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rm_capital\App_rpt\tl\bl\"/>
    </mc:Choice>
  </mc:AlternateContent>
  <bookViews>
    <workbookView xWindow="0" yWindow="0" windowWidth="23040" windowHeight="9384"/>
  </bookViews>
  <sheets>
    <sheet name="2.Bang so sanh luong" sheetId="10" r:id="rId1"/>
    <sheet name="3.Bang phan bo luong" sheetId="12" state="hidden" r:id="rId2"/>
    <sheet name="4.Bang luong hien tai" sheetId="2" state="hidden" r:id="rId3"/>
  </sheets>
  <externalReferences>
    <externalReference r:id="rId4"/>
    <externalReference r:id="rId5"/>
  </externalReferences>
  <definedNames>
    <definedName name="_xlnm._FilterDatabase" localSheetId="1" hidden="1">'3.Bang phan bo luong'!$A$9:$BN$92</definedName>
    <definedName name="_xlnm._FilterDatabase" localSheetId="2" hidden="1">'4.Bang luong hien tai'!$A$8:$CM$17</definedName>
    <definedName name="DS">[1]DS!$B$1:$AJ$798</definedName>
    <definedName name="_xlnm.Print_Area" localSheetId="2">'4.Bang luong hien tai'!$A$1:$BN$22</definedName>
    <definedName name="_xlnm.Print_Titles" localSheetId="2">'4.Bang luong hien tai'!$5:$7</definedName>
  </definedNames>
  <calcPr calcId="152511"/>
</workbook>
</file>

<file path=xl/calcChain.xml><?xml version="1.0" encoding="utf-8"?>
<calcChain xmlns="http://schemas.openxmlformats.org/spreadsheetml/2006/main">
  <c r="A1" i="10" l="1"/>
  <c r="A4" i="10"/>
  <c r="E7" i="10" l="1"/>
  <c r="E8" i="10"/>
  <c r="E12" i="10"/>
  <c r="E14" i="10"/>
  <c r="E16" i="10"/>
  <c r="E18" i="10"/>
  <c r="E21" i="10"/>
  <c r="E22" i="10"/>
  <c r="E25" i="10"/>
  <c r="E27" i="10"/>
  <c r="E29" i="10"/>
  <c r="E31" i="10"/>
  <c r="E35" i="10"/>
  <c r="E37" i="10"/>
  <c r="E38" i="10"/>
  <c r="A4" i="12"/>
  <c r="D11" i="12"/>
  <c r="D20" i="12" s="1"/>
  <c r="E11" i="12"/>
  <c r="E20" i="12" s="1"/>
  <c r="F11" i="12"/>
  <c r="F20" i="12" s="1"/>
  <c r="G11" i="12"/>
  <c r="G20" i="12" s="1"/>
  <c r="H11" i="12"/>
  <c r="H20" i="12" s="1"/>
  <c r="I11" i="12"/>
  <c r="I20" i="12" s="1"/>
  <c r="J11" i="12"/>
  <c r="J20" i="12" s="1"/>
  <c r="K11" i="12"/>
  <c r="K20" i="12" s="1"/>
  <c r="L11" i="12"/>
  <c r="L20" i="12" s="1"/>
  <c r="M11" i="12"/>
  <c r="M20" i="12" s="1"/>
  <c r="N11" i="12"/>
  <c r="N20" i="12" s="1"/>
  <c r="O11" i="12"/>
  <c r="O20" i="12" s="1"/>
  <c r="P11" i="12"/>
  <c r="P20" i="12" s="1"/>
  <c r="Q11" i="12"/>
  <c r="Q20" i="12" s="1"/>
  <c r="R11" i="12"/>
  <c r="R20" i="12" s="1"/>
  <c r="S11" i="12"/>
  <c r="S20" i="12" s="1"/>
  <c r="T11" i="12"/>
  <c r="T20" i="12" s="1"/>
  <c r="U11" i="12"/>
  <c r="U20" i="12" s="1"/>
  <c r="V11" i="12"/>
  <c r="V20" i="12" s="1"/>
  <c r="W11" i="12"/>
  <c r="W20" i="12" s="1"/>
  <c r="X11" i="12"/>
  <c r="X20" i="12" s="1"/>
  <c r="Y11" i="12"/>
  <c r="Y20" i="12" s="1"/>
  <c r="Z11" i="12"/>
  <c r="Z20" i="12" s="1"/>
  <c r="AA11" i="12"/>
  <c r="AA20" i="12" s="1"/>
  <c r="AB11" i="12"/>
  <c r="AB20" i="12" s="1"/>
  <c r="AC11" i="12"/>
  <c r="AC20" i="12" s="1"/>
  <c r="AD11" i="12"/>
  <c r="AD20" i="12" s="1"/>
  <c r="AE11" i="12"/>
  <c r="AE20" i="12" s="1"/>
  <c r="AF11" i="12"/>
  <c r="AF20" i="12" s="1"/>
  <c r="AG11" i="12"/>
  <c r="AG20" i="12" s="1"/>
  <c r="AH11" i="12"/>
  <c r="AH20" i="12" s="1"/>
  <c r="AI11" i="12"/>
  <c r="AI20" i="12" s="1"/>
  <c r="AJ11" i="12"/>
  <c r="AJ20" i="12" s="1"/>
  <c r="AK11" i="12"/>
  <c r="AK20" i="12" s="1"/>
  <c r="AL11" i="12"/>
  <c r="AL20" i="12" s="1"/>
  <c r="AM11" i="12"/>
  <c r="AM20" i="12" s="1"/>
  <c r="AN11" i="12"/>
  <c r="AN20" i="12" s="1"/>
  <c r="AO11" i="12"/>
  <c r="AO20" i="12" s="1"/>
  <c r="AP11" i="12"/>
  <c r="AP20" i="12" s="1"/>
  <c r="AQ11" i="12"/>
  <c r="AQ20" i="12" s="1"/>
  <c r="AR11" i="12"/>
  <c r="AR20" i="12" s="1"/>
  <c r="AS11" i="12"/>
  <c r="AS20" i="12" s="1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P24" i="12" s="1"/>
  <c r="Q22" i="12"/>
  <c r="Q24" i="12" s="1"/>
  <c r="R22" i="12"/>
  <c r="R24" i="12" s="1"/>
  <c r="S22" i="12"/>
  <c r="S24" i="12" s="1"/>
  <c r="T22" i="12"/>
  <c r="T24" i="12" s="1"/>
  <c r="U22" i="12"/>
  <c r="U24" i="12" s="1"/>
  <c r="V22" i="12"/>
  <c r="V24" i="12" s="1"/>
  <c r="W22" i="12"/>
  <c r="W24" i="12" s="1"/>
  <c r="X22" i="12"/>
  <c r="X24" i="12" s="1"/>
  <c r="Y22" i="12"/>
  <c r="Y24" i="12" s="1"/>
  <c r="Z22" i="12"/>
  <c r="AA22" i="12"/>
  <c r="AA24" i="12" s="1"/>
  <c r="AB22" i="12"/>
  <c r="AB24" i="12" s="1"/>
  <c r="AC22" i="12"/>
  <c r="AC24" i="12" s="1"/>
  <c r="AD22" i="12"/>
  <c r="AD24" i="12" s="1"/>
  <c r="AE22" i="12"/>
  <c r="AE24" i="12" s="1"/>
  <c r="AF22" i="12"/>
  <c r="AF24" i="12" s="1"/>
  <c r="AG22" i="12"/>
  <c r="AG24" i="12" s="1"/>
  <c r="AH22" i="12"/>
  <c r="AH24" i="12" s="1"/>
  <c r="AI22" i="12"/>
  <c r="AI24" i="12" s="1"/>
  <c r="AJ22" i="12"/>
  <c r="AJ24" i="12" s="1"/>
  <c r="AK22" i="12"/>
  <c r="AK24" i="12" s="1"/>
  <c r="AL22" i="12"/>
  <c r="AL24" i="12" s="1"/>
  <c r="AM22" i="12"/>
  <c r="AM24" i="12" s="1"/>
  <c r="AN22" i="12"/>
  <c r="AN24" i="12" s="1"/>
  <c r="AO22" i="12"/>
  <c r="AO24" i="12" s="1"/>
  <c r="AP22" i="12"/>
  <c r="AQ22" i="12"/>
  <c r="AQ24" i="12" s="1"/>
  <c r="AR22" i="12"/>
  <c r="AR24" i="12" s="1"/>
  <c r="AS22" i="12"/>
  <c r="AS24" i="12" s="1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Z24" i="12"/>
  <c r="AP24" i="12"/>
  <c r="D26" i="12"/>
  <c r="D34" i="12" s="1"/>
  <c r="E26" i="12"/>
  <c r="E34" i="12" s="1"/>
  <c r="F26" i="12"/>
  <c r="F34" i="12" s="1"/>
  <c r="G26" i="12"/>
  <c r="G34" i="12" s="1"/>
  <c r="H26" i="12"/>
  <c r="H34" i="12" s="1"/>
  <c r="I26" i="12"/>
  <c r="I34" i="12" s="1"/>
  <c r="J26" i="12"/>
  <c r="J34" i="12" s="1"/>
  <c r="K26" i="12"/>
  <c r="K34" i="12" s="1"/>
  <c r="L26" i="12"/>
  <c r="L34" i="12" s="1"/>
  <c r="M26" i="12"/>
  <c r="M34" i="12" s="1"/>
  <c r="N26" i="12"/>
  <c r="N34" i="12" s="1"/>
  <c r="O26" i="12"/>
  <c r="O34" i="12" s="1"/>
  <c r="P26" i="12"/>
  <c r="P34" i="12" s="1"/>
  <c r="Q26" i="12"/>
  <c r="Q34" i="12" s="1"/>
  <c r="R26" i="12"/>
  <c r="R34" i="12" s="1"/>
  <c r="S26" i="12"/>
  <c r="S34" i="12" s="1"/>
  <c r="T26" i="12"/>
  <c r="T34" i="12" s="1"/>
  <c r="U26" i="12"/>
  <c r="U34" i="12" s="1"/>
  <c r="V26" i="12"/>
  <c r="V34" i="12" s="1"/>
  <c r="W26" i="12"/>
  <c r="W34" i="12" s="1"/>
  <c r="X26" i="12"/>
  <c r="X34" i="12" s="1"/>
  <c r="Y26" i="12"/>
  <c r="Y34" i="12" s="1"/>
  <c r="Z26" i="12"/>
  <c r="Z34" i="12" s="1"/>
  <c r="AA26" i="12"/>
  <c r="AA34" i="12" s="1"/>
  <c r="AB26" i="12"/>
  <c r="AB34" i="12" s="1"/>
  <c r="AC26" i="12"/>
  <c r="AC34" i="12" s="1"/>
  <c r="AD26" i="12"/>
  <c r="AD34" i="12" s="1"/>
  <c r="AE26" i="12"/>
  <c r="AE34" i="12" s="1"/>
  <c r="AF26" i="12"/>
  <c r="AF34" i="12" s="1"/>
  <c r="AG26" i="12"/>
  <c r="AG34" i="12" s="1"/>
  <c r="AH26" i="12"/>
  <c r="AH34" i="12" s="1"/>
  <c r="AI26" i="12"/>
  <c r="AI34" i="12" s="1"/>
  <c r="AJ26" i="12"/>
  <c r="AJ34" i="12" s="1"/>
  <c r="AK26" i="12"/>
  <c r="AL26" i="12"/>
  <c r="AL34" i="12" s="1"/>
  <c r="AM26" i="12"/>
  <c r="AM34" i="12" s="1"/>
  <c r="AN26" i="12"/>
  <c r="AN34" i="12" s="1"/>
  <c r="AO26" i="12"/>
  <c r="AO34" i="12" s="1"/>
  <c r="AP26" i="12"/>
  <c r="AP34" i="12" s="1"/>
  <c r="AQ26" i="12"/>
  <c r="AQ34" i="12" s="1"/>
  <c r="AR26" i="12"/>
  <c r="AR34" i="12" s="1"/>
  <c r="AS26" i="12"/>
  <c r="AS34" i="12" s="1"/>
  <c r="A27" i="12"/>
  <c r="A28" i="12" s="1"/>
  <c r="A29" i="12" s="1"/>
  <c r="A30" i="12" s="1"/>
  <c r="A31" i="12" s="1"/>
  <c r="A32" i="12" s="1"/>
  <c r="A33" i="12" s="1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K34" i="12"/>
  <c r="AT34" i="12"/>
  <c r="D36" i="12"/>
  <c r="D44" i="12" s="1"/>
  <c r="E36" i="12"/>
  <c r="E44" i="12" s="1"/>
  <c r="F36" i="12"/>
  <c r="F44" i="12" s="1"/>
  <c r="G36" i="12"/>
  <c r="G44" i="12" s="1"/>
  <c r="H36" i="12"/>
  <c r="H44" i="12" s="1"/>
  <c r="I36" i="12"/>
  <c r="I44" i="12" s="1"/>
  <c r="J36" i="12"/>
  <c r="J44" i="12" s="1"/>
  <c r="K36" i="12"/>
  <c r="K44" i="12" s="1"/>
  <c r="L36" i="12"/>
  <c r="L44" i="12" s="1"/>
  <c r="M36" i="12"/>
  <c r="M44" i="12" s="1"/>
  <c r="N36" i="12"/>
  <c r="N44" i="12" s="1"/>
  <c r="O36" i="12"/>
  <c r="P36" i="12"/>
  <c r="P44" i="12" s="1"/>
  <c r="Q36" i="12"/>
  <c r="Q44" i="12" s="1"/>
  <c r="R36" i="12"/>
  <c r="R44" i="12" s="1"/>
  <c r="S36" i="12"/>
  <c r="S44" i="12" s="1"/>
  <c r="T36" i="12"/>
  <c r="T44" i="12" s="1"/>
  <c r="U36" i="12"/>
  <c r="U44" i="12" s="1"/>
  <c r="V36" i="12"/>
  <c r="V44" i="12" s="1"/>
  <c r="W36" i="12"/>
  <c r="W44" i="12" s="1"/>
  <c r="X36" i="12"/>
  <c r="X44" i="12" s="1"/>
  <c r="Y36" i="12"/>
  <c r="Y44" i="12" s="1"/>
  <c r="Z36" i="12"/>
  <c r="Z44" i="12" s="1"/>
  <c r="AA36" i="12"/>
  <c r="AA44" i="12" s="1"/>
  <c r="AB36" i="12"/>
  <c r="AB44" i="12" s="1"/>
  <c r="AC36" i="12"/>
  <c r="AC44" i="12" s="1"/>
  <c r="AD36" i="12"/>
  <c r="AD44" i="12" s="1"/>
  <c r="AE36" i="12"/>
  <c r="AE44" i="12" s="1"/>
  <c r="AF36" i="12"/>
  <c r="AF44" i="12" s="1"/>
  <c r="AG36" i="12"/>
  <c r="AG44" i="12" s="1"/>
  <c r="AH36" i="12"/>
  <c r="AH44" i="12" s="1"/>
  <c r="AI36" i="12"/>
  <c r="AI44" i="12" s="1"/>
  <c r="AJ36" i="12"/>
  <c r="AJ44" i="12" s="1"/>
  <c r="AK36" i="12"/>
  <c r="AK44" i="12" s="1"/>
  <c r="AL36" i="12"/>
  <c r="AL44" i="12" s="1"/>
  <c r="AM36" i="12"/>
  <c r="AM44" i="12" s="1"/>
  <c r="AN36" i="12"/>
  <c r="AN44" i="12" s="1"/>
  <c r="AO36" i="12"/>
  <c r="AO44" i="12" s="1"/>
  <c r="AP36" i="12"/>
  <c r="AP44" i="12" s="1"/>
  <c r="AQ36" i="12"/>
  <c r="AQ44" i="12" s="1"/>
  <c r="AR36" i="12"/>
  <c r="AR44" i="12" s="1"/>
  <c r="AS36" i="12"/>
  <c r="AS44" i="12" s="1"/>
  <c r="A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39" i="12"/>
  <c r="A40" i="12" s="1"/>
  <c r="A41" i="12" s="1"/>
  <c r="A42" i="12" s="1"/>
  <c r="A43" i="12" s="1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O44" i="12"/>
  <c r="AT44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H55" i="12" s="1"/>
  <c r="AI53" i="12"/>
  <c r="AJ53" i="12"/>
  <c r="AJ55" i="12" s="1"/>
  <c r="AK53" i="12"/>
  <c r="AL53" i="12"/>
  <c r="AL55" i="12" s="1"/>
  <c r="AM53" i="12"/>
  <c r="AN53" i="12"/>
  <c r="AN55" i="12" s="1"/>
  <c r="AO53" i="12"/>
  <c r="AP53" i="12"/>
  <c r="AP55" i="12" s="1"/>
  <c r="AQ53" i="12"/>
  <c r="AR53" i="12"/>
  <c r="AR55" i="12" s="1"/>
  <c r="AS53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I55" i="12"/>
  <c r="AK55" i="12"/>
  <c r="AM55" i="12"/>
  <c r="AO55" i="12"/>
  <c r="AQ55" i="12"/>
  <c r="AS55" i="12"/>
  <c r="D57" i="12"/>
  <c r="D60" i="12" s="1"/>
  <c r="E57" i="12"/>
  <c r="E60" i="12" s="1"/>
  <c r="F57" i="12"/>
  <c r="F60" i="12" s="1"/>
  <c r="G57" i="12"/>
  <c r="G60" i="12" s="1"/>
  <c r="H57" i="12"/>
  <c r="H60" i="12" s="1"/>
  <c r="I57" i="12"/>
  <c r="I60" i="12" s="1"/>
  <c r="J57" i="12"/>
  <c r="J60" i="12" s="1"/>
  <c r="K57" i="12"/>
  <c r="K60" i="12" s="1"/>
  <c r="L57" i="12"/>
  <c r="L60" i="12" s="1"/>
  <c r="M57" i="12"/>
  <c r="M60" i="12" s="1"/>
  <c r="N57" i="12"/>
  <c r="N60" i="12" s="1"/>
  <c r="O57" i="12"/>
  <c r="O60" i="12" s="1"/>
  <c r="P57" i="12"/>
  <c r="P60" i="12" s="1"/>
  <c r="Q57" i="12"/>
  <c r="Q60" i="12" s="1"/>
  <c r="R57" i="12"/>
  <c r="R60" i="12" s="1"/>
  <c r="S57" i="12"/>
  <c r="S60" i="12" s="1"/>
  <c r="T57" i="12"/>
  <c r="T60" i="12" s="1"/>
  <c r="U57" i="12"/>
  <c r="U60" i="12" s="1"/>
  <c r="V57" i="12"/>
  <c r="V60" i="12" s="1"/>
  <c r="W57" i="12"/>
  <c r="W60" i="12" s="1"/>
  <c r="X57" i="12"/>
  <c r="X60" i="12" s="1"/>
  <c r="Y57" i="12"/>
  <c r="Y60" i="12" s="1"/>
  <c r="Z57" i="12"/>
  <c r="Z60" i="12" s="1"/>
  <c r="AA57" i="12"/>
  <c r="AA60" i="12" s="1"/>
  <c r="AB57" i="12"/>
  <c r="AB60" i="12" s="1"/>
  <c r="AC57" i="12"/>
  <c r="AC60" i="12" s="1"/>
  <c r="AD57" i="12"/>
  <c r="AD60" i="12" s="1"/>
  <c r="AE57" i="12"/>
  <c r="AE60" i="12" s="1"/>
  <c r="AF57" i="12"/>
  <c r="AF60" i="12" s="1"/>
  <c r="AG57" i="12"/>
  <c r="AG60" i="12" s="1"/>
  <c r="AH57" i="12"/>
  <c r="AH60" i="12" s="1"/>
  <c r="AI57" i="12"/>
  <c r="AI60" i="12" s="1"/>
  <c r="AJ57" i="12"/>
  <c r="AJ60" i="12" s="1"/>
  <c r="AK57" i="12"/>
  <c r="AK60" i="12" s="1"/>
  <c r="AL57" i="12"/>
  <c r="AL60" i="12" s="1"/>
  <c r="AM57" i="12"/>
  <c r="AM60" i="12" s="1"/>
  <c r="AN57" i="12"/>
  <c r="AN60" i="12" s="1"/>
  <c r="AN61" i="12" s="1"/>
  <c r="AO57" i="12"/>
  <c r="AO60" i="12" s="1"/>
  <c r="AP57" i="12"/>
  <c r="AP60" i="12" s="1"/>
  <c r="AQ57" i="12"/>
  <c r="AQ60" i="12" s="1"/>
  <c r="AR57" i="12"/>
  <c r="AR60" i="12" s="1"/>
  <c r="AS57" i="12"/>
  <c r="AS60" i="12" s="1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D62" i="12"/>
  <c r="E62" i="12"/>
  <c r="F62" i="12"/>
  <c r="G62" i="12"/>
  <c r="H62" i="12"/>
  <c r="I62" i="12"/>
  <c r="I64" i="12" s="1"/>
  <c r="J62" i="12"/>
  <c r="J64" i="12" s="1"/>
  <c r="K62" i="12"/>
  <c r="K64" i="12" s="1"/>
  <c r="L62" i="12"/>
  <c r="L64" i="12" s="1"/>
  <c r="M62" i="12"/>
  <c r="M64" i="12" s="1"/>
  <c r="N62" i="12"/>
  <c r="N64" i="12" s="1"/>
  <c r="O62" i="12"/>
  <c r="O64" i="12" s="1"/>
  <c r="P62" i="12"/>
  <c r="P64" i="12" s="1"/>
  <c r="Q62" i="12"/>
  <c r="Q64" i="12" s="1"/>
  <c r="R62" i="12"/>
  <c r="R64" i="12" s="1"/>
  <c r="S62" i="12"/>
  <c r="S64" i="12" s="1"/>
  <c r="T62" i="12"/>
  <c r="T64" i="12" s="1"/>
  <c r="U62" i="12"/>
  <c r="U64" i="12" s="1"/>
  <c r="V62" i="12"/>
  <c r="V64" i="12" s="1"/>
  <c r="W62" i="12"/>
  <c r="W64" i="12" s="1"/>
  <c r="X62" i="12"/>
  <c r="X64" i="12" s="1"/>
  <c r="Y62" i="12"/>
  <c r="Y64" i="12" s="1"/>
  <c r="Z62" i="12"/>
  <c r="Z64" i="12" s="1"/>
  <c r="AA62" i="12"/>
  <c r="AA64" i="12" s="1"/>
  <c r="AB62" i="12"/>
  <c r="AB64" i="12" s="1"/>
  <c r="AC62" i="12"/>
  <c r="AC64" i="12" s="1"/>
  <c r="AD62" i="12"/>
  <c r="AD64" i="12" s="1"/>
  <c r="AE62" i="12"/>
  <c r="AE64" i="12" s="1"/>
  <c r="AF62" i="12"/>
  <c r="AF64" i="12" s="1"/>
  <c r="AG62" i="12"/>
  <c r="AG64" i="12" s="1"/>
  <c r="AH62" i="12"/>
  <c r="AH64" i="12" s="1"/>
  <c r="AI62" i="12"/>
  <c r="AI64" i="12" s="1"/>
  <c r="AJ62" i="12"/>
  <c r="AJ64" i="12" s="1"/>
  <c r="AK62" i="12"/>
  <c r="AK64" i="12" s="1"/>
  <c r="AL62" i="12"/>
  <c r="AL64" i="12" s="1"/>
  <c r="AM62" i="12"/>
  <c r="AM64" i="12" s="1"/>
  <c r="AN62" i="12"/>
  <c r="AN64" i="12" s="1"/>
  <c r="AO62" i="12"/>
  <c r="AO64" i="12" s="1"/>
  <c r="AP62" i="12"/>
  <c r="AP64" i="12" s="1"/>
  <c r="AQ62" i="12"/>
  <c r="AQ64" i="12" s="1"/>
  <c r="AR62" i="12"/>
  <c r="AR64" i="12" s="1"/>
  <c r="AS62" i="12"/>
  <c r="AS64" i="12" s="1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D64" i="12"/>
  <c r="E64" i="12"/>
  <c r="F64" i="12"/>
  <c r="G64" i="12"/>
  <c r="H64" i="12"/>
  <c r="AT64" i="12"/>
  <c r="D66" i="12"/>
  <c r="E66" i="12"/>
  <c r="F66" i="12"/>
  <c r="F78" i="12" s="1"/>
  <c r="G66" i="12"/>
  <c r="G78" i="12" s="1"/>
  <c r="H66" i="12"/>
  <c r="H78" i="12" s="1"/>
  <c r="I66" i="12"/>
  <c r="I78" i="12" s="1"/>
  <c r="J66" i="12"/>
  <c r="J78" i="12" s="1"/>
  <c r="K66" i="12"/>
  <c r="K78" i="12" s="1"/>
  <c r="L66" i="12"/>
  <c r="L78" i="12" s="1"/>
  <c r="M66" i="12"/>
  <c r="M78" i="12" s="1"/>
  <c r="N66" i="12"/>
  <c r="N78" i="12" s="1"/>
  <c r="O66" i="12"/>
  <c r="O78" i="12" s="1"/>
  <c r="P66" i="12"/>
  <c r="P78" i="12" s="1"/>
  <c r="Q66" i="12"/>
  <c r="Q78" i="12" s="1"/>
  <c r="R66" i="12"/>
  <c r="R78" i="12" s="1"/>
  <c r="S66" i="12"/>
  <c r="S78" i="12" s="1"/>
  <c r="T66" i="12"/>
  <c r="T78" i="12" s="1"/>
  <c r="U66" i="12"/>
  <c r="U78" i="12" s="1"/>
  <c r="V66" i="12"/>
  <c r="V78" i="12" s="1"/>
  <c r="W66" i="12"/>
  <c r="W78" i="12" s="1"/>
  <c r="X66" i="12"/>
  <c r="X78" i="12" s="1"/>
  <c r="Y66" i="12"/>
  <c r="Y78" i="12" s="1"/>
  <c r="Z66" i="12"/>
  <c r="Z78" i="12" s="1"/>
  <c r="AA66" i="12"/>
  <c r="AA78" i="12" s="1"/>
  <c r="AB66" i="12"/>
  <c r="AB78" i="12" s="1"/>
  <c r="AC66" i="12"/>
  <c r="AC78" i="12" s="1"/>
  <c r="AD66" i="12"/>
  <c r="AD78" i="12" s="1"/>
  <c r="AE66" i="12"/>
  <c r="AE78" i="12" s="1"/>
  <c r="AF66" i="12"/>
  <c r="AF78" i="12" s="1"/>
  <c r="AG66" i="12"/>
  <c r="AG78" i="12" s="1"/>
  <c r="AH66" i="12"/>
  <c r="AH78" i="12" s="1"/>
  <c r="AI66" i="12"/>
  <c r="AI78" i="12" s="1"/>
  <c r="AJ66" i="12"/>
  <c r="AJ78" i="12" s="1"/>
  <c r="AK66" i="12"/>
  <c r="AK78" i="12" s="1"/>
  <c r="AL66" i="12"/>
  <c r="AL78" i="12" s="1"/>
  <c r="AM66" i="12"/>
  <c r="AM78" i="12" s="1"/>
  <c r="AN66" i="12"/>
  <c r="AN78" i="12" s="1"/>
  <c r="AO66" i="12"/>
  <c r="AO78" i="12" s="1"/>
  <c r="AP66" i="12"/>
  <c r="AP78" i="12" s="1"/>
  <c r="AQ66" i="12"/>
  <c r="AQ78" i="12" s="1"/>
  <c r="AR66" i="12"/>
  <c r="AR78" i="12" s="1"/>
  <c r="AS66" i="12"/>
  <c r="AS78" i="12" s="1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D78" i="12"/>
  <c r="E78" i="12"/>
  <c r="AT78" i="12"/>
  <c r="D80" i="12"/>
  <c r="E80" i="12"/>
  <c r="F80" i="12"/>
  <c r="G80" i="12"/>
  <c r="H80" i="12"/>
  <c r="I80" i="12"/>
  <c r="J80" i="12"/>
  <c r="K80" i="12"/>
  <c r="L80" i="12"/>
  <c r="M80" i="12"/>
  <c r="N80" i="12"/>
  <c r="N82" i="12" s="1"/>
  <c r="O80" i="12"/>
  <c r="O82" i="12" s="1"/>
  <c r="P80" i="12"/>
  <c r="P82" i="12" s="1"/>
  <c r="Q80" i="12"/>
  <c r="Q82" i="12" s="1"/>
  <c r="R80" i="12"/>
  <c r="R82" i="12" s="1"/>
  <c r="S80" i="12"/>
  <c r="S82" i="12" s="1"/>
  <c r="T80" i="12"/>
  <c r="T82" i="12" s="1"/>
  <c r="U80" i="12"/>
  <c r="U82" i="12" s="1"/>
  <c r="V80" i="12"/>
  <c r="V82" i="12" s="1"/>
  <c r="W80" i="12"/>
  <c r="W82" i="12" s="1"/>
  <c r="X80" i="12"/>
  <c r="X82" i="12" s="1"/>
  <c r="Y80" i="12"/>
  <c r="Y82" i="12" s="1"/>
  <c r="Z80" i="12"/>
  <c r="Z82" i="12" s="1"/>
  <c r="AA80" i="12"/>
  <c r="AA82" i="12" s="1"/>
  <c r="AB80" i="12"/>
  <c r="AB82" i="12" s="1"/>
  <c r="AC80" i="12"/>
  <c r="AC82" i="12" s="1"/>
  <c r="AD80" i="12"/>
  <c r="AD82" i="12" s="1"/>
  <c r="AE80" i="12"/>
  <c r="AE82" i="12" s="1"/>
  <c r="AF80" i="12"/>
  <c r="AF82" i="12" s="1"/>
  <c r="AG80" i="12"/>
  <c r="AG82" i="12" s="1"/>
  <c r="AH80" i="12"/>
  <c r="AH82" i="12" s="1"/>
  <c r="AI80" i="12"/>
  <c r="AI82" i="12" s="1"/>
  <c r="AJ80" i="12"/>
  <c r="AJ82" i="12" s="1"/>
  <c r="AK80" i="12"/>
  <c r="AK82" i="12" s="1"/>
  <c r="AL80" i="12"/>
  <c r="AL82" i="12" s="1"/>
  <c r="AM80" i="12"/>
  <c r="AM82" i="12" s="1"/>
  <c r="AN80" i="12"/>
  <c r="AN82" i="12" s="1"/>
  <c r="AO80" i="12"/>
  <c r="AO82" i="12" s="1"/>
  <c r="AP80" i="12"/>
  <c r="AP82" i="12" s="1"/>
  <c r="AQ80" i="12"/>
  <c r="AQ82" i="12" s="1"/>
  <c r="AR80" i="12"/>
  <c r="AR82" i="12" s="1"/>
  <c r="AS80" i="12"/>
  <c r="AS82" i="12" s="1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D82" i="12"/>
  <c r="E82" i="12"/>
  <c r="F82" i="12"/>
  <c r="G82" i="12"/>
  <c r="H82" i="12"/>
  <c r="I82" i="12"/>
  <c r="J82" i="12"/>
  <c r="K82" i="12"/>
  <c r="L82" i="12"/>
  <c r="M82" i="12"/>
  <c r="AT82" i="12"/>
  <c r="D84" i="12"/>
  <c r="D87" i="12" s="1"/>
  <c r="E84" i="12"/>
  <c r="E87" i="12" s="1"/>
  <c r="F84" i="12"/>
  <c r="F87" i="12" s="1"/>
  <c r="G84" i="12"/>
  <c r="G87" i="12" s="1"/>
  <c r="H84" i="12"/>
  <c r="H87" i="12" s="1"/>
  <c r="I84" i="12"/>
  <c r="I87" i="12" s="1"/>
  <c r="J84" i="12"/>
  <c r="J87" i="12" s="1"/>
  <c r="K84" i="12"/>
  <c r="K87" i="12" s="1"/>
  <c r="L84" i="12"/>
  <c r="L87" i="12" s="1"/>
  <c r="M84" i="12"/>
  <c r="M87" i="12" s="1"/>
  <c r="N84" i="12"/>
  <c r="N87" i="12" s="1"/>
  <c r="O84" i="12"/>
  <c r="O87" i="12" s="1"/>
  <c r="P84" i="12"/>
  <c r="P87" i="12" s="1"/>
  <c r="Q84" i="12"/>
  <c r="Q87" i="12" s="1"/>
  <c r="R84" i="12"/>
  <c r="R87" i="12" s="1"/>
  <c r="S84" i="12"/>
  <c r="S87" i="12" s="1"/>
  <c r="T84" i="12"/>
  <c r="T87" i="12" s="1"/>
  <c r="U84" i="12"/>
  <c r="U87" i="12" s="1"/>
  <c r="V84" i="12"/>
  <c r="V87" i="12" s="1"/>
  <c r="W84" i="12"/>
  <c r="W87" i="12" s="1"/>
  <c r="X84" i="12"/>
  <c r="X87" i="12" s="1"/>
  <c r="Y84" i="12"/>
  <c r="Y87" i="12" s="1"/>
  <c r="Z84" i="12"/>
  <c r="Z87" i="12" s="1"/>
  <c r="AA84" i="12"/>
  <c r="AA87" i="12" s="1"/>
  <c r="AB84" i="12"/>
  <c r="AB87" i="12" s="1"/>
  <c r="AC84" i="12"/>
  <c r="AC87" i="12" s="1"/>
  <c r="AD84" i="12"/>
  <c r="AD87" i="12" s="1"/>
  <c r="AE84" i="12"/>
  <c r="AE87" i="12" s="1"/>
  <c r="AF84" i="12"/>
  <c r="AF87" i="12" s="1"/>
  <c r="AG84" i="12"/>
  <c r="AG87" i="12" s="1"/>
  <c r="AH84" i="12"/>
  <c r="AH87" i="12" s="1"/>
  <c r="AI84" i="12"/>
  <c r="AI87" i="12" s="1"/>
  <c r="AJ84" i="12"/>
  <c r="AJ87" i="12" s="1"/>
  <c r="AK84" i="12"/>
  <c r="AK87" i="12" s="1"/>
  <c r="AL84" i="12"/>
  <c r="AL87" i="12" s="1"/>
  <c r="AM84" i="12"/>
  <c r="AM87" i="12" s="1"/>
  <c r="AN84" i="12"/>
  <c r="AN87" i="12" s="1"/>
  <c r="AO84" i="12"/>
  <c r="AO87" i="12" s="1"/>
  <c r="AP84" i="12"/>
  <c r="AP87" i="12" s="1"/>
  <c r="AQ84" i="12"/>
  <c r="AQ87" i="12" s="1"/>
  <c r="AR84" i="12"/>
  <c r="AR87" i="12" s="1"/>
  <c r="AS84" i="12"/>
  <c r="AS87" i="12" s="1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N89" i="12"/>
  <c r="AO89" i="12"/>
  <c r="AQ89" i="12"/>
  <c r="AR89" i="12"/>
  <c r="AS89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AH91" i="12"/>
  <c r="AU91" i="12"/>
  <c r="U92" i="12"/>
  <c r="AU92" i="12"/>
  <c r="A1" i="2"/>
  <c r="O4" i="2"/>
  <c r="O3" i="2" s="1"/>
  <c r="P4" i="2"/>
  <c r="Q4" i="2"/>
  <c r="S4" i="2"/>
  <c r="T4" i="2"/>
  <c r="U4" i="2"/>
  <c r="V4" i="2"/>
  <c r="W4" i="2"/>
  <c r="AA4" i="2"/>
  <c r="AC4" i="2"/>
  <c r="AD4" i="2"/>
  <c r="AE4" i="2"/>
  <c r="AF4" i="2"/>
  <c r="AG4" i="2"/>
  <c r="AH4" i="2"/>
  <c r="AI4" i="2"/>
  <c r="AJ4" i="2"/>
  <c r="AK4" i="2"/>
  <c r="BE4" i="2"/>
  <c r="BI4" i="2"/>
  <c r="O9" i="2"/>
  <c r="P9" i="2"/>
  <c r="P3" i="2" s="1"/>
  <c r="R9" i="2"/>
  <c r="AC9" i="2"/>
  <c r="AK9" i="2"/>
  <c r="AO9" i="2"/>
  <c r="AQ9" i="2"/>
  <c r="AS9" i="2"/>
  <c r="AV9" i="2"/>
  <c r="BJ9" i="2"/>
  <c r="BO9" i="2"/>
  <c r="BR9" i="2"/>
  <c r="BY9" i="2"/>
  <c r="CG9" i="2"/>
  <c r="A10" i="2"/>
  <c r="Q10" i="2"/>
  <c r="R10" i="2"/>
  <c r="S10" i="2"/>
  <c r="T10" i="2"/>
  <c r="U10" i="2"/>
  <c r="V10" i="2"/>
  <c r="W10" i="2"/>
  <c r="AA10" i="2"/>
  <c r="Z10" i="2" s="1"/>
  <c r="AD10" i="2"/>
  <c r="AE10" i="2"/>
  <c r="AF10" i="2"/>
  <c r="AG10" i="2"/>
  <c r="AM10" i="2" s="1"/>
  <c r="AN10" i="2" s="1"/>
  <c r="BH10" i="2" s="1"/>
  <c r="AH10" i="2"/>
  <c r="AI10" i="2"/>
  <c r="AJ10" i="2"/>
  <c r="BA10" i="2"/>
  <c r="BA9" i="2" s="1"/>
  <c r="BD10" i="2"/>
  <c r="BE10" i="2"/>
  <c r="BI10" i="2"/>
  <c r="BP10" i="2"/>
  <c r="BQ10" i="2"/>
  <c r="BY10" i="2"/>
  <c r="A11" i="2"/>
  <c r="Q11" i="2"/>
  <c r="R11" i="2"/>
  <c r="S11" i="2"/>
  <c r="T11" i="2"/>
  <c r="U11" i="2"/>
  <c r="V11" i="2"/>
  <c r="W11" i="2"/>
  <c r="AA11" i="2"/>
  <c r="Z11" i="2" s="1"/>
  <c r="AD11" i="2"/>
  <c r="AE11" i="2"/>
  <c r="AF11" i="2"/>
  <c r="AG11" i="2"/>
  <c r="AH11" i="2"/>
  <c r="AI11" i="2"/>
  <c r="AJ11" i="2"/>
  <c r="AM11" i="2"/>
  <c r="AZ11" i="2" s="1"/>
  <c r="BA11" i="2"/>
  <c r="BD11" i="2"/>
  <c r="BE11" i="2"/>
  <c r="BI11" i="2"/>
  <c r="BP11" i="2"/>
  <c r="BQ11" i="2"/>
  <c r="BY11" i="2"/>
  <c r="A12" i="2"/>
  <c r="Q12" i="2"/>
  <c r="R12" i="2"/>
  <c r="S12" i="2"/>
  <c r="T12" i="2"/>
  <c r="U12" i="2"/>
  <c r="V12" i="2"/>
  <c r="W12" i="2"/>
  <c r="AA12" i="2"/>
  <c r="Z12" i="2" s="1"/>
  <c r="AD12" i="2"/>
  <c r="AE12" i="2"/>
  <c r="AF12" i="2"/>
  <c r="AG12" i="2"/>
  <c r="AM12" i="2" s="1"/>
  <c r="BS12" i="2" s="1"/>
  <c r="BB12" i="2" s="1"/>
  <c r="AH12" i="2"/>
  <c r="AI12" i="2"/>
  <c r="AJ12" i="2"/>
  <c r="BA12" i="2"/>
  <c r="BD12" i="2"/>
  <c r="BE12" i="2"/>
  <c r="BI12" i="2"/>
  <c r="BP12" i="2"/>
  <c r="BQ12" i="2"/>
  <c r="BY12" i="2"/>
  <c r="O13" i="2"/>
  <c r="P13" i="2"/>
  <c r="Q13" i="2"/>
  <c r="R13" i="2"/>
  <c r="S13" i="2"/>
  <c r="T13" i="2"/>
  <c r="U13" i="2"/>
  <c r="V13" i="2"/>
  <c r="W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H13" i="2"/>
  <c r="BI13" i="2"/>
  <c r="BJ13" i="2"/>
  <c r="BJ14" i="2" s="1"/>
  <c r="BK13" i="2"/>
  <c r="BL13" i="2"/>
  <c r="BM13" i="2"/>
  <c r="BN13" i="2"/>
  <c r="BO13" i="2"/>
  <c r="BO14" i="2" s="1"/>
  <c r="BP13" i="2"/>
  <c r="BQ13" i="2"/>
  <c r="BR13" i="2"/>
  <c r="BS13" i="2"/>
  <c r="BT13" i="2"/>
  <c r="BU13" i="2"/>
  <c r="BV13" i="2"/>
  <c r="BW13" i="2"/>
  <c r="BX13" i="2"/>
  <c r="BY13" i="2"/>
  <c r="AC14" i="2"/>
  <c r="AK14" i="2"/>
  <c r="AO14" i="2"/>
  <c r="AQ14" i="2"/>
  <c r="AS14" i="2"/>
  <c r="AV14" i="2"/>
  <c r="BR14" i="2"/>
  <c r="AZ15" i="2"/>
  <c r="BY15" i="2"/>
  <c r="BY16" i="2"/>
  <c r="E33" i="10"/>
  <c r="E23" i="10"/>
  <c r="E36" i="10"/>
  <c r="E34" i="10"/>
  <c r="E32" i="10"/>
  <c r="E30" i="10"/>
  <c r="E19" i="10"/>
  <c r="E17" i="10"/>
  <c r="E39" i="10"/>
  <c r="E28" i="10"/>
  <c r="E26" i="10"/>
  <c r="E24" i="10"/>
  <c r="E10" i="10"/>
  <c r="E20" i="10"/>
  <c r="E15" i="10"/>
  <c r="E11" i="10"/>
  <c r="BQ14" i="2" l="1"/>
  <c r="AD9" i="2"/>
  <c r="BP14" i="2"/>
  <c r="AL45" i="12"/>
  <c r="N45" i="12"/>
  <c r="AI14" i="2"/>
  <c r="V14" i="2"/>
  <c r="Q45" i="12"/>
  <c r="T9" i="2"/>
  <c r="T14" i="2"/>
  <c r="AV36" i="12"/>
  <c r="U14" i="2"/>
  <c r="AV26" i="12"/>
  <c r="AG9" i="2"/>
  <c r="AB10" i="2"/>
  <c r="AL10" i="2" s="1"/>
  <c r="BD14" i="2"/>
  <c r="AH94" i="12"/>
  <c r="AE45" i="12"/>
  <c r="AB45" i="12"/>
  <c r="Y45" i="12"/>
  <c r="V45" i="12"/>
  <c r="F45" i="12"/>
  <c r="O45" i="12"/>
  <c r="AG14" i="2"/>
  <c r="U45" i="12"/>
  <c r="BT10" i="2"/>
  <c r="BV10" i="2" s="1"/>
  <c r="AN12" i="2"/>
  <c r="BH12" i="2" s="1"/>
  <c r="BK12" i="2" s="1"/>
  <c r="BI14" i="2"/>
  <c r="AZ12" i="2"/>
  <c r="BC12" i="2" s="1"/>
  <c r="AH14" i="2"/>
  <c r="AA14" i="2"/>
  <c r="AJ45" i="12"/>
  <c r="S9" i="2"/>
  <c r="AK45" i="12"/>
  <c r="D45" i="12"/>
  <c r="AC45" i="12"/>
  <c r="AD88" i="12"/>
  <c r="BE14" i="2"/>
  <c r="AJ89" i="12"/>
  <c r="K45" i="12"/>
  <c r="Z14" i="2"/>
  <c r="BE9" i="2"/>
  <c r="AH9" i="2"/>
  <c r="AD14" i="2"/>
  <c r="E89" i="12"/>
  <c r="E91" i="12" s="1"/>
  <c r="F89" i="12"/>
  <c r="F91" i="12" s="1"/>
  <c r="AH45" i="12"/>
  <c r="AD45" i="12"/>
  <c r="J45" i="12"/>
  <c r="Z9" i="2"/>
  <c r="BK10" i="2"/>
  <c r="AM9" i="2"/>
  <c r="BT12" i="2"/>
  <c r="AI9" i="2"/>
  <c r="BY14" i="2"/>
  <c r="AL89" i="12"/>
  <c r="Z89" i="12"/>
  <c r="D89" i="12"/>
  <c r="G45" i="12"/>
  <c r="BS10" i="2"/>
  <c r="BB10" i="2" s="1"/>
  <c r="AM14" i="2"/>
  <c r="BA14" i="2"/>
  <c r="BI9" i="2"/>
  <c r="S14" i="2"/>
  <c r="S45" i="12"/>
  <c r="AI88" i="12"/>
  <c r="H88" i="12"/>
  <c r="R92" i="12" s="1"/>
  <c r="AE14" i="2"/>
  <c r="V9" i="2"/>
  <c r="V1" i="2" s="1"/>
  <c r="AF89" i="12"/>
  <c r="BC11" i="2"/>
  <c r="S88" i="12"/>
  <c r="AM88" i="12"/>
  <c r="AI89" i="12"/>
  <c r="AI90" i="12" s="1"/>
  <c r="AA89" i="12"/>
  <c r="W89" i="12"/>
  <c r="K88" i="12"/>
  <c r="AS88" i="12"/>
  <c r="AS90" i="12" s="1"/>
  <c r="AG89" i="12"/>
  <c r="AC89" i="12"/>
  <c r="U88" i="12"/>
  <c r="AB91" i="12" s="1"/>
  <c r="L45" i="12"/>
  <c r="P88" i="12"/>
  <c r="I88" i="12"/>
  <c r="F88" i="12"/>
  <c r="X45" i="12"/>
  <c r="X88" i="12"/>
  <c r="H45" i="12"/>
  <c r="AJ9" i="2"/>
  <c r="AJ14" i="2"/>
  <c r="W9" i="2"/>
  <c r="W3" i="2" s="1"/>
  <c r="W14" i="2"/>
  <c r="O89" i="12"/>
  <c r="O91" i="12" s="1"/>
  <c r="AI45" i="12"/>
  <c r="E88" i="12"/>
  <c r="AB89" i="12"/>
  <c r="R89" i="12"/>
  <c r="AF88" i="12"/>
  <c r="AF90" i="12" s="1"/>
  <c r="U9" i="2"/>
  <c r="U1" i="2" s="1"/>
  <c r="BD9" i="2"/>
  <c r="V89" i="12"/>
  <c r="AE88" i="12"/>
  <c r="Q89" i="12"/>
  <c r="Q91" i="12" s="1"/>
  <c r="G88" i="12"/>
  <c r="AA45" i="12"/>
  <c r="P45" i="12"/>
  <c r="AG45" i="12"/>
  <c r="T45" i="12"/>
  <c r="M45" i="12"/>
  <c r="R88" i="12"/>
  <c r="V88" i="12"/>
  <c r="L88" i="12"/>
  <c r="BX10" i="2"/>
  <c r="AZ10" i="2"/>
  <c r="AB12" i="2"/>
  <c r="AL12" i="2" s="1"/>
  <c r="BT11" i="2"/>
  <c r="AB11" i="2"/>
  <c r="AL11" i="2" s="1"/>
  <c r="BP9" i="2"/>
  <c r="I89" i="12"/>
  <c r="I91" i="12" s="1"/>
  <c r="N89" i="12"/>
  <c r="N91" i="12" s="1"/>
  <c r="J88" i="12"/>
  <c r="AJ88" i="12"/>
  <c r="AF45" i="12"/>
  <c r="W45" i="12"/>
  <c r="I45" i="12"/>
  <c r="AE9" i="2"/>
  <c r="T89" i="12"/>
  <c r="H89" i="12"/>
  <c r="H91" i="12" s="1"/>
  <c r="AD89" i="12"/>
  <c r="X89" i="12"/>
  <c r="E45" i="12"/>
  <c r="Y88" i="12"/>
  <c r="Y89" i="12"/>
  <c r="AQ88" i="12"/>
  <c r="AQ90" i="12" s="1"/>
  <c r="AN88" i="12"/>
  <c r="AN90" i="12" s="1"/>
  <c r="AB88" i="12"/>
  <c r="M89" i="12"/>
  <c r="M91" i="12" s="1"/>
  <c r="BU12" i="2"/>
  <c r="T88" i="12"/>
  <c r="AR12" i="2"/>
  <c r="W88" i="12"/>
  <c r="AE89" i="12"/>
  <c r="G89" i="12"/>
  <c r="G91" i="12" s="1"/>
  <c r="K89" i="12"/>
  <c r="K91" i="12" s="1"/>
  <c r="M88" i="12"/>
  <c r="AA88" i="12"/>
  <c r="AF9" i="2"/>
  <c r="AF14" i="2"/>
  <c r="J89" i="12"/>
  <c r="J91" i="12" s="1"/>
  <c r="BQ9" i="2"/>
  <c r="AK89" i="12"/>
  <c r="AH89" i="12"/>
  <c r="S89" i="12"/>
  <c r="S91" i="12" s="1"/>
  <c r="AK88" i="12"/>
  <c r="AC88" i="12"/>
  <c r="AO88" i="12"/>
  <c r="AO90" i="12" s="1"/>
  <c r="Q88" i="12"/>
  <c r="AG88" i="12"/>
  <c r="BW12" i="2"/>
  <c r="O88" i="12"/>
  <c r="AA9" i="2"/>
  <c r="AA1" i="2" s="1"/>
  <c r="Q9" i="2"/>
  <c r="U89" i="12"/>
  <c r="P89" i="12"/>
  <c r="P91" i="12" s="1"/>
  <c r="L89" i="12"/>
  <c r="L91" i="12" s="1"/>
  <c r="N88" i="12"/>
  <c r="R45" i="12"/>
  <c r="AR88" i="12"/>
  <c r="AR90" i="12" s="1"/>
  <c r="AP88" i="12"/>
  <c r="AP90" i="12" s="1"/>
  <c r="AH88" i="12"/>
  <c r="Z88" i="12"/>
  <c r="Z45" i="12"/>
  <c r="AL88" i="12"/>
  <c r="AN11" i="2"/>
  <c r="BS11" i="2"/>
  <c r="AJ90" i="12" l="1"/>
  <c r="U91" i="12"/>
  <c r="Z90" i="12"/>
  <c r="U90" i="12"/>
  <c r="AR10" i="2"/>
  <c r="AE90" i="12"/>
  <c r="V90" i="12"/>
  <c r="BT14" i="2"/>
  <c r="AC90" i="12"/>
  <c r="AG90" i="12"/>
  <c r="AD90" i="12"/>
  <c r="W90" i="12"/>
  <c r="X90" i="12"/>
  <c r="BV12" i="2"/>
  <c r="BX12" i="2"/>
  <c r="AL90" i="12"/>
  <c r="BW10" i="2"/>
  <c r="AB9" i="2"/>
  <c r="AL4" i="2" s="1"/>
  <c r="BU10" i="2"/>
  <c r="BS14" i="2"/>
  <c r="R91" i="12"/>
  <c r="AE91" i="12" s="1"/>
  <c r="AZ9" i="2"/>
  <c r="AZ14" i="2"/>
  <c r="BC10" i="2"/>
  <c r="AH90" i="12"/>
  <c r="BS9" i="2"/>
  <c r="BS4" i="2" s="1"/>
  <c r="T90" i="12"/>
  <c r="AB90" i="12"/>
  <c r="W1" i="2"/>
  <c r="BX11" i="2"/>
  <c r="BV11" i="2"/>
  <c r="BT9" i="2"/>
  <c r="AB14" i="2"/>
  <c r="AL17" i="2" s="1"/>
  <c r="AA90" i="12"/>
  <c r="BL11" i="2"/>
  <c r="AK90" i="12"/>
  <c r="Y90" i="12"/>
  <c r="BB4" i="2"/>
  <c r="BU11" i="2"/>
  <c r="BW11" i="2"/>
  <c r="BB11" i="2"/>
  <c r="AR11" i="2"/>
  <c r="BL12" i="2"/>
  <c r="BM12" i="2" s="1"/>
  <c r="BN12" i="2" s="1"/>
  <c r="AP12" i="2" s="1"/>
  <c r="AT12" i="2" s="1"/>
  <c r="AU12" i="2" s="1"/>
  <c r="AW12" i="2" s="1"/>
  <c r="AL9" i="2"/>
  <c r="BL10" i="2"/>
  <c r="AL14" i="2"/>
  <c r="AN14" i="2"/>
  <c r="AN9" i="2"/>
  <c r="BH4" i="2" s="1"/>
  <c r="BH11" i="2"/>
  <c r="AF91" i="12"/>
  <c r="AR9" i="2" l="1"/>
  <c r="BW14" i="2"/>
  <c r="BW9" i="2"/>
  <c r="BX9" i="2"/>
  <c r="BZ10" i="2"/>
  <c r="BX14" i="2"/>
  <c r="AR4" i="2"/>
  <c r="AR14" i="2"/>
  <c r="BV14" i="2"/>
  <c r="BV9" i="2"/>
  <c r="BC14" i="2"/>
  <c r="BC9" i="2"/>
  <c r="AX12" i="2"/>
  <c r="AY12" i="2" s="1"/>
  <c r="BB14" i="2"/>
  <c r="BB9" i="2"/>
  <c r="BU14" i="2"/>
  <c r="BU9" i="2"/>
  <c r="BH9" i="2"/>
  <c r="BK11" i="2"/>
  <c r="BM11" i="2" s="1"/>
  <c r="BN11" i="2" s="1"/>
  <c r="AP11" i="2" s="1"/>
  <c r="AT11" i="2" s="1"/>
  <c r="AU11" i="2" s="1"/>
  <c r="AW11" i="2" s="1"/>
  <c r="BH14" i="2"/>
  <c r="BL4" i="2"/>
  <c r="BL9" i="2"/>
  <c r="BM10" i="2"/>
  <c r="BL14" i="2"/>
  <c r="AX11" i="2" l="1"/>
  <c r="AY11" i="2" s="1"/>
  <c r="BK9" i="2"/>
  <c r="BK14" i="2"/>
  <c r="BN10" i="2"/>
  <c r="BM14" i="2"/>
  <c r="BM9" i="2"/>
  <c r="AP10" i="2" l="1"/>
  <c r="BN9" i="2"/>
  <c r="AP4" i="2" s="1"/>
  <c r="BN14" i="2"/>
  <c r="AP14" i="2" l="1"/>
  <c r="AP9" i="2"/>
  <c r="AT10" i="2"/>
  <c r="AT14" i="2" l="1"/>
  <c r="AT9" i="2"/>
  <c r="AU4" i="2" s="1"/>
  <c r="AU10" i="2"/>
  <c r="AW10" i="2" l="1"/>
  <c r="AU9" i="2"/>
  <c r="AU14" i="2"/>
  <c r="AX10" i="2" l="1"/>
  <c r="AW14" i="2"/>
  <c r="AW9" i="2"/>
  <c r="AX14" i="2" l="1"/>
  <c r="AX9" i="2"/>
  <c r="AY10" i="2"/>
  <c r="AY14" i="2" l="1"/>
  <c r="AY9" i="2"/>
</calcChain>
</file>

<file path=xl/comments1.xml><?xml version="1.0" encoding="utf-8"?>
<comments xmlns="http://schemas.openxmlformats.org/spreadsheetml/2006/main">
  <authors>
    <author>Admin</author>
  </authors>
  <commentList>
    <comment ref="A4" authorId="0" shapeId="0">
      <text/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Cấp cuối cùng của CBNV trên CCTC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Cost center để phân bổ chi phí -&gt; tùy có thể phân bổ theo dự án, theo phòng ban (ko có quy định cáp cụ thẻ trên CTC)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Cấp kế tiếp của BP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có tham gia BH ở module BH, 0 là ko tham gia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vào công ty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Tên loại HĐ hiện tại của CBNV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công chuẩn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X+CT+NB</t>
        </r>
      </text>
    </comment>
    <comment ref="W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KL+O+Co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7trieu *85% (% thử việc)</t>
        </r>
      </text>
    </comment>
    <comment ref="AA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(Tổng lương/công chuẩn * số ngày thử việc)* % lương thử việc</t>
        </r>
      </text>
    </comment>
    <comment ref="AC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Lấy dữ liệu từ phần Kỷ luật có trừ vào lương/ nếu ko  nhập thì cho Import</t>
        </r>
      </text>
    </comment>
    <comment ref="AD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Import </t>
        </r>
      </text>
    </comment>
    <comment ref="AE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Làm thêm giờ chịu thuế và miễn thuế</t>
        </r>
      </text>
    </comment>
    <comment ref="AK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Import</t>
        </r>
      </text>
    </comment>
    <comment ref="AP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Tổng thu nhập - các khoản giảm trừ</t>
        </r>
      </text>
    </comment>
    <comment ref="BA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Imoprt</t>
        </r>
      </text>
    </comment>
    <comment ref="BD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HĐ thử việc, dịch vụ, học việc, cộng tác viên tính thuế 10%, còn lại tính theo biểu lũy tính.Có cam kết thì không tính thuế TN. (Cam kết, Lũy tiến, 10%).
HĐ xác định thời hạn, ko xác định thời hạn để LT
HĐ mùa vụ là CK
HĐ thử việc và các HĐ còn lại là 10%
HĐ thực tập sinh là 0%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VR+NL+OP</t>
        </r>
      </text>
    </comment>
    <comment ref="AO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Import</t>
        </r>
      </text>
    </comment>
    <comment ref="BI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BJ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Import</t>
        </r>
      </text>
    </comment>
    <comment ref="BK7" authorId="0" shapeId="0">
      <text>
        <r>
          <rPr>
            <b/>
            <sz val="9"/>
            <color indexed="81"/>
            <rFont val="Tahoma"/>
            <family val="2"/>
          </rPr>
          <t xml:space="preserve">Admin:
</t>
        </r>
        <r>
          <rPr>
            <sz val="9"/>
            <color indexed="81"/>
            <rFont val="Tahoma"/>
            <family val="2"/>
          </rPr>
          <t xml:space="preserve">BH + GTBT +GT người PT + các khoản giảm trừ khác 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Lương chính thức - thử việc</t>
        </r>
      </text>
    </comment>
  </commentList>
</comments>
</file>

<file path=xl/sharedStrings.xml><?xml version="1.0" encoding="utf-8"?>
<sst xmlns="http://schemas.openxmlformats.org/spreadsheetml/2006/main" count="624" uniqueCount="464">
  <si>
    <t>CHG</t>
  </si>
  <si>
    <t>TT</t>
  </si>
  <si>
    <t>Chức danh</t>
  </si>
  <si>
    <t>Ghi chú</t>
  </si>
  <si>
    <t>Số ngày làm việc thực tế</t>
  </si>
  <si>
    <t>Mã NV</t>
  </si>
  <si>
    <t>Ngày nghỉ việc</t>
  </si>
  <si>
    <t>Tổng</t>
  </si>
  <si>
    <t>Nguyễn Mạnh Hùng</t>
  </si>
  <si>
    <t>Nguyễn Thị Điệp</t>
  </si>
  <si>
    <t>Người lập</t>
  </si>
  <si>
    <t>Kiểm tra</t>
  </si>
  <si>
    <t>Phê duyệt</t>
  </si>
  <si>
    <t>BẢNG THANH TOÁN LƯƠNG THÁNG 12/2017</t>
  </si>
  <si>
    <t>NC tiêu chuẩn Khối VP:</t>
  </si>
  <si>
    <t>ngày/tháng</t>
  </si>
  <si>
    <t>Năm</t>
  </si>
  <si>
    <t>NC tiêu chuẩn Khối CT:</t>
  </si>
  <si>
    <t>Tháng</t>
  </si>
  <si>
    <t>I. THÔNG TIN NGƯỜI LAO ĐỘNG</t>
  </si>
  <si>
    <t>C3-4</t>
  </si>
  <si>
    <t>II. NGÀY CÔNG (ngày)</t>
  </si>
  <si>
    <t>III. NLĐ THỬ VIỆC</t>
  </si>
  <si>
    <t>IV. THU NHẬP TRƯỚC THUẾ</t>
  </si>
  <si>
    <t>V. CÁC KHOẢN PHẢI THU CỦA NGƯỜI LAO ĐỘNG</t>
  </si>
  <si>
    <t>VI. THU NHẬP THỰC LĨNH CỦA NLĐ</t>
  </si>
  <si>
    <t>VII. CÁC KHOẢN C.TY PHẢI NỘP</t>
  </si>
  <si>
    <t>VIII. PHẦN CHI TIẾT TÍNH THUẾ TNCN</t>
  </si>
  <si>
    <t>Ghi chú về nhân sự</t>
  </si>
  <si>
    <t>Ngày phép tồn</t>
  </si>
  <si>
    <t>Ngày nghỉ ốm tồn</t>
  </si>
  <si>
    <t>Ngày nghỉ bù tồn</t>
  </si>
  <si>
    <t>Lương đóng BHXH,BHYT</t>
  </si>
  <si>
    <t>Lương đóng BHTN</t>
  </si>
  <si>
    <t>Tiền đóng BHXH,BHYT công ty (20.5%)</t>
  </si>
  <si>
    <t>Tiền đóng BHTN công ty (1%)</t>
  </si>
  <si>
    <t>Tiền đóng BHXH,BHYT của NLĐ (9,5%)</t>
  </si>
  <si>
    <t>Tiền đóng BHTN của NLĐ (1%)</t>
  </si>
  <si>
    <t>Lương đóng BH tháng 9</t>
  </si>
  <si>
    <t>Họ tên</t>
  </si>
  <si>
    <t>BP/Ban</t>
  </si>
  <si>
    <t>Key
(TH số liệu)</t>
  </si>
  <si>
    <t>Ban</t>
  </si>
  <si>
    <t>Số tài khoản</t>
  </si>
  <si>
    <t>Khối</t>
  </si>
  <si>
    <t>Trạng thái tham gia BHXH</t>
  </si>
  <si>
    <t>Ký hiệu Công ty</t>
  </si>
  <si>
    <t>Ngày vào công ty</t>
  </si>
  <si>
    <t>Mức lương, thưởng đánh giá vị trí, ý thức, năng lực và trách nhiệm (VNĐ)</t>
  </si>
  <si>
    <t>Loại hợp đồng</t>
  </si>
  <si>
    <t>Ngày công quy định</t>
  </si>
  <si>
    <t>Nghỉ hưởng lương</t>
  </si>
  <si>
    <t>Số ngày nghỉ không lương</t>
  </si>
  <si>
    <t>Mức thu nhập thử việc</t>
  </si>
  <si>
    <t>Ngày công hưởng lương (bao gồm cả ngày nghỉ lễ ...)</t>
  </si>
  <si>
    <t>Lương NV và Thưởng ĐG kết quả vị trí, năng lực ... theo ngày công</t>
  </si>
  <si>
    <t>Thưởng/phạt đánh giá kết quả thực hiện công việc</t>
  </si>
  <si>
    <t>Thưởng hoa hồng KD</t>
  </si>
  <si>
    <t>Tiền lương làm thêm giờ</t>
  </si>
  <si>
    <t>Phụ cấp trực đêm</t>
  </si>
  <si>
    <t>Phụ cấp trách nhiệm</t>
  </si>
  <si>
    <t>Phụ cấp điện thoại</t>
  </si>
  <si>
    <t>Phụ cấp xăng xe</t>
  </si>
  <si>
    <t>Tiền ăn</t>
  </si>
  <si>
    <t>Các khoản bổ sung khác (truy lĩnh …)</t>
  </si>
  <si>
    <t>Thu nhập trước thuế</t>
  </si>
  <si>
    <t>BHXH,YT,TN</t>
  </si>
  <si>
    <t>Thuế TNCN phải nộp</t>
  </si>
  <si>
    <t>Truy thu thuế TNCN</t>
  </si>
  <si>
    <t>Quỹ CĐ</t>
  </si>
  <si>
    <t>Các khoản truy thu khác</t>
  </si>
  <si>
    <t>Tổng cộng</t>
  </si>
  <si>
    <t>Tổng thu nhập thực trả</t>
  </si>
  <si>
    <t>Truy lĩnh thuế TNCN</t>
  </si>
  <si>
    <t>Thu nhập còn lại</t>
  </si>
  <si>
    <t>Tiền lương chuyển khoản</t>
  </si>
  <si>
    <t>Trả bằng 
tiền mặt</t>
  </si>
  <si>
    <t>BHXH, BHYT, BHTN (21.5%)</t>
  </si>
  <si>
    <t>Truy thu BHXH, BHYT, BHTN</t>
  </si>
  <si>
    <t>Kinh phí CĐ
(2% lương NV)</t>
  </si>
  <si>
    <t>Tổng cộng khoản Công ty phải nộp)</t>
  </si>
  <si>
    <t>Hình thức khấu trừ thuế (Lũy tiến = LT, 10%)</t>
  </si>
  <si>
    <t>Các khoản giảm trừ Thuế TNCN (VNĐ)</t>
  </si>
  <si>
    <t>Thu nhập chịu thuế TNCN</t>
  </si>
  <si>
    <t>Thu nhập tính thuế TNCN</t>
  </si>
  <si>
    <t>Thuế TNCN</t>
  </si>
  <si>
    <t>Lương NV</t>
  </si>
  <si>
    <t>Thưởng ĐG kết quả theo vị trí, năng lực &amp; trách nhiệm CV</t>
  </si>
  <si>
    <t>Tổng mức lương và thưởng</t>
  </si>
  <si>
    <t>Ngày nghỉ phép</t>
  </si>
  <si>
    <t>Nghỉ lễ, Nghỉ chế độ</t>
  </si>
  <si>
    <t>Lương đóng BHXH, YT,TN</t>
  </si>
  <si>
    <t xml:space="preserve">BHXH, BHYT, BHTN (10,5%) </t>
  </si>
  <si>
    <t>Truy thu BHXH</t>
  </si>
  <si>
    <t>Số người phụ thuộc</t>
  </si>
  <si>
    <t>BHXH, YT, TN NLĐ phải nộp</t>
  </si>
  <si>
    <t>Tiền lương làm thêm ko chịu thuế TNCN</t>
  </si>
  <si>
    <t>Các khoản giảm trừ khác</t>
  </si>
  <si>
    <t>Tổng giảm trừ</t>
  </si>
  <si>
    <t>NV</t>
  </si>
  <si>
    <t>Tuyển mới</t>
  </si>
  <si>
    <t>Điều chuyển</t>
  </si>
  <si>
    <t>Đơn vị đi</t>
  </si>
  <si>
    <t>Đơn vị đến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</si>
  <si>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</si>
  <si>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</si>
  <si>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</si>
  <si>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</si>
  <si>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</si>
  <si>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</si>
  <si>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</si>
  <si>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</si>
  <si>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</si>
  <si>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</si>
  <si>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</si>
  <si>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</si>
  <si>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</si>
  <si>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</si>
  <si>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</si>
  <si>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</si>
  <si>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</si>
  <si>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</si>
  <si>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</si>
  <si>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</si>
  <si>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</si>
  <si>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</si>
  <si>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</si>
  <si>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</si>
  <si>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</si>
  <si>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</si>
  <si>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</si>
  <si>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</si>
  <si>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</si>
  <si>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</si>
  <si>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</si>
  <si>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</si>
  <si>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</si>
  <si>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</si>
  <si>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</si>
  <si>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</si>
  <si>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</si>
  <si>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</si>
  <si>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</si>
  <si>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</si>
  <si>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</si>
  <si>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</si>
  <si>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</si>
  <si>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</si>
  <si>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</si>
  <si>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</si>
  <si>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</si>
  <si>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</si>
  <si>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</si>
  <si>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</si>
  <si>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</si>
  <si>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</si>
  <si>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</si>
  <si>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</si>
  <si>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</si>
  <si>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</si>
  <si>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</si>
  <si>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</si>
  <si>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</si>
  <si>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</si>
  <si>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</si>
  <si>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</si>
  <si>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</si>
  <si>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Không XĐTH</t>
  </si>
  <si>
    <t>XĐTH</t>
  </si>
  <si>
    <t>TỔNG CỘNG (THỦ ĐÔ + C1, C2, C3, C7, C8, C9, CHG, ECL)</t>
  </si>
  <si>
    <t>ALL</t>
  </si>
  <si>
    <t>Nhân viên lái xe</t>
  </si>
  <si>
    <t>Bộ phận Hành chính - Lái xe</t>
  </si>
  <si>
    <t>Văn phòng Tập đoàn</t>
  </si>
  <si>
    <t>Ban Tổng Giám đốc</t>
  </si>
  <si>
    <t>Ban TGD CHG</t>
  </si>
  <si>
    <t/>
  </si>
  <si>
    <t>VPTĐ CHG</t>
  </si>
  <si>
    <t>Quá tuổi, không tham gia BH</t>
  </si>
  <si>
    <t>Nguyễn Văn A</t>
  </si>
  <si>
    <t>Nguyễn Văn B</t>
  </si>
  <si>
    <t>Nguyễn Văn C</t>
  </si>
  <si>
    <t>GĐ ban</t>
  </si>
  <si>
    <t>C2-1</t>
  </si>
  <si>
    <t>STT</t>
  </si>
  <si>
    <t>CÔNG TY CP ĐẦU TƯ VÀ THƯƠNG MẠI THỦ ĐÔ</t>
  </si>
  <si>
    <t>I</t>
  </si>
  <si>
    <t>II</t>
  </si>
  <si>
    <t>C1</t>
  </si>
  <si>
    <t>C3</t>
  </si>
  <si>
    <t>C3-3</t>
  </si>
  <si>
    <t>C5-1</t>
  </si>
  <si>
    <t>C6.2</t>
  </si>
  <si>
    <t>C2</t>
  </si>
  <si>
    <t>C4</t>
  </si>
  <si>
    <t>C3-2</t>
  </si>
  <si>
    <t>BÁO CÁO SO SÁNH LƯƠNG THÁNG</t>
  </si>
  <si>
    <t>Nội dung so sánh</t>
  </si>
  <si>
    <t>Chênh lệch</t>
  </si>
  <si>
    <t>Tổng số lao động phát sinh lương trong tháng</t>
  </si>
  <si>
    <t>I.1</t>
  </si>
  <si>
    <t>Tổng quỹ lương thưởng của các CBNV có tên trên bảng lương</t>
  </si>
  <si>
    <t>I.1.1</t>
  </si>
  <si>
    <t>Biến động nhân sự</t>
  </si>
  <si>
    <t>- Nhân sự tuyển mới trong tháng</t>
  </si>
  <si>
    <t xml:space="preserve">- Nhân sự điều chuyển trong tháng </t>
  </si>
  <si>
    <t>I.1.2</t>
  </si>
  <si>
    <t>Biến động quỹ lương trong tháng</t>
  </si>
  <si>
    <t>- Quỹ lương Nhân sự tăng mới</t>
  </si>
  <si>
    <t>- Quỹ lương nhân sự nghỉ việc</t>
  </si>
  <si>
    <t>- Quỹ lương nhân sự điều chuyển</t>
  </si>
  <si>
    <t>Tổng thu nhập trước thuế</t>
  </si>
  <si>
    <t>II.1</t>
  </si>
  <si>
    <t>II.2</t>
  </si>
  <si>
    <t xml:space="preserve">                  -  Thưởng đánh giá kết quả thực hiện công việc</t>
  </si>
  <si>
    <t>II.3</t>
  </si>
  <si>
    <t xml:space="preserve">                  -  Thưởng hoa hồng Kinh doanh</t>
  </si>
  <si>
    <t>II.4</t>
  </si>
  <si>
    <t xml:space="preserve">                  -  Tiền lương làm thêm giờ</t>
  </si>
  <si>
    <t>II.5</t>
  </si>
  <si>
    <t xml:space="preserve">                  -  Phụ cấp trực đêm</t>
  </si>
  <si>
    <t>II.6</t>
  </si>
  <si>
    <t xml:space="preserve">                  -  Phụ cấp trách nhiệm</t>
  </si>
  <si>
    <t>II.7</t>
  </si>
  <si>
    <t xml:space="preserve">                  -  Phụ cấp điện thoại</t>
  </si>
  <si>
    <t>II.8</t>
  </si>
  <si>
    <t xml:space="preserve">                  -  Phụ cấp xăng xe</t>
  </si>
  <si>
    <t>II.9</t>
  </si>
  <si>
    <t xml:space="preserve">                  -  Khác</t>
  </si>
  <si>
    <t>II.10</t>
  </si>
  <si>
    <t xml:space="preserve">                  -  Các khoản bổ sung khác (truy lĩnh …)</t>
  </si>
  <si>
    <t>III</t>
  </si>
  <si>
    <t>Tổng các khoản phải thu</t>
  </si>
  <si>
    <t>III.1</t>
  </si>
  <si>
    <t>Trong đó:    -  Thu BHXH, BHYT, BHTN</t>
  </si>
  <si>
    <t>III.2</t>
  </si>
  <si>
    <t xml:space="preserve">                  -  Truy thu BHXH, BHYT, BHTN</t>
  </si>
  <si>
    <t>III.3</t>
  </si>
  <si>
    <t xml:space="preserve">                  -  Thuế TNCN phải nộp</t>
  </si>
  <si>
    <t>III.4</t>
  </si>
  <si>
    <t xml:space="preserve">                  -  Truy thu thuế TNCN </t>
  </si>
  <si>
    <t>III.5</t>
  </si>
  <si>
    <t xml:space="preserve">                  -  Quỹ CĐ</t>
  </si>
  <si>
    <t>III.6</t>
  </si>
  <si>
    <t xml:space="preserve">                  -  Các khoản truy thu khác</t>
  </si>
  <si>
    <t>IV</t>
  </si>
  <si>
    <t>V</t>
  </si>
  <si>
    <t>Tổng các khoản Công ty phải nộp</t>
  </si>
  <si>
    <t>V.1</t>
  </si>
  <si>
    <t>Trong đó:    -  BHXH, BHYT, BHTN (21.5%)</t>
  </si>
  <si>
    <t>V.2</t>
  </si>
  <si>
    <t>V.3</t>
  </si>
  <si>
    <t xml:space="preserve">                  -  Kinh phí CĐ (2% lương NV)</t>
  </si>
  <si>
    <t xml:space="preserve">                          Người Lập</t>
  </si>
  <si>
    <t>Phụ trách Dịch vụ nhân sự</t>
  </si>
  <si>
    <t>CÔNG TY CP ĐẦU TƯ TDI</t>
  </si>
  <si>
    <t>CÔNG TY CP QUẢN LÝ DỰ ÁN EPM</t>
  </si>
  <si>
    <t>td</t>
  </si>
  <si>
    <t>BẢNG PHÂN BỔ TIỀN LƯƠNG THÁNG 12/2017</t>
  </si>
  <si>
    <t>Ban/Bộ phận</t>
  </si>
  <si>
    <t>Key</t>
  </si>
  <si>
    <t>SL NS</t>
  </si>
  <si>
    <t>Mức lương CB, Mức lương ĐG NLĐ</t>
  </si>
  <si>
    <t>Các khoản NLĐ phải nộp</t>
  </si>
  <si>
    <t>Thu nhập thực lĩnh</t>
  </si>
  <si>
    <t>Các khoản công ty phải nộp</t>
  </si>
  <si>
    <t>Phần chi tiết tính thuế TNCN</t>
  </si>
  <si>
    <t>Tổng mức lương</t>
  </si>
  <si>
    <t>Lương CB và Lương ĐG kết quả vị trí, năng lực ... theo ngày công</t>
  </si>
  <si>
    <t>Thưởng hoa hồng Kinh doanh</t>
  </si>
  <si>
    <t>Các khoản bổ sung lương (truy lĩnh …)</t>
  </si>
  <si>
    <t>Lương đóng BHXH, BHYT</t>
  </si>
  <si>
    <t xml:space="preserve">BHXH, BHYT, BHTN (9,5%) </t>
  </si>
  <si>
    <t>BHTN (1%)</t>
  </si>
  <si>
    <t>Truy thu BHXH, YT, TN</t>
  </si>
  <si>
    <t>Truy thu Thuế TNCN</t>
  </si>
  <si>
    <t>Các khoản khấu trừ khác</t>
  </si>
  <si>
    <t>Hoàn thuế 2016/Đã chi tiền mặt</t>
  </si>
  <si>
    <t>BHXH, BHYT (20.5%)</t>
  </si>
  <si>
    <t>Kinh phí CĐ
(2% lương đóng BHXH)</t>
  </si>
  <si>
    <t>BHXH, YT,TN NLĐ phải nộp</t>
  </si>
  <si>
    <t>A. CÔNG TY CP ĐẦU TƯ VÀ THƯƠNG MẠI THỦ ĐÔ</t>
  </si>
  <si>
    <t>Ban TGD C1</t>
  </si>
  <si>
    <t>Ban Phát triển dự án</t>
  </si>
  <si>
    <t>Ban PTDA C1</t>
  </si>
  <si>
    <t>Ban Nhân sự</t>
  </si>
  <si>
    <t>Ban NS C1</t>
  </si>
  <si>
    <t>Ban Marketing &amp; Truyền thông</t>
  </si>
  <si>
    <t>Ban MKT&amp;TT C1</t>
  </si>
  <si>
    <t>Tổ trợ lý &amp; Chiến lươc</t>
  </si>
  <si>
    <t>TTL C1</t>
  </si>
  <si>
    <t>Ban Tài chính - Kế toán</t>
  </si>
  <si>
    <t>Ban TC-KT C1</t>
  </si>
  <si>
    <t>Ban Hành chính &amp; Văn phòng Tập đoàn</t>
  </si>
  <si>
    <t>VPTĐ C1</t>
  </si>
  <si>
    <t>Ban Kinh doanh</t>
  </si>
  <si>
    <t>Ban KD C1</t>
  </si>
  <si>
    <t>Ban Quản lý các dự án</t>
  </si>
  <si>
    <t>Ban QL các DA C1</t>
  </si>
  <si>
    <t>TỔNG CỘNG THỦ ĐÔ</t>
  </si>
  <si>
    <t>B. CÔNG TY CP ĐẦU TƯ TDI</t>
  </si>
  <si>
    <t>Ban Giám đốc</t>
  </si>
  <si>
    <t>BGĐ C5-1</t>
  </si>
  <si>
    <t>Phòng HCNS C5-1</t>
  </si>
  <si>
    <t>TỔNG CỘNG C5-1</t>
  </si>
  <si>
    <t>C. CÔNG TY CP QUẢN LÝ DỰ ÁN EPM</t>
  </si>
  <si>
    <t>Phòng Hành chính nhân sự</t>
  </si>
  <si>
    <t>Phòng HCNS C2</t>
  </si>
  <si>
    <t>Dự án Ecolife Capitol</t>
  </si>
  <si>
    <t>TVGS DF2 C2</t>
  </si>
  <si>
    <t>Phòng Quản lý thiết kế</t>
  </si>
  <si>
    <t>Phòng QLTK C2</t>
  </si>
  <si>
    <t>BGĐ C2</t>
  </si>
  <si>
    <t>Dự án Ecohome Phúc Lợi</t>
  </si>
  <si>
    <t>TVGS DE4 C2</t>
  </si>
  <si>
    <t>Dự án Ecolife Tây Hồ</t>
  </si>
  <si>
    <t>TVGS DF1 C2</t>
  </si>
  <si>
    <t>Phòng Quản lý dự án</t>
  </si>
  <si>
    <t>Phòng QLDA C2</t>
  </si>
  <si>
    <t>Phòng Kinh tế - Kế hoạch - Đấu thầu</t>
  </si>
  <si>
    <t>Phòng QL KT ĐT C2</t>
  </si>
  <si>
    <t>TỔNG CỘNG C2</t>
  </si>
  <si>
    <t>C. CÔNG TY CP QUẢN LÝ DỰ ÁN EPM (C2-1)</t>
  </si>
  <si>
    <t>Phòng HCNS C2-1</t>
  </si>
  <si>
    <t>TVGS DF2 C2-1</t>
  </si>
  <si>
    <t>Phòng QLTK C2-1</t>
  </si>
  <si>
    <t>BGĐ C2-1</t>
  </si>
  <si>
    <t>TVGS DE4 C2-1</t>
  </si>
  <si>
    <t>TVGS DF1 C2-1</t>
  </si>
  <si>
    <t>Phòng QLDA C2-1</t>
  </si>
  <si>
    <t>Phòng KT KH ĐT C2-1</t>
  </si>
  <si>
    <t>TỔNG CỘNG C2-1</t>
  </si>
  <si>
    <t>TỔNG CỘNG c2</t>
  </si>
  <si>
    <t>D. CÔNG TY CP THƯƠNG MẠI VÀ XÂY DỰNG CÔNG NGHỆ XANH</t>
  </si>
  <si>
    <t>DF2 C3</t>
  </si>
  <si>
    <t>Khối Văn phòng</t>
  </si>
  <si>
    <t>KVP C3</t>
  </si>
  <si>
    <t>DE4 C3</t>
  </si>
  <si>
    <t>DF1 C3</t>
  </si>
  <si>
    <t>TỔNG CỘNG C3</t>
  </si>
  <si>
    <t>E. CÔNG TY CP THƯƠNG MẠI TỔNG HỢP HƯNG TIẾN</t>
  </si>
  <si>
    <t>BGĐ C3-2</t>
  </si>
  <si>
    <t>Phòng Kế toán</t>
  </si>
  <si>
    <t>Phòng KT C3-2</t>
  </si>
  <si>
    <t>TỔNG CỘNG C3-2</t>
  </si>
  <si>
    <t>F. CÔNG TY CP XÂY LẮP ĐỊA TÍN</t>
  </si>
  <si>
    <t>KVP C3-3</t>
  </si>
  <si>
    <t>Ban Điều hành dự án Ecolife Capitol</t>
  </si>
  <si>
    <t>DF2 C3-3</t>
  </si>
  <si>
    <t>DE4 C3-3</t>
  </si>
  <si>
    <t>TỔNG CỘNG C3-3</t>
  </si>
  <si>
    <t>G.  CÔNG TY CP XÂY LẮP VÀ THƯƠNG MẠI ĐẠI TÍN</t>
  </si>
  <si>
    <t>Ban giám đốc</t>
  </si>
  <si>
    <t>BGĐ C3-4</t>
  </si>
  <si>
    <t>Phòng Tài chính &amp; Kế toán</t>
  </si>
  <si>
    <t>KVP C3-4</t>
  </si>
  <si>
    <t>TỔNG CỘNG C3-4</t>
  </si>
  <si>
    <t>H.  CÔNG TY CP ĐẦU TƯ CAPITAL HOUSE</t>
  </si>
  <si>
    <t>Ban TC-KT CHG</t>
  </si>
  <si>
    <t>Ban MKT&amp;TT CHG</t>
  </si>
  <si>
    <t>Ban Công nghệ thông tin</t>
  </si>
  <si>
    <t>Ban CNTT CHG</t>
  </si>
  <si>
    <t>Ban Định giá</t>
  </si>
  <si>
    <t>Ban ĐG CHG</t>
  </si>
  <si>
    <t>Ban Nghiên cứu và phát triển (R&amp;D)</t>
  </si>
  <si>
    <t>Ban R&amp;D CHG</t>
  </si>
  <si>
    <t>Ban Thanh tra &amp; Kiểm soát nội bộ</t>
  </si>
  <si>
    <t>Ban TT &amp; KSNB CHG</t>
  </si>
  <si>
    <t>Ban NS CHG</t>
  </si>
  <si>
    <t>Tổ Kế hoạch &amp; Chiến lược</t>
  </si>
  <si>
    <t>TTL CHG</t>
  </si>
  <si>
    <t>Ban Pháp chế</t>
  </si>
  <si>
    <t>Ban PC CHG</t>
  </si>
  <si>
    <t>Ban Đầu tư</t>
  </si>
  <si>
    <t>Ban ĐT CHG</t>
  </si>
  <si>
    <t>TỔNG CỘNG CHG</t>
  </si>
  <si>
    <t>I.  CÔNG TY CP ĐẦU TƯ VÀ QUẢN LÝ TÒA NHÀ ECL</t>
  </si>
  <si>
    <t xml:space="preserve">  </t>
  </si>
  <si>
    <t>BGĐ C6.2</t>
  </si>
  <si>
    <t>Phòng KT C6.2</t>
  </si>
  <si>
    <t>TỔNG CỘNG ECL</t>
  </si>
  <si>
    <t>K. CÔNG TY CỔ PHẦN THIẾT KẾ KIẾN TRÚC ECO</t>
  </si>
  <si>
    <t>BGĐ ECO</t>
  </si>
  <si>
    <t>Bộ phận Thiết kế kiến trúc</t>
  </si>
  <si>
    <t>Phòng TK ECO</t>
  </si>
  <si>
    <t>Phòng TC-KT ECO</t>
  </si>
  <si>
    <t>TỔNG CỘNG ECO</t>
  </si>
  <si>
    <t>CHECK ALL (C1,C2,C3,C3-2,C3-3,C3-4,CHG,ECL,TD,ECO)</t>
  </si>
  <si>
    <t>Ngày vào tập đoàn</t>
  </si>
  <si>
    <t>Làm thêm giờ</t>
  </si>
  <si>
    <t>Làm thêm giờ chưa quy đổi</t>
  </si>
  <si>
    <t>Số giờ làm thêm đã quy đổi</t>
  </si>
  <si>
    <t>Số tiền</t>
  </si>
  <si>
    <t>Giảm trừ bản thân</t>
  </si>
  <si>
    <t>Năm:</t>
  </si>
  <si>
    <t xml:space="preserve">-  Số nhân sự nghỉ việc </t>
  </si>
  <si>
    <t>Trong đó:    -   Lương NV theo ngày công thực tế</t>
  </si>
  <si>
    <t xml:space="preserve"> </t>
  </si>
  <si>
    <t>&amp;=DATA.NS_TANG</t>
  </si>
  <si>
    <t>&amp;=DATA.TONGLUONG</t>
  </si>
  <si>
    <t>&amp;=DATA.NS_GIAM</t>
  </si>
  <si>
    <t>&amp;=DATA.NS_DCHUYEN</t>
  </si>
  <si>
    <t>&amp;=DATA.TN_TRUOCTHUE</t>
  </si>
  <si>
    <t>&amp;=DATA2.NS_TANG</t>
  </si>
  <si>
    <t>&amp;=DATA2.TONGLUONG</t>
  </si>
  <si>
    <t>&amp;=DATA.QL_NSM</t>
  </si>
  <si>
    <t>&amp;=DATA.LCB_THEONGAYCONG</t>
  </si>
  <si>
    <t>&amp;=DATA.Thuong_HTCV</t>
  </si>
  <si>
    <t>&amp;=DATA.Thuong_HH</t>
  </si>
  <si>
    <t>&amp;=DATA.TIEN_LAMTHEM</t>
  </si>
  <si>
    <t>&amp;=DATA.PC_TRUCDEM</t>
  </si>
  <si>
    <t>&amp;=DATA.PC_TN</t>
  </si>
  <si>
    <t>&amp;=DATA.PC_DT</t>
  </si>
  <si>
    <t>&amp;=DATA.TN_PHAITHU</t>
  </si>
  <si>
    <t>&amp;=DATA.BHXH_BHYT_BHTN</t>
  </si>
  <si>
    <t>&amp;=DATA.TRUYTHU_BHXH</t>
  </si>
  <si>
    <t>&amp;=DATA.THUE_TNCN</t>
  </si>
  <si>
    <t>&amp;=DATA.TRUYTHU_TNCN</t>
  </si>
  <si>
    <t>&amp;=DATA.QUYCD</t>
  </si>
  <si>
    <t>&amp;=DATA.TRUYTHU_KHAC</t>
  </si>
  <si>
    <t>&amp;=DATA.THUNHAP_CONLAI</t>
  </si>
  <si>
    <t>&amp;=DATA.TONG_CTY_NOP</t>
  </si>
  <si>
    <t>&amp;=DATA.BHXH_BHYT</t>
  </si>
  <si>
    <t>&amp;=DATA.TRUYTHU_BH</t>
  </si>
  <si>
    <t>&amp;=DATA.KP_CD</t>
  </si>
  <si>
    <t>&amp;=DATA2.NS_GIAM</t>
  </si>
  <si>
    <t>&amp;=DATA2.NS_DCHUYEN</t>
  </si>
  <si>
    <t>&amp;=DATA2.QL_NSM</t>
  </si>
  <si>
    <t>&amp;=DATA2.TN_TRUOCTHUE</t>
  </si>
  <si>
    <t>&amp;=DATA2.LCB_THEONGAYCONG</t>
  </si>
  <si>
    <t>&amp;=DATA2.Thuong_HTCV</t>
  </si>
  <si>
    <t>&amp;=DATA2.Thuong_HH</t>
  </si>
  <si>
    <t>&amp;=DATA2.TIEN_LAMTHEM</t>
  </si>
  <si>
    <t>&amp;=DATA2.PC_TRUCDEM</t>
  </si>
  <si>
    <t>&amp;=DATA2.PC_TN</t>
  </si>
  <si>
    <t>&amp;=DATA2.PC_DT</t>
  </si>
  <si>
    <t>&amp;=DATA2.PC_XX</t>
  </si>
  <si>
    <t>&amp;=DATA2.KHAC</t>
  </si>
  <si>
    <t>&amp;=DATA2.BOSUNG_KHAC</t>
  </si>
  <si>
    <t>&amp;=DATA2.TN_PHAITHU</t>
  </si>
  <si>
    <t>&amp;=DATA2.BHXH_BHYT_BHTN</t>
  </si>
  <si>
    <t>&amp;=DATA2.TRUYTHU_BHXH</t>
  </si>
  <si>
    <t>&amp;=DATA2.THUE_TNCN</t>
  </si>
  <si>
    <t>&amp;=DATA2.TRUYTHU_TNCN</t>
  </si>
  <si>
    <t>&amp;=DATA2.QUYCD</t>
  </si>
  <si>
    <t>&amp;=DATA2.TRUYTHU_KHAC</t>
  </si>
  <si>
    <t>&amp;=DATA2.THUNHAP_CONLAI</t>
  </si>
  <si>
    <t>&amp;=DATA2.TONG_CTY_NOP</t>
  </si>
  <si>
    <t>&amp;=DATA2.BHXH_BHYT</t>
  </si>
  <si>
    <t>&amp;=DATA2.TRUYTHU_BH</t>
  </si>
  <si>
    <t>&amp;=DATA2.KP_CD</t>
  </si>
  <si>
    <t>&amp;=TENBC.THANG</t>
  </si>
  <si>
    <t>&amp;=TENBC2.THANG</t>
  </si>
  <si>
    <t>&amp;=TENBC.TEN_PHONG</t>
  </si>
  <si>
    <t xml:space="preserve">                  </t>
  </si>
  <si>
    <t>&amp;=DATA.QL_NS_NV</t>
  </si>
  <si>
    <t>&amp;=DATA2.QL_NS_NV</t>
  </si>
  <si>
    <t>&amp;=DATA.QL_NS_DCHUYEN</t>
  </si>
  <si>
    <t>&amp;=DATA2.QL_NS_DCHUYEN</t>
  </si>
  <si>
    <t>&amp;=DATA.TONG_NS</t>
  </si>
  <si>
    <t>&amp;=DATA2.TONG_NS</t>
  </si>
  <si>
    <t>&amp;=DATA.PC_XX</t>
  </si>
  <si>
    <t>&amp;=DATA.KHAC</t>
  </si>
  <si>
    <t>&amp;=DATA.BOSUNG_KHAC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</si>
</sst>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* #,##0.0_);_(* \(#,##0.0\);_(* &quot;-&quot;??_);_(@_)"/>
    <numFmt numFmtId="167" formatCode="_(* #,##0_);_(* \(#,##0\);_(* &quot;-&quot;??_);_(@_)"/>
    <numFmt numFmtId="168" formatCode="_-* #,##0_-;\-* #,##0_-;_-* &quot;-&quot;??_-;_-@_-"/>
    <numFmt numFmtId="169" formatCode="_-* #,##0.0_-;\-* #,##0.0_-;_-* &quot;-&quot;??_-;_-@_-"/>
    <numFmt numFmtId="170" formatCode="_-* #,##0.0_-;\-* #,##0.0_-;_-* &quot;-&quot;?_-;_-@_-"/>
    <numFmt numFmtId="171" formatCode="[$-1010000]d/m/yyyy;@"/>
    <numFmt numFmtId="172" formatCode="_-* #,##0_-;\-* #,##0_-;_-* &quot;-&quot;?_-;_-@_-"/>
    <numFmt numFmtId="173" formatCode="#,##0;[Red]#,##0"/>
  </numFmts>
  <fonts count="57">
    <font>
      <sz val="12"/>
      <color theme="1"/>
      <name val="Arial"/>
      <family val="2"/>
    </font>
    <font>
      <sz val="12"/>
      <name val=".VnTime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  <font>
      <sz val="11"/>
      <color indexed="8"/>
      <name val="Calibri"/>
      <family val="2"/>
    </font>
    <font>
      <sz val="9"/>
      <name val="Times New Roman"/>
      <family val="1"/>
    </font>
    <font>
      <sz val="12"/>
      <name val="Arial"/>
      <family val="2"/>
      <charset val="163"/>
    </font>
    <font>
      <sz val="11"/>
      <name val="Times New Roman"/>
      <family val="1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b/>
      <sz val="8.5"/>
      <name val="Times New Roman"/>
      <family val="1"/>
    </font>
    <font>
      <i/>
      <sz val="9"/>
      <name val="Times New Roman"/>
      <family val="1"/>
    </font>
    <font>
      <b/>
      <i/>
      <sz val="9"/>
      <name val="Times New Roman"/>
      <family val="1"/>
    </font>
    <font>
      <b/>
      <i/>
      <sz val="8.5"/>
      <name val="Times New Roman"/>
      <family val="1"/>
    </font>
    <font>
      <sz val="8.5"/>
      <name val="Times New Roman"/>
      <family val="1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sz val="8"/>
      <color indexed="8"/>
      <name val="Arial"/>
      <family val="2"/>
    </font>
    <font>
      <sz val="9"/>
      <color indexed="81"/>
      <name val="Tahoma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  <charset val="163"/>
    </font>
    <font>
      <sz val="12"/>
      <color theme="1"/>
      <name val="Times New Roman"/>
      <family val="2"/>
    </font>
    <font>
      <sz val="9"/>
      <color theme="0"/>
      <name val="Times New Roman"/>
      <family val="1"/>
    </font>
    <font>
      <sz val="9"/>
      <color rgb="FFFF0000"/>
      <name val="Times New Roman"/>
      <family val="1"/>
    </font>
    <font>
      <sz val="8"/>
      <color theme="0"/>
      <name val="Times New Roman"/>
      <family val="1"/>
    </font>
    <font>
      <b/>
      <sz val="9"/>
      <color rgb="FFFF0000"/>
      <name val="Times New Roman"/>
      <family val="1"/>
    </font>
    <font>
      <sz val="9"/>
      <name val="Calibri Light"/>
      <family val="1"/>
      <scheme val="major"/>
    </font>
    <font>
      <b/>
      <sz val="9"/>
      <color theme="1" tint="4.9989318521683403E-2"/>
      <name val="Arial"/>
      <family val="2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0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sz val="9"/>
      <color rgb="FFFF0000"/>
      <name val="Arial"/>
      <family val="2"/>
    </font>
    <font>
      <sz val="10"/>
      <color theme="1" tint="4.9989318521683403E-2"/>
      <name val="Arial"/>
      <family val="2"/>
    </font>
    <font>
      <b/>
      <sz val="9"/>
      <color rgb="FFFF0000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 tint="4.9989318521683403E-2"/>
      <name val="Arial"/>
      <family val="2"/>
    </font>
    <font>
      <b/>
      <sz val="8.5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">
    <xf numFmtId="0" fontId="0" fillId="0" borderId="0"/>
    <xf numFmtId="165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9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8" fillId="0" borderId="0"/>
    <xf numFmtId="0" fontId="8" fillId="0" borderId="0"/>
    <xf numFmtId="0" fontId="10" fillId="0" borderId="0" applyAlignment="0">
      <alignment vertical="top" wrapText="1"/>
      <protection locked="0"/>
    </xf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52">
    <xf numFmtId="0" fontId="0" fillId="0" borderId="0" xfId="0"/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9" fillId="0" borderId="0" xfId="0" applyFont="1" applyFill="1" applyAlignment="1">
      <alignment horizontal="center" vertical="center"/>
    </xf>
    <xf numFmtId="170" fontId="31" fillId="0" borderId="0" xfId="0" applyNumberFormat="1" applyFont="1" applyFill="1" applyAlignment="1">
      <alignment horizontal="right" vertical="center"/>
    </xf>
    <xf numFmtId="164" fontId="7" fillId="0" borderId="0" xfId="0" applyNumberFormat="1" applyFont="1" applyFill="1" applyAlignment="1">
      <alignment vertical="center"/>
    </xf>
    <xf numFmtId="168" fontId="7" fillId="0" borderId="0" xfId="1" applyNumberFormat="1" applyFont="1" applyFill="1" applyAlignment="1">
      <alignment vertical="center"/>
    </xf>
    <xf numFmtId="9" fontId="7" fillId="0" borderId="0" xfId="18" applyFont="1" applyFill="1" applyAlignment="1">
      <alignment horizontal="center" vertical="center"/>
    </xf>
    <xf numFmtId="164" fontId="7" fillId="0" borderId="0" xfId="0" applyNumberFormat="1" applyFont="1" applyFill="1" applyAlignment="1">
      <alignment horizontal="left" vertical="center"/>
    </xf>
    <xf numFmtId="168" fontId="7" fillId="0" borderId="0" xfId="3" applyNumberFormat="1" applyFont="1" applyFill="1" applyAlignment="1">
      <alignment vertical="center"/>
    </xf>
    <xf numFmtId="0" fontId="7" fillId="0" borderId="0" xfId="0" quotePrefix="1" applyFont="1" applyFill="1" applyAlignment="1">
      <alignment vertical="center"/>
    </xf>
    <xf numFmtId="0" fontId="7" fillId="0" borderId="0" xfId="0" applyFont="1" applyFill="1" applyAlignment="1">
      <alignment vertical="center"/>
    </xf>
    <xf numFmtId="168" fontId="7" fillId="0" borderId="0" xfId="0" applyNumberFormat="1" applyFont="1" applyFill="1" applyAlignment="1">
      <alignment vertical="center"/>
    </xf>
    <xf numFmtId="164" fontId="13" fillId="0" borderId="0" xfId="0" applyNumberFormat="1" applyFont="1" applyFill="1" applyAlignment="1">
      <alignment horizontal="left" vertical="center"/>
    </xf>
    <xf numFmtId="168" fontId="9" fillId="0" borderId="0" xfId="3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168" fontId="9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1" fontId="7" fillId="0" borderId="0" xfId="0" applyNumberFormat="1" applyFont="1" applyFill="1" applyAlignment="1">
      <alignment horizontal="left" vertical="center"/>
    </xf>
    <xf numFmtId="171" fontId="7" fillId="0" borderId="0" xfId="3" applyNumberFormat="1" applyFont="1" applyFill="1" applyAlignment="1">
      <alignment horizontal="center" vertical="center"/>
    </xf>
    <xf numFmtId="168" fontId="7" fillId="0" borderId="0" xfId="3" applyNumberFormat="1" applyFont="1" applyFill="1" applyBorder="1" applyAlignment="1">
      <alignment vertical="center" wrapText="1"/>
    </xf>
    <xf numFmtId="168" fontId="7" fillId="0" borderId="0" xfId="0" applyNumberFormat="1" applyFont="1" applyFill="1" applyBorder="1" applyAlignment="1">
      <alignment vertical="center" wrapText="1"/>
    </xf>
    <xf numFmtId="14" fontId="7" fillId="0" borderId="0" xfId="0" applyNumberFormat="1" applyFont="1" applyFill="1" applyBorder="1" applyAlignment="1">
      <alignment vertical="center" wrapText="1"/>
    </xf>
    <xf numFmtId="172" fontId="7" fillId="0" borderId="0" xfId="0" applyNumberFormat="1" applyFont="1" applyFill="1" applyBorder="1" applyAlignment="1">
      <alignment vertical="center" wrapText="1"/>
    </xf>
    <xf numFmtId="164" fontId="7" fillId="0" borderId="0" xfId="3" applyNumberFormat="1" applyFont="1" applyFill="1" applyBorder="1" applyAlignment="1">
      <alignment horizontal="right" vertical="center"/>
    </xf>
    <xf numFmtId="164" fontId="7" fillId="0" borderId="0" xfId="0" applyNumberFormat="1" applyFont="1" applyFill="1" applyAlignment="1">
      <alignment horizontal="right" vertical="center"/>
    </xf>
    <xf numFmtId="164" fontId="7" fillId="0" borderId="0" xfId="3" applyNumberFormat="1" applyFont="1" applyFill="1" applyAlignment="1">
      <alignment vertical="center"/>
    </xf>
    <xf numFmtId="9" fontId="7" fillId="0" borderId="0" xfId="0" applyNumberFormat="1" applyFont="1" applyFill="1" applyAlignment="1">
      <alignment vertical="center"/>
    </xf>
    <xf numFmtId="0" fontId="7" fillId="0" borderId="0" xfId="0" quotePrefix="1" applyFont="1" applyFill="1" applyAlignment="1">
      <alignment horizontal="center" vertical="center"/>
    </xf>
    <xf numFmtId="171" fontId="7" fillId="0" borderId="0" xfId="0" applyNumberFormat="1" applyFont="1" applyFill="1" applyAlignment="1">
      <alignment horizontal="center" vertical="center"/>
    </xf>
    <xf numFmtId="168" fontId="4" fillId="0" borderId="0" xfId="0" applyNumberFormat="1" applyFont="1" applyFill="1" applyBorder="1" applyAlignment="1">
      <alignment vertical="center" wrapText="1"/>
    </xf>
    <xf numFmtId="0" fontId="32" fillId="0" borderId="0" xfId="0" applyFont="1" applyFill="1" applyAlignment="1">
      <alignment horizontal="center" vertical="center"/>
    </xf>
    <xf numFmtId="172" fontId="33" fillId="0" borderId="0" xfId="0" applyNumberFormat="1" applyFont="1" applyFill="1" applyAlignment="1">
      <alignment horizontal="right" vertical="center"/>
    </xf>
    <xf numFmtId="170" fontId="32" fillId="0" borderId="0" xfId="0" applyNumberFormat="1" applyFont="1" applyFill="1" applyAlignment="1">
      <alignment horizontal="right" vertical="center"/>
    </xf>
    <xf numFmtId="164" fontId="33" fillId="0" borderId="0" xfId="3" applyNumberFormat="1" applyFont="1" applyFill="1" applyAlignment="1">
      <alignment horizontal="right" vertical="center"/>
    </xf>
    <xf numFmtId="164" fontId="31" fillId="0" borderId="0" xfId="0" applyNumberFormat="1" applyFont="1" applyFill="1" applyAlignment="1">
      <alignment horizontal="right" vertical="center"/>
    </xf>
    <xf numFmtId="164" fontId="31" fillId="0" borderId="0" xfId="0" applyNumberFormat="1" applyFont="1" applyFill="1" applyAlignment="1">
      <alignment vertical="center"/>
    </xf>
    <xf numFmtId="164" fontId="33" fillId="0" borderId="0" xfId="0" applyNumberFormat="1" applyFont="1" applyFill="1" applyAlignment="1">
      <alignment vertical="center"/>
    </xf>
    <xf numFmtId="164" fontId="31" fillId="2" borderId="0" xfId="0" applyNumberFormat="1" applyFont="1" applyFill="1" applyAlignment="1">
      <alignment vertical="center"/>
    </xf>
    <xf numFmtId="168" fontId="31" fillId="0" borderId="0" xfId="1" applyNumberFormat="1" applyFont="1" applyFill="1" applyAlignment="1">
      <alignment vertical="center"/>
    </xf>
    <xf numFmtId="164" fontId="32" fillId="0" borderId="0" xfId="0" applyNumberFormat="1" applyFont="1" applyFill="1" applyAlignment="1">
      <alignment vertical="center"/>
    </xf>
    <xf numFmtId="9" fontId="32" fillId="0" borderId="0" xfId="18" applyFont="1" applyFill="1" applyAlignment="1">
      <alignment horizontal="center" vertical="center"/>
    </xf>
    <xf numFmtId="164" fontId="32" fillId="0" borderId="0" xfId="0" applyNumberFormat="1" applyFont="1" applyFill="1" applyAlignment="1">
      <alignment horizontal="left" vertical="center"/>
    </xf>
    <xf numFmtId="1" fontId="14" fillId="3" borderId="2" xfId="0" applyNumberFormat="1" applyFont="1" applyFill="1" applyBorder="1" applyAlignment="1">
      <alignment vertical="center"/>
    </xf>
    <xf numFmtId="1" fontId="14" fillId="3" borderId="3" xfId="0" applyNumberFormat="1" applyFont="1" applyFill="1" applyBorder="1" applyAlignment="1">
      <alignment vertical="center"/>
    </xf>
    <xf numFmtId="1" fontId="14" fillId="4" borderId="3" xfId="0" applyNumberFormat="1" applyFont="1" applyFill="1" applyBorder="1" applyAlignment="1">
      <alignment vertical="center"/>
    </xf>
    <xf numFmtId="1" fontId="14" fillId="4" borderId="3" xfId="0" applyNumberFormat="1" applyFont="1" applyFill="1" applyBorder="1" applyAlignment="1">
      <alignment horizontal="left" vertical="center"/>
    </xf>
    <xf numFmtId="1" fontId="14" fillId="3" borderId="4" xfId="0" applyNumberFormat="1" applyFont="1" applyFill="1" applyBorder="1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170" fontId="14" fillId="3" borderId="3" xfId="0" applyNumberFormat="1" applyFont="1" applyFill="1" applyBorder="1" applyAlignment="1">
      <alignment horizontal="left" vertical="center"/>
    </xf>
    <xf numFmtId="170" fontId="7" fillId="3" borderId="3" xfId="0" applyNumberFormat="1" applyFont="1" applyFill="1" applyBorder="1" applyAlignment="1">
      <alignment horizontal="center" vertical="center"/>
    </xf>
    <xf numFmtId="170" fontId="14" fillId="3" borderId="3" xfId="0" applyNumberFormat="1" applyFont="1" applyFill="1" applyBorder="1" applyAlignment="1">
      <alignment horizontal="center" vertical="center"/>
    </xf>
    <xf numFmtId="170" fontId="14" fillId="4" borderId="4" xfId="0" applyNumberFormat="1" applyFont="1" applyFill="1" applyBorder="1" applyAlignment="1">
      <alignment horizontal="center" vertical="center"/>
    </xf>
    <xf numFmtId="164" fontId="14" fillId="3" borderId="4" xfId="3" applyNumberFormat="1" applyFont="1" applyFill="1" applyBorder="1" applyAlignment="1">
      <alignment horizontal="left" vertical="center"/>
    </xf>
    <xf numFmtId="164" fontId="14" fillId="3" borderId="2" xfId="0" applyNumberFormat="1" applyFont="1" applyFill="1" applyBorder="1" applyAlignment="1">
      <alignment horizontal="left" vertical="center"/>
    </xf>
    <xf numFmtId="164" fontId="14" fillId="3" borderId="3" xfId="0" applyNumberFormat="1" applyFont="1" applyFill="1" applyBorder="1" applyAlignment="1">
      <alignment vertical="center"/>
    </xf>
    <xf numFmtId="168" fontId="14" fillId="3" borderId="2" xfId="1" applyNumberFormat="1" applyFont="1" applyFill="1" applyBorder="1" applyAlignment="1">
      <alignment vertical="center"/>
    </xf>
    <xf numFmtId="164" fontId="7" fillId="3" borderId="3" xfId="0" applyNumberFormat="1" applyFont="1" applyFill="1" applyBorder="1" applyAlignment="1">
      <alignment vertical="center"/>
    </xf>
    <xf numFmtId="164" fontId="14" fillId="3" borderId="2" xfId="0" applyNumberFormat="1" applyFont="1" applyFill="1" applyBorder="1" applyAlignment="1">
      <alignment vertical="center"/>
    </xf>
    <xf numFmtId="164" fontId="14" fillId="3" borderId="1" xfId="0" applyNumberFormat="1" applyFont="1" applyFill="1" applyBorder="1" applyAlignment="1">
      <alignment vertical="center"/>
    </xf>
    <xf numFmtId="164" fontId="14" fillId="3" borderId="4" xfId="0" applyNumberFormat="1" applyFont="1" applyFill="1" applyBorder="1" applyAlignment="1">
      <alignment vertical="center"/>
    </xf>
    <xf numFmtId="9" fontId="14" fillId="5" borderId="3" xfId="18" applyFont="1" applyFill="1" applyBorder="1" applyAlignment="1">
      <alignment horizontal="left" vertical="center"/>
    </xf>
    <xf numFmtId="164" fontId="14" fillId="5" borderId="3" xfId="0" applyNumberFormat="1" applyFont="1" applyFill="1" applyBorder="1" applyAlignment="1">
      <alignment vertical="center"/>
    </xf>
    <xf numFmtId="164" fontId="14" fillId="5" borderId="4" xfId="0" applyNumberFormat="1" applyFont="1" applyFill="1" applyBorder="1" applyAlignment="1">
      <alignment vertical="center"/>
    </xf>
    <xf numFmtId="1" fontId="14" fillId="5" borderId="5" xfId="0" applyNumberFormat="1" applyFont="1" applyFill="1" applyBorder="1" applyAlignment="1">
      <alignment horizontal="center" vertical="top" wrapText="1"/>
    </xf>
    <xf numFmtId="1" fontId="14" fillId="5" borderId="6" xfId="0" applyNumberFormat="1" applyFont="1" applyFill="1" applyBorder="1" applyAlignment="1">
      <alignment horizontal="center" vertical="top" wrapText="1"/>
    </xf>
    <xf numFmtId="0" fontId="14" fillId="5" borderId="1" xfId="0" applyFont="1" applyFill="1" applyBorder="1" applyAlignment="1">
      <alignment horizontal="center" vertical="center" wrapText="1"/>
    </xf>
    <xf numFmtId="170" fontId="34" fillId="5" borderId="1" xfId="0" applyNumberFormat="1" applyFont="1" applyFill="1" applyBorder="1" applyAlignment="1">
      <alignment horizontal="center" vertical="center" wrapText="1"/>
    </xf>
    <xf numFmtId="168" fontId="14" fillId="5" borderId="1" xfId="1" applyNumberFormat="1" applyFont="1" applyFill="1" applyBorder="1" applyAlignment="1">
      <alignment horizontal="center" vertical="center" wrapText="1"/>
    </xf>
    <xf numFmtId="164" fontId="14" fillId="5" borderId="1" xfId="0" applyNumberFormat="1" applyFont="1" applyFill="1" applyBorder="1" applyAlignment="1">
      <alignment horizontal="center" vertical="center" wrapText="1"/>
    </xf>
    <xf numFmtId="164" fontId="34" fillId="5" borderId="1" xfId="0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Alignment="1">
      <alignment vertical="center" wrapText="1"/>
    </xf>
    <xf numFmtId="1" fontId="17" fillId="4" borderId="1" xfId="0" applyNumberFormat="1" applyFont="1" applyFill="1" applyBorder="1" applyAlignment="1">
      <alignment horizontal="center" vertical="center" wrapText="1"/>
    </xf>
    <xf numFmtId="49" fontId="18" fillId="4" borderId="1" xfId="0" quotePrefix="1" applyNumberFormat="1" applyFont="1" applyFill="1" applyBorder="1" applyAlignment="1">
      <alignment horizontal="center" vertical="center" wrapText="1"/>
    </xf>
    <xf numFmtId="1" fontId="18" fillId="4" borderId="1" xfId="0" quotePrefix="1" applyNumberFormat="1" applyFont="1" applyFill="1" applyBorder="1" applyAlignment="1">
      <alignment horizontal="left" vertical="center" wrapText="1"/>
    </xf>
    <xf numFmtId="168" fontId="18" fillId="4" borderId="1" xfId="1" quotePrefix="1" applyNumberFormat="1" applyFont="1" applyFill="1" applyBorder="1" applyAlignment="1">
      <alignment horizontal="center" vertical="center" wrapText="1"/>
    </xf>
    <xf numFmtId="49" fontId="18" fillId="4" borderId="0" xfId="0" quotePrefix="1" applyNumberFormat="1" applyFont="1" applyFill="1" applyBorder="1" applyAlignment="1">
      <alignment horizontal="center" vertical="center" wrapText="1"/>
    </xf>
    <xf numFmtId="168" fontId="16" fillId="0" borderId="0" xfId="3" applyNumberFormat="1" applyFont="1" applyFill="1" applyAlignment="1">
      <alignment vertical="center" wrapText="1"/>
    </xf>
    <xf numFmtId="0" fontId="16" fillId="0" borderId="0" xfId="0" applyFont="1" applyFill="1" applyAlignment="1">
      <alignment vertical="center" wrapText="1"/>
    </xf>
    <xf numFmtId="168" fontId="16" fillId="0" borderId="0" xfId="0" applyNumberFormat="1" applyFont="1" applyFill="1" applyAlignment="1">
      <alignment vertical="center" wrapText="1"/>
    </xf>
    <xf numFmtId="2" fontId="17" fillId="4" borderId="1" xfId="0" applyNumberFormat="1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 wrapText="1"/>
    </xf>
    <xf numFmtId="2" fontId="18" fillId="4" borderId="1" xfId="0" quotePrefix="1" applyNumberFormat="1" applyFont="1" applyFill="1" applyBorder="1" applyAlignment="1">
      <alignment horizontal="center" vertical="center" wrapText="1"/>
    </xf>
    <xf numFmtId="2" fontId="18" fillId="4" borderId="1" xfId="0" quotePrefix="1" applyNumberFormat="1" applyFont="1" applyFill="1" applyBorder="1" applyAlignment="1">
      <alignment horizontal="left" vertical="center" wrapText="1"/>
    </xf>
    <xf numFmtId="168" fontId="15" fillId="2" borderId="1" xfId="0" quotePrefix="1" applyNumberFormat="1" applyFont="1" applyFill="1" applyBorder="1" applyAlignment="1">
      <alignment horizontal="left" vertical="center" wrapText="1"/>
    </xf>
    <xf numFmtId="169" fontId="15" fillId="2" borderId="1" xfId="0" quotePrefix="1" applyNumberFormat="1" applyFont="1" applyFill="1" applyBorder="1" applyAlignment="1">
      <alignment horizontal="left" vertical="center" wrapText="1"/>
    </xf>
    <xf numFmtId="168" fontId="15" fillId="2" borderId="1" xfId="1" quotePrefix="1" applyNumberFormat="1" applyFont="1" applyFill="1" applyBorder="1" applyAlignment="1">
      <alignment horizontal="left" vertical="center" wrapText="1"/>
    </xf>
    <xf numFmtId="9" fontId="15" fillId="2" borderId="1" xfId="16" quotePrefix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left" vertical="center" wrapText="1"/>
    </xf>
    <xf numFmtId="171" fontId="7" fillId="0" borderId="1" xfId="0" applyNumberFormat="1" applyFont="1" applyFill="1" applyBorder="1" applyAlignment="1">
      <alignment vertical="center" wrapText="1"/>
    </xf>
    <xf numFmtId="168" fontId="7" fillId="0" borderId="1" xfId="3" applyNumberFormat="1" applyFont="1" applyFill="1" applyBorder="1" applyAlignment="1">
      <alignment vertical="center" wrapText="1"/>
    </xf>
    <xf numFmtId="170" fontId="7" fillId="0" borderId="1" xfId="3" applyNumberFormat="1" applyFont="1" applyFill="1" applyBorder="1" applyAlignment="1">
      <alignment horizontal="center" vertical="center" wrapText="1"/>
    </xf>
    <xf numFmtId="170" fontId="7" fillId="0" borderId="1" xfId="3" applyNumberFormat="1" applyFont="1" applyFill="1" applyBorder="1" applyAlignment="1">
      <alignment horizontal="right" vertical="center" wrapText="1"/>
    </xf>
    <xf numFmtId="164" fontId="7" fillId="0" borderId="1" xfId="3" applyNumberFormat="1" applyFont="1" applyFill="1" applyBorder="1" applyAlignment="1">
      <alignment horizontal="right" vertical="center" wrapText="1"/>
    </xf>
    <xf numFmtId="164" fontId="7" fillId="0" borderId="1" xfId="5" applyNumberFormat="1" applyFont="1" applyFill="1" applyBorder="1" applyAlignment="1">
      <alignment vertical="center" wrapText="1"/>
    </xf>
    <xf numFmtId="164" fontId="7" fillId="0" borderId="1" xfId="3" applyNumberFormat="1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168" fontId="7" fillId="0" borderId="1" xfId="1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168" fontId="7" fillId="0" borderId="1" xfId="3" applyNumberFormat="1" applyFont="1" applyFill="1" applyBorder="1" applyAlignment="1">
      <alignment horizontal="center" vertical="center" wrapText="1"/>
    </xf>
    <xf numFmtId="9" fontId="7" fillId="0" borderId="1" xfId="18" applyFont="1" applyFill="1" applyBorder="1" applyAlignment="1">
      <alignment horizontal="center" vertical="center" wrapText="1"/>
    </xf>
    <xf numFmtId="164" fontId="7" fillId="0" borderId="1" xfId="3" quotePrefix="1" applyNumberFormat="1" applyFont="1" applyFill="1" applyBorder="1" applyAlignment="1">
      <alignment vertical="center" wrapText="1"/>
    </xf>
    <xf numFmtId="164" fontId="7" fillId="0" borderId="1" xfId="0" applyNumberFormat="1" applyFont="1" applyFill="1" applyBorder="1" applyAlignment="1">
      <alignment horizontal="left" vertical="center" wrapText="1"/>
    </xf>
    <xf numFmtId="164" fontId="7" fillId="0" borderId="0" xfId="0" applyNumberFormat="1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168" fontId="7" fillId="0" borderId="0" xfId="0" applyNumberFormat="1" applyFont="1" applyFill="1" applyAlignment="1">
      <alignment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164" fontId="19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 wrapText="1"/>
    </xf>
    <xf numFmtId="164" fontId="15" fillId="0" borderId="1" xfId="0" applyNumberFormat="1" applyFont="1" applyFill="1" applyBorder="1" applyAlignment="1">
      <alignment horizontal="center" vertical="center" wrapText="1"/>
    </xf>
    <xf numFmtId="1" fontId="15" fillId="0" borderId="1" xfId="0" applyNumberFormat="1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171" fontId="15" fillId="0" borderId="1" xfId="0" applyNumberFormat="1" applyFont="1" applyFill="1" applyBorder="1" applyAlignment="1">
      <alignment horizontal="left" vertical="center"/>
    </xf>
    <xf numFmtId="164" fontId="15" fillId="0" borderId="1" xfId="3" applyNumberFormat="1" applyFont="1" applyFill="1" applyBorder="1" applyAlignment="1">
      <alignment horizontal="center" vertical="center"/>
    </xf>
    <xf numFmtId="164" fontId="5" fillId="0" borderId="1" xfId="3" applyNumberFormat="1" applyFont="1" applyFill="1" applyBorder="1" applyAlignment="1">
      <alignment horizontal="center" vertical="center"/>
    </xf>
    <xf numFmtId="168" fontId="5" fillId="0" borderId="1" xfId="1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left" vertical="center"/>
    </xf>
    <xf numFmtId="168" fontId="4" fillId="0" borderId="0" xfId="0" applyNumberFormat="1" applyFont="1" applyFill="1" applyAlignment="1">
      <alignment horizontal="left" vertical="center"/>
    </xf>
    <xf numFmtId="164" fontId="15" fillId="0" borderId="3" xfId="0" applyNumberFormat="1" applyFont="1" applyFill="1" applyBorder="1" applyAlignment="1">
      <alignment horizontal="center" vertical="center" wrapText="1"/>
    </xf>
    <xf numFmtId="164" fontId="19" fillId="0" borderId="3" xfId="0" applyNumberFormat="1" applyFont="1" applyFill="1" applyBorder="1" applyAlignment="1">
      <alignment horizontal="center" vertical="center"/>
    </xf>
    <xf numFmtId="171" fontId="15" fillId="0" borderId="3" xfId="0" applyNumberFormat="1" applyFont="1" applyFill="1" applyBorder="1" applyAlignment="1">
      <alignment horizontal="left" vertical="center"/>
    </xf>
    <xf numFmtId="164" fontId="15" fillId="0" borderId="3" xfId="3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left" vertical="center" wrapText="1"/>
    </xf>
    <xf numFmtId="171" fontId="7" fillId="0" borderId="0" xfId="0" applyNumberFormat="1" applyFont="1" applyFill="1" applyBorder="1" applyAlignment="1">
      <alignment vertical="center" wrapText="1"/>
    </xf>
    <xf numFmtId="168" fontId="7" fillId="0" borderId="0" xfId="1" applyNumberFormat="1" applyFont="1" applyFill="1" applyBorder="1" applyAlignment="1">
      <alignment vertical="center" wrapText="1"/>
    </xf>
    <xf numFmtId="164" fontId="7" fillId="0" borderId="0" xfId="3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left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70" fontId="7" fillId="0" borderId="0" xfId="0" applyNumberFormat="1" applyFont="1" applyFill="1" applyAlignment="1">
      <alignment horizontal="right" vertical="center"/>
    </xf>
    <xf numFmtId="164" fontId="7" fillId="0" borderId="0" xfId="3" applyNumberFormat="1" applyFont="1" applyFill="1" applyAlignment="1">
      <alignment horizontal="right" vertical="center"/>
    </xf>
    <xf numFmtId="164" fontId="7" fillId="0" borderId="0" xfId="3" applyNumberFormat="1" applyFont="1" applyFill="1" applyBorder="1" applyAlignment="1">
      <alignment horizontal="center" vertical="center" wrapText="1"/>
    </xf>
    <xf numFmtId="164" fontId="14" fillId="0" borderId="0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Fill="1" applyAlignment="1">
      <alignment vertical="center"/>
    </xf>
    <xf numFmtId="1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170" fontId="9" fillId="0" borderId="0" xfId="0" applyNumberFormat="1" applyFont="1" applyFill="1" applyAlignment="1">
      <alignment horizontal="right" vertical="center"/>
    </xf>
    <xf numFmtId="164" fontId="9" fillId="0" borderId="0" xfId="3" applyNumberFormat="1" applyFont="1" applyFill="1" applyAlignment="1">
      <alignment horizontal="right" vertical="center"/>
    </xf>
    <xf numFmtId="164" fontId="9" fillId="0" borderId="0" xfId="0" applyNumberFormat="1" applyFont="1" applyFill="1" applyAlignment="1">
      <alignment horizontal="right" vertical="center"/>
    </xf>
    <xf numFmtId="164" fontId="9" fillId="0" borderId="0" xfId="0" applyNumberFormat="1" applyFont="1" applyFill="1" applyAlignment="1">
      <alignment vertical="center"/>
    </xf>
    <xf numFmtId="168" fontId="9" fillId="0" borderId="0" xfId="1" applyNumberFormat="1" applyFont="1" applyFill="1" applyAlignment="1">
      <alignment vertical="center"/>
    </xf>
    <xf numFmtId="165" fontId="7" fillId="0" borderId="0" xfId="0" applyNumberFormat="1" applyFont="1" applyFill="1" applyAlignment="1">
      <alignment horizontal="left" vertical="center"/>
    </xf>
    <xf numFmtId="164" fontId="34" fillId="5" borderId="1" xfId="0" applyNumberFormat="1" applyFont="1" applyFill="1" applyBorder="1" applyAlignment="1">
      <alignment horizontal="center" vertical="center" wrapText="1"/>
    </xf>
    <xf numFmtId="170" fontId="34" fillId="5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 vertical="center" wrapText="1"/>
    </xf>
    <xf numFmtId="0" fontId="37" fillId="0" borderId="0" xfId="0" applyFont="1" applyAlignment="1" applyProtection="1">
      <alignment vertical="top"/>
      <protection locked="0"/>
    </xf>
    <xf numFmtId="0" fontId="38" fillId="0" borderId="0" xfId="0" applyFont="1" applyProtection="1">
      <protection locked="0"/>
    </xf>
    <xf numFmtId="0" fontId="39" fillId="0" borderId="0" xfId="0" applyFont="1" applyProtection="1">
      <protection locked="0"/>
    </xf>
    <xf numFmtId="168" fontId="40" fillId="0" borderId="1" xfId="3" applyNumberFormat="1" applyFont="1" applyBorder="1" applyProtection="1">
      <protection hidden="1"/>
    </xf>
    <xf numFmtId="0" fontId="41" fillId="6" borderId="1" xfId="0" applyFont="1" applyFill="1" applyBorder="1" applyAlignment="1" applyProtection="1">
      <alignment horizontal="center" vertical="center"/>
      <protection hidden="1"/>
    </xf>
    <xf numFmtId="16" fontId="38" fillId="0" borderId="0" xfId="0" applyNumberFormat="1" applyFont="1" applyProtection="1">
      <protection locked="0"/>
    </xf>
    <xf numFmtId="0" fontId="41" fillId="0" borderId="1" xfId="0" applyFont="1" applyBorder="1" applyProtection="1">
      <protection hidden="1"/>
    </xf>
    <xf numFmtId="0" fontId="38" fillId="0" borderId="1" xfId="0" applyFont="1" applyBorder="1" applyProtection="1">
      <protection hidden="1"/>
    </xf>
    <xf numFmtId="168" fontId="41" fillId="0" borderId="1" xfId="3" applyNumberFormat="1" applyFont="1" applyBorder="1" applyProtection="1">
      <protection hidden="1"/>
    </xf>
    <xf numFmtId="164" fontId="38" fillId="0" borderId="0" xfId="0" applyNumberFormat="1" applyFont="1" applyProtection="1">
      <protection locked="0"/>
    </xf>
    <xf numFmtId="168" fontId="38" fillId="0" borderId="0" xfId="0" applyNumberFormat="1" applyFont="1" applyProtection="1">
      <protection locked="0"/>
    </xf>
    <xf numFmtId="168" fontId="41" fillId="0" borderId="1" xfId="0" applyNumberFormat="1" applyFont="1" applyBorder="1" applyProtection="1">
      <protection hidden="1"/>
    </xf>
    <xf numFmtId="0" fontId="38" fillId="0" borderId="1" xfId="0" quotePrefix="1" applyFont="1" applyBorder="1" applyProtection="1">
      <protection hidden="1"/>
    </xf>
    <xf numFmtId="168" fontId="38" fillId="0" borderId="1" xfId="0" applyNumberFormat="1" applyFont="1" applyBorder="1" applyProtection="1">
      <protection hidden="1"/>
    </xf>
    <xf numFmtId="0" fontId="42" fillId="0" borderId="1" xfId="0" applyFont="1" applyBorder="1" applyProtection="1">
      <protection hidden="1"/>
    </xf>
    <xf numFmtId="0" fontId="41" fillId="0" borderId="0" xfId="0" applyFont="1" applyProtection="1">
      <protection locked="0"/>
    </xf>
    <xf numFmtId="0" fontId="41" fillId="0" borderId="0" xfId="0" applyFont="1" applyAlignment="1" applyProtection="1">
      <alignment horizontal="left"/>
      <protection locked="0"/>
    </xf>
    <xf numFmtId="0" fontId="38" fillId="0" borderId="0" xfId="0" applyFont="1" applyAlignment="1" applyProtection="1">
      <alignment horizontal="left"/>
      <protection locked="0"/>
    </xf>
    <xf numFmtId="0" fontId="43" fillId="0" borderId="0" xfId="0" applyFont="1" applyFill="1" applyAlignment="1">
      <alignment horizontal="left" vertical="center"/>
    </xf>
    <xf numFmtId="168" fontId="44" fillId="0" borderId="0" xfId="0" applyNumberFormat="1" applyFont="1" applyFill="1" applyAlignment="1">
      <alignment horizontal="left" vertical="center"/>
    </xf>
    <xf numFmtId="168" fontId="43" fillId="0" borderId="0" xfId="0" applyNumberFormat="1" applyFont="1" applyFill="1" applyAlignment="1">
      <alignment horizontal="left" vertical="center"/>
    </xf>
    <xf numFmtId="164" fontId="43" fillId="0" borderId="0" xfId="0" applyNumberFormat="1" applyFont="1" applyFill="1" applyAlignment="1">
      <alignment horizontal="left" vertical="center"/>
    </xf>
    <xf numFmtId="0" fontId="43" fillId="0" borderId="0" xfId="0" applyFont="1" applyFill="1" applyAlignment="1">
      <alignment horizontal="center" vertical="center"/>
    </xf>
    <xf numFmtId="164" fontId="43" fillId="0" borderId="0" xfId="0" applyNumberFormat="1" applyFont="1" applyFill="1" applyAlignment="1">
      <alignment horizontal="center" vertical="center"/>
    </xf>
    <xf numFmtId="0" fontId="44" fillId="0" borderId="0" xfId="0" applyFont="1" applyFill="1" applyAlignment="1">
      <alignment vertical="center"/>
    </xf>
    <xf numFmtId="168" fontId="44" fillId="0" borderId="0" xfId="0" applyNumberFormat="1" applyFont="1" applyFill="1" applyAlignment="1">
      <alignment horizontal="right" vertical="center"/>
    </xf>
    <xf numFmtId="168" fontId="44" fillId="0" borderId="0" xfId="0" applyNumberFormat="1" applyFont="1" applyFill="1" applyAlignment="1">
      <alignment vertical="center"/>
    </xf>
    <xf numFmtId="168" fontId="45" fillId="0" borderId="0" xfId="0" applyNumberFormat="1" applyFont="1" applyFill="1" applyAlignment="1">
      <alignment vertical="center"/>
    </xf>
    <xf numFmtId="164" fontId="44" fillId="0" borderId="0" xfId="3" applyNumberFormat="1" applyFont="1" applyFill="1" applyAlignment="1">
      <alignment vertical="center"/>
    </xf>
    <xf numFmtId="0" fontId="44" fillId="0" borderId="0" xfId="0" applyFont="1" applyFill="1" applyAlignment="1">
      <alignment horizontal="left" vertical="center"/>
    </xf>
    <xf numFmtId="164" fontId="44" fillId="0" borderId="0" xfId="3" applyNumberFormat="1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168" fontId="20" fillId="0" borderId="0" xfId="0" applyNumberFormat="1" applyFont="1" applyFill="1" applyAlignment="1">
      <alignment horizontal="right" vertical="center"/>
    </xf>
    <xf numFmtId="168" fontId="20" fillId="0" borderId="0" xfId="0" applyNumberFormat="1" applyFont="1" applyFill="1" applyAlignment="1">
      <alignment horizontal="center" vertical="center"/>
    </xf>
    <xf numFmtId="168" fontId="20" fillId="0" borderId="0" xfId="5" applyNumberFormat="1" applyFont="1" applyFill="1" applyAlignment="1">
      <alignment vertical="center"/>
    </xf>
    <xf numFmtId="168" fontId="21" fillId="0" borderId="0" xfId="8" applyNumberFormat="1" applyFont="1" applyFill="1" applyAlignment="1">
      <alignment horizontal="center" vertical="center"/>
    </xf>
    <xf numFmtId="0" fontId="21" fillId="0" borderId="0" xfId="8" applyFont="1" applyFill="1" applyAlignment="1">
      <alignment horizontal="center" vertical="center"/>
    </xf>
    <xf numFmtId="167" fontId="3" fillId="0" borderId="0" xfId="5" applyNumberFormat="1" applyFont="1" applyFill="1" applyAlignment="1">
      <alignment vertical="center"/>
    </xf>
    <xf numFmtId="167" fontId="20" fillId="0" borderId="0" xfId="5" applyNumberFormat="1" applyFont="1" applyFill="1" applyAlignment="1">
      <alignment vertical="center"/>
    </xf>
    <xf numFmtId="166" fontId="46" fillId="7" borderId="2" xfId="0" applyNumberFormat="1" applyFont="1" applyFill="1" applyBorder="1" applyAlignment="1">
      <alignment vertical="center"/>
    </xf>
    <xf numFmtId="168" fontId="46" fillId="7" borderId="3" xfId="0" applyNumberFormat="1" applyFont="1" applyFill="1" applyBorder="1" applyAlignment="1">
      <alignment horizontal="right" vertical="center"/>
    </xf>
    <xf numFmtId="168" fontId="46" fillId="7" borderId="3" xfId="0" applyNumberFormat="1" applyFont="1" applyFill="1" applyBorder="1" applyAlignment="1">
      <alignment vertical="center"/>
    </xf>
    <xf numFmtId="168" fontId="46" fillId="7" borderId="3" xfId="0" applyNumberFormat="1" applyFont="1" applyFill="1" applyBorder="1" applyAlignment="1">
      <alignment horizontal="center" vertical="center" wrapText="1"/>
    </xf>
    <xf numFmtId="168" fontId="21" fillId="7" borderId="2" xfId="0" applyNumberFormat="1" applyFont="1" applyFill="1" applyBorder="1" applyAlignment="1">
      <alignment vertical="center" wrapText="1"/>
    </xf>
    <xf numFmtId="168" fontId="21" fillId="7" borderId="3" xfId="0" applyNumberFormat="1" applyFont="1" applyFill="1" applyBorder="1" applyAlignment="1">
      <alignment vertical="center" wrapText="1"/>
    </xf>
    <xf numFmtId="168" fontId="36" fillId="4" borderId="3" xfId="0" applyNumberFormat="1" applyFont="1" applyFill="1" applyBorder="1" applyAlignment="1">
      <alignment vertical="center"/>
    </xf>
    <xf numFmtId="168" fontId="21" fillId="7" borderId="4" xfId="0" applyNumberFormat="1" applyFont="1" applyFill="1" applyBorder="1" applyAlignment="1">
      <alignment vertical="center" wrapText="1"/>
    </xf>
    <xf numFmtId="168" fontId="36" fillId="7" borderId="2" xfId="0" applyNumberFormat="1" applyFont="1" applyFill="1" applyBorder="1" applyAlignment="1">
      <alignment vertical="center"/>
    </xf>
    <xf numFmtId="168" fontId="36" fillId="7" borderId="3" xfId="0" applyNumberFormat="1" applyFont="1" applyFill="1" applyBorder="1" applyAlignment="1">
      <alignment vertical="center"/>
    </xf>
    <xf numFmtId="0" fontId="36" fillId="7" borderId="3" xfId="0" applyFont="1" applyFill="1" applyBorder="1" applyAlignment="1">
      <alignment vertical="center"/>
    </xf>
    <xf numFmtId="0" fontId="36" fillId="7" borderId="4" xfId="0" applyFont="1" applyFill="1" applyBorder="1" applyAlignment="1">
      <alignment vertical="center"/>
    </xf>
    <xf numFmtId="0" fontId="36" fillId="7" borderId="2" xfId="0" applyFont="1" applyFill="1" applyBorder="1" applyAlignment="1">
      <alignment vertical="center"/>
    </xf>
    <xf numFmtId="0" fontId="46" fillId="4" borderId="1" xfId="0" applyFont="1" applyFill="1" applyBorder="1" applyAlignment="1">
      <alignment horizontal="center" vertical="center" wrapText="1"/>
    </xf>
    <xf numFmtId="0" fontId="46" fillId="7" borderId="6" xfId="0" applyFont="1" applyFill="1" applyBorder="1" applyAlignment="1">
      <alignment horizontal="center" vertical="center" wrapText="1"/>
    </xf>
    <xf numFmtId="168" fontId="46" fillId="7" borderId="6" xfId="0" applyNumberFormat="1" applyFont="1" applyFill="1" applyBorder="1" applyAlignment="1">
      <alignment horizontal="right" vertical="center" wrapText="1"/>
    </xf>
    <xf numFmtId="168" fontId="46" fillId="7" borderId="6" xfId="0" applyNumberFormat="1" applyFont="1" applyFill="1" applyBorder="1" applyAlignment="1">
      <alignment horizontal="center" vertical="center" wrapText="1"/>
    </xf>
    <xf numFmtId="168" fontId="36" fillId="7" borderId="1" xfId="0" applyNumberFormat="1" applyFont="1" applyFill="1" applyBorder="1" applyAlignment="1">
      <alignment horizontal="center" vertical="center" wrapText="1"/>
    </xf>
    <xf numFmtId="168" fontId="36" fillId="4" borderId="1" xfId="0" applyNumberFormat="1" applyFont="1" applyFill="1" applyBorder="1" applyAlignment="1">
      <alignment horizontal="center" vertical="center" wrapText="1"/>
    </xf>
    <xf numFmtId="0" fontId="36" fillId="7" borderId="1" xfId="0" applyFont="1" applyFill="1" applyBorder="1" applyAlignment="1">
      <alignment horizontal="center" vertical="center" wrapText="1"/>
    </xf>
    <xf numFmtId="0" fontId="36" fillId="7" borderId="5" xfId="0" applyFont="1" applyFill="1" applyBorder="1" applyAlignment="1">
      <alignment horizontal="center" vertical="center" wrapText="1"/>
    </xf>
    <xf numFmtId="0" fontId="36" fillId="7" borderId="5" xfId="0" applyFont="1" applyFill="1" applyBorder="1" applyAlignment="1">
      <alignment vertical="center" wrapText="1"/>
    </xf>
    <xf numFmtId="0" fontId="21" fillId="4" borderId="1" xfId="0" applyFont="1" applyFill="1" applyBorder="1" applyAlignment="1">
      <alignment horizontal="left" vertical="center"/>
    </xf>
    <xf numFmtId="0" fontId="21" fillId="4" borderId="6" xfId="0" applyFont="1" applyFill="1" applyBorder="1" applyAlignment="1">
      <alignment horizontal="center" vertical="center" wrapText="1"/>
    </xf>
    <xf numFmtId="167" fontId="23" fillId="4" borderId="1" xfId="0" applyNumberFormat="1" applyFont="1" applyFill="1" applyBorder="1" applyAlignment="1">
      <alignment horizontal="center" vertical="center" wrapText="1"/>
    </xf>
    <xf numFmtId="168" fontId="46" fillId="4" borderId="1" xfId="0" applyNumberFormat="1" applyFont="1" applyFill="1" applyBorder="1" applyAlignment="1">
      <alignment horizontal="right" vertical="center" wrapText="1"/>
    </xf>
    <xf numFmtId="168" fontId="23" fillId="4" borderId="1" xfId="0" applyNumberFormat="1" applyFont="1" applyFill="1" applyBorder="1" applyAlignment="1">
      <alignment horizontal="center" vertical="center" wrapText="1"/>
    </xf>
    <xf numFmtId="168" fontId="36" fillId="4" borderId="6" xfId="0" applyNumberFormat="1" applyFont="1" applyFill="1" applyBorder="1" applyAlignment="1">
      <alignment horizontal="center" vertical="center" wrapText="1"/>
    </xf>
    <xf numFmtId="0" fontId="36" fillId="4" borderId="5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47" fillId="0" borderId="1" xfId="0" applyFont="1" applyFill="1" applyBorder="1" applyAlignment="1">
      <alignment horizontal="left" vertical="center" wrapText="1"/>
    </xf>
    <xf numFmtId="0" fontId="48" fillId="0" borderId="1" xfId="0" applyFont="1" applyFill="1" applyBorder="1" applyAlignment="1">
      <alignment horizontal="center" vertical="center"/>
    </xf>
    <xf numFmtId="167" fontId="48" fillId="0" borderId="1" xfId="0" applyNumberFormat="1" applyFont="1" applyFill="1" applyBorder="1" applyAlignment="1">
      <alignment horizontal="center" vertical="center" wrapText="1"/>
    </xf>
    <xf numFmtId="167" fontId="20" fillId="0" borderId="1" xfId="0" applyNumberFormat="1" applyFont="1" applyFill="1" applyBorder="1" applyAlignment="1">
      <alignment horizontal="center" vertical="center" wrapText="1"/>
    </xf>
    <xf numFmtId="168" fontId="20" fillId="0" borderId="1" xfId="0" applyNumberFormat="1" applyFont="1" applyFill="1" applyBorder="1" applyAlignment="1">
      <alignment horizontal="right" vertical="center" wrapText="1"/>
    </xf>
    <xf numFmtId="168" fontId="20" fillId="0" borderId="1" xfId="0" applyNumberFormat="1" applyFont="1" applyFill="1" applyBorder="1" applyAlignment="1">
      <alignment horizontal="center" vertical="center" wrapText="1"/>
    </xf>
    <xf numFmtId="168" fontId="21" fillId="4" borderId="1" xfId="0" applyNumberFormat="1" applyFont="1" applyFill="1" applyBorder="1" applyAlignment="1">
      <alignment horizontal="left" vertical="center"/>
    </xf>
    <xf numFmtId="168" fontId="21" fillId="4" borderId="1" xfId="0" applyNumberFormat="1" applyFont="1" applyFill="1" applyBorder="1" applyAlignment="1">
      <alignment horizontal="center" vertical="center" wrapText="1"/>
    </xf>
    <xf numFmtId="168" fontId="2" fillId="0" borderId="1" xfId="0" applyNumberFormat="1" applyFont="1" applyFill="1" applyBorder="1" applyAlignment="1">
      <alignment horizontal="center" vertical="center"/>
    </xf>
    <xf numFmtId="167" fontId="3" fillId="0" borderId="1" xfId="0" applyNumberFormat="1" applyFont="1" applyFill="1" applyBorder="1" applyAlignment="1">
      <alignment horizontal="center" vertical="center"/>
    </xf>
    <xf numFmtId="168" fontId="3" fillId="0" borderId="1" xfId="0" applyNumberFormat="1" applyFont="1" applyFill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right" vertical="center"/>
    </xf>
    <xf numFmtId="167" fontId="21" fillId="4" borderId="6" xfId="3" applyNumberFormat="1" applyFont="1" applyFill="1" applyBorder="1" applyAlignment="1">
      <alignment horizontal="center" vertical="center" wrapText="1"/>
    </xf>
    <xf numFmtId="168" fontId="21" fillId="0" borderId="0" xfId="0" applyNumberFormat="1" applyFont="1" applyFill="1" applyAlignment="1">
      <alignment vertical="center"/>
    </xf>
    <xf numFmtId="168" fontId="21" fillId="4" borderId="6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47" fillId="0" borderId="6" xfId="0" applyFont="1" applyFill="1" applyBorder="1" applyAlignment="1">
      <alignment horizontal="left" vertical="center" wrapText="1"/>
    </xf>
    <xf numFmtId="167" fontId="20" fillId="0" borderId="6" xfId="0" applyNumberFormat="1" applyFont="1" applyFill="1" applyBorder="1" applyAlignment="1">
      <alignment horizontal="center" vertical="center" wrapText="1"/>
    </xf>
    <xf numFmtId="168" fontId="21" fillId="4" borderId="6" xfId="3" applyNumberFormat="1" applyFont="1" applyFill="1" applyBorder="1" applyAlignment="1">
      <alignment horizontal="center" vertical="center" wrapText="1"/>
    </xf>
    <xf numFmtId="14" fontId="47" fillId="0" borderId="1" xfId="0" applyNumberFormat="1" applyFont="1" applyFill="1" applyBorder="1" applyAlignment="1">
      <alignment horizontal="left" vertical="center" wrapText="1"/>
    </xf>
    <xf numFmtId="167" fontId="21" fillId="0" borderId="0" xfId="0" applyNumberFormat="1" applyFont="1" applyFill="1" applyAlignment="1">
      <alignment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167" fontId="21" fillId="3" borderId="6" xfId="3" applyNumberFormat="1" applyFont="1" applyFill="1" applyBorder="1" applyAlignment="1">
      <alignment horizontal="center" vertical="center" wrapText="1"/>
    </xf>
    <xf numFmtId="0" fontId="21" fillId="3" borderId="0" xfId="0" applyFont="1" applyFill="1" applyAlignment="1">
      <alignment vertical="center"/>
    </xf>
    <xf numFmtId="0" fontId="20" fillId="0" borderId="0" xfId="0" applyFont="1" applyFill="1" applyAlignment="1">
      <alignment vertical="center" wrapText="1"/>
    </xf>
    <xf numFmtId="1" fontId="49" fillId="0" borderId="1" xfId="0" applyNumberFormat="1" applyFont="1" applyFill="1" applyBorder="1" applyAlignment="1">
      <alignment horizontal="left" vertical="center" wrapText="1"/>
    </xf>
    <xf numFmtId="167" fontId="21" fillId="4" borderId="6" xfId="0" applyNumberFormat="1" applyFont="1" applyFill="1" applyBorder="1" applyAlignment="1">
      <alignment horizontal="center" vertical="center" wrapText="1"/>
    </xf>
    <xf numFmtId="14" fontId="47" fillId="0" borderId="6" xfId="0" applyNumberFormat="1" applyFont="1" applyFill="1" applyBorder="1" applyAlignment="1">
      <alignment horizontal="left" vertical="center" wrapText="1"/>
    </xf>
    <xf numFmtId="14" fontId="47" fillId="0" borderId="1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vertical="center" wrapText="1"/>
    </xf>
    <xf numFmtId="14" fontId="47" fillId="0" borderId="6" xfId="0" applyNumberFormat="1" applyFont="1" applyFill="1" applyBorder="1" applyAlignment="1">
      <alignment horizontal="center" vertical="center" wrapText="1"/>
    </xf>
    <xf numFmtId="0" fontId="50" fillId="8" borderId="1" xfId="0" applyFont="1" applyFill="1" applyBorder="1" applyAlignment="1">
      <alignment horizontal="left" vertical="center"/>
    </xf>
    <xf numFmtId="0" fontId="50" fillId="8" borderId="6" xfId="0" applyFont="1" applyFill="1" applyBorder="1" applyAlignment="1">
      <alignment horizontal="center" vertical="center" wrapText="1"/>
    </xf>
    <xf numFmtId="167" fontId="50" fillId="8" borderId="6" xfId="3" applyNumberFormat="1" applyFont="1" applyFill="1" applyBorder="1" applyAlignment="1">
      <alignment horizontal="center" vertical="center" wrapText="1"/>
    </xf>
    <xf numFmtId="0" fontId="50" fillId="0" borderId="0" xfId="0" applyFont="1" applyFill="1" applyAlignment="1">
      <alignment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0" applyNumberFormat="1" applyFont="1" applyFill="1" applyAlignment="1">
      <alignment vertical="center"/>
    </xf>
    <xf numFmtId="168" fontId="20" fillId="0" borderId="0" xfId="1" applyNumberFormat="1" applyFont="1" applyFill="1" applyAlignment="1">
      <alignment horizontal="center" vertical="center"/>
    </xf>
    <xf numFmtId="167" fontId="20" fillId="0" borderId="0" xfId="0" applyNumberFormat="1" applyFont="1" applyFill="1" applyAlignment="1">
      <alignment vertical="center"/>
    </xf>
    <xf numFmtId="0" fontId="51" fillId="0" borderId="0" xfId="0" applyFont="1" applyFill="1" applyAlignment="1">
      <alignment horizontal="center" vertical="center"/>
    </xf>
    <xf numFmtId="167" fontId="51" fillId="0" borderId="0" xfId="0" applyNumberFormat="1" applyFont="1" applyFill="1" applyAlignment="1">
      <alignment horizontal="center" vertical="center"/>
    </xf>
    <xf numFmtId="168" fontId="51" fillId="0" borderId="0" xfId="0" applyNumberFormat="1" applyFont="1" applyFill="1" applyAlignment="1">
      <alignment vertical="center"/>
    </xf>
    <xf numFmtId="168" fontId="21" fillId="0" borderId="0" xfId="0" applyNumberFormat="1" applyFont="1" applyFill="1" applyAlignment="1">
      <alignment horizontal="center" vertical="center"/>
    </xf>
    <xf numFmtId="168" fontId="20" fillId="0" borderId="0" xfId="0" applyNumberFormat="1" applyFont="1" applyFill="1" applyBorder="1" applyAlignment="1">
      <alignment horizontal="center" vertical="center"/>
    </xf>
    <xf numFmtId="168" fontId="20" fillId="0" borderId="0" xfId="8" applyNumberFormat="1" applyFont="1" applyAlignment="1">
      <alignment vertical="center"/>
    </xf>
    <xf numFmtId="0" fontId="20" fillId="0" borderId="0" xfId="8" applyFont="1" applyAlignment="1">
      <alignment vertical="center"/>
    </xf>
    <xf numFmtId="1" fontId="20" fillId="0" borderId="0" xfId="0" applyNumberFormat="1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0" applyNumberFormat="1" applyFont="1" applyFill="1" applyAlignment="1">
      <alignment horizontal="center" vertical="center"/>
    </xf>
    <xf numFmtId="168" fontId="25" fillId="0" borderId="0" xfId="0" applyNumberFormat="1" applyFont="1" applyFill="1" applyAlignment="1">
      <alignment vertical="center"/>
    </xf>
    <xf numFmtId="168" fontId="52" fillId="0" borderId="0" xfId="8" applyNumberFormat="1" applyFont="1" applyAlignment="1">
      <alignment vertical="center"/>
    </xf>
    <xf numFmtId="173" fontId="38" fillId="0" borderId="1" xfId="0" applyNumberFormat="1" applyFont="1" applyBorder="1" applyAlignment="1" applyProtection="1">
      <alignment horizontal="right" vertical="center"/>
      <protection hidden="1"/>
    </xf>
    <xf numFmtId="173" fontId="41" fillId="0" borderId="1" xfId="0" applyNumberFormat="1" applyFont="1" applyBorder="1" applyAlignment="1" applyProtection="1">
      <alignment horizontal="right" vertical="center"/>
      <protection hidden="1"/>
    </xf>
    <xf numFmtId="173" fontId="41" fillId="0" borderId="1" xfId="3" applyNumberFormat="1" applyFont="1" applyBorder="1" applyProtection="1">
      <protection hidden="1"/>
    </xf>
    <xf numFmtId="173" fontId="38" fillId="0" borderId="1" xfId="3" applyNumberFormat="1" applyFont="1" applyBorder="1" applyProtection="1">
      <protection hidden="1"/>
    </xf>
    <xf numFmtId="2" fontId="38" fillId="0" borderId="1" xfId="3" applyNumberFormat="1" applyFont="1" applyBorder="1" applyProtection="1">
      <protection hidden="1"/>
    </xf>
    <xf numFmtId="2" fontId="41" fillId="0" borderId="1" xfId="3" applyNumberFormat="1" applyFont="1" applyBorder="1" applyProtection="1">
      <protection hidden="1"/>
    </xf>
    <xf numFmtId="49" fontId="53" fillId="0" borderId="0" xfId="0" applyNumberFormat="1" applyFont="1" applyAlignment="1" applyProtection="1">
      <alignment horizontal="center" vertical="center"/>
      <protection locked="0"/>
    </xf>
    <xf numFmtId="0" fontId="54" fillId="0" borderId="0" xfId="0" applyNumberFormat="1" applyFont="1" applyAlignment="1" applyProtection="1">
      <alignment horizontal="center" vertical="center" wrapText="1"/>
      <protection locked="0"/>
    </xf>
    <xf numFmtId="0" fontId="54" fillId="0" borderId="0" xfId="0" applyFont="1" applyAlignment="1" applyProtection="1">
      <alignment horizontal="center" vertical="center"/>
      <protection locked="0"/>
    </xf>
    <xf numFmtId="0" fontId="44" fillId="0" borderId="0" xfId="0" applyFont="1" applyFill="1" applyAlignment="1">
      <alignment horizontal="left" vertical="center"/>
    </xf>
    <xf numFmtId="164" fontId="44" fillId="0" borderId="0" xfId="3" applyNumberFormat="1" applyFont="1" applyFill="1" applyAlignment="1">
      <alignment horizontal="left" vertical="center"/>
    </xf>
    <xf numFmtId="0" fontId="55" fillId="0" borderId="0" xfId="0" applyFont="1" applyFill="1" applyAlignment="1">
      <alignment horizontal="center" vertical="center"/>
    </xf>
    <xf numFmtId="0" fontId="55" fillId="0" borderId="0" xfId="0" applyFont="1" applyFill="1" applyAlignment="1">
      <alignment horizontal="right" vertical="center"/>
    </xf>
    <xf numFmtId="0" fontId="21" fillId="7" borderId="1" xfId="0" applyFont="1" applyFill="1" applyBorder="1" applyAlignment="1">
      <alignment horizontal="center" vertical="center" wrapText="1"/>
    </xf>
    <xf numFmtId="0" fontId="36" fillId="4" borderId="5" xfId="0" applyFont="1" applyFill="1" applyBorder="1" applyAlignment="1">
      <alignment horizontal="center" vertical="center" wrapText="1"/>
    </xf>
    <xf numFmtId="0" fontId="36" fillId="4" borderId="6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1" fontId="5" fillId="0" borderId="0" xfId="0" applyNumberFormat="1" applyFont="1" applyFill="1" applyAlignment="1">
      <alignment horizontal="center" vertical="top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4" fontId="12" fillId="0" borderId="0" xfId="3" applyNumberFormat="1" applyFont="1" applyFill="1" applyAlignment="1">
      <alignment horizontal="center" vertical="center"/>
    </xf>
    <xf numFmtId="164" fontId="12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center" vertical="center"/>
    </xf>
    <xf numFmtId="164" fontId="14" fillId="5" borderId="4" xfId="0" applyNumberFormat="1" applyFont="1" applyFill="1" applyBorder="1" applyAlignment="1">
      <alignment horizontal="center" vertical="center" wrapText="1"/>
    </xf>
    <xf numFmtId="164" fontId="14" fillId="5" borderId="1" xfId="0" applyNumberFormat="1" applyFont="1" applyFill="1" applyBorder="1" applyAlignment="1">
      <alignment horizontal="center" vertical="center" wrapText="1"/>
    </xf>
    <xf numFmtId="164" fontId="34" fillId="10" borderId="4" xfId="0" applyNumberFormat="1" applyFont="1" applyFill="1" applyBorder="1" applyAlignment="1">
      <alignment horizontal="center" vertical="center" wrapText="1"/>
    </xf>
    <xf numFmtId="164" fontId="34" fillId="10" borderId="1" xfId="0" applyNumberFormat="1" applyFont="1" applyFill="1" applyBorder="1" applyAlignment="1">
      <alignment horizontal="center" vertical="center" wrapText="1"/>
    </xf>
    <xf numFmtId="0" fontId="34" fillId="5" borderId="6" xfId="0" applyFont="1" applyFill="1" applyBorder="1" applyAlignment="1">
      <alignment horizontal="center" vertical="center" wrapText="1"/>
    </xf>
    <xf numFmtId="0" fontId="34" fillId="5" borderId="1" xfId="0" applyFont="1" applyFill="1" applyBorder="1" applyAlignment="1">
      <alignment horizontal="center" vertical="center" wrapText="1"/>
    </xf>
    <xf numFmtId="171" fontId="34" fillId="5" borderId="6" xfId="0" applyNumberFormat="1" applyFont="1" applyFill="1" applyBorder="1" applyAlignment="1">
      <alignment horizontal="center" vertical="center" wrapText="1"/>
    </xf>
    <xf numFmtId="171" fontId="34" fillId="5" borderId="1" xfId="0" applyNumberFormat="1" applyFont="1" applyFill="1" applyBorder="1" applyAlignment="1">
      <alignment horizontal="center" vertical="center" wrapText="1"/>
    </xf>
    <xf numFmtId="0" fontId="34" fillId="3" borderId="5" xfId="0" applyFont="1" applyFill="1" applyBorder="1" applyAlignment="1">
      <alignment horizontal="center" vertical="center" wrapText="1"/>
    </xf>
    <xf numFmtId="0" fontId="34" fillId="3" borderId="6" xfId="0" applyFont="1" applyFill="1" applyBorder="1" applyAlignment="1">
      <alignment horizontal="center" vertical="center" wrapText="1"/>
    </xf>
    <xf numFmtId="1" fontId="34" fillId="5" borderId="6" xfId="0" applyNumberFormat="1" applyFont="1" applyFill="1" applyBorder="1" applyAlignment="1">
      <alignment horizontal="left" vertical="center" wrapText="1"/>
    </xf>
    <xf numFmtId="1" fontId="34" fillId="5" borderId="1" xfId="0" applyNumberFormat="1" applyFont="1" applyFill="1" applyBorder="1" applyAlignment="1">
      <alignment horizontal="left" vertical="center" wrapText="1"/>
    </xf>
    <xf numFmtId="1" fontId="14" fillId="5" borderId="6" xfId="0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164" fontId="14" fillId="10" borderId="4" xfId="0" applyNumberFormat="1" applyFont="1" applyFill="1" applyBorder="1" applyAlignment="1">
      <alignment horizontal="center" vertical="center" wrapText="1"/>
    </xf>
    <xf numFmtId="164" fontId="14" fillId="10" borderId="1" xfId="0" applyNumberFormat="1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171" fontId="14" fillId="5" borderId="6" xfId="0" applyNumberFormat="1" applyFont="1" applyFill="1" applyBorder="1" applyAlignment="1">
      <alignment horizontal="center" vertical="center" wrapText="1"/>
    </xf>
    <xf numFmtId="171" fontId="14" fillId="5" borderId="1" xfId="0" applyNumberFormat="1" applyFont="1" applyFill="1" applyBorder="1" applyAlignment="1">
      <alignment horizontal="center" vertical="center" wrapText="1"/>
    </xf>
    <xf numFmtId="170" fontId="14" fillId="5" borderId="6" xfId="0" applyNumberFormat="1" applyFont="1" applyFill="1" applyBorder="1" applyAlignment="1">
      <alignment horizontal="center" vertical="center" wrapText="1"/>
    </xf>
    <xf numFmtId="170" fontId="14" fillId="5" borderId="1" xfId="0" applyNumberFormat="1" applyFont="1" applyFill="1" applyBorder="1" applyAlignment="1">
      <alignment horizontal="center" vertical="center" wrapText="1"/>
    </xf>
    <xf numFmtId="170" fontId="34" fillId="5" borderId="6" xfId="0" applyNumberFormat="1" applyFont="1" applyFill="1" applyBorder="1" applyAlignment="1">
      <alignment horizontal="center" vertical="center" wrapText="1"/>
    </xf>
    <xf numFmtId="170" fontId="34" fillId="5" borderId="1" xfId="0" applyNumberFormat="1" applyFont="1" applyFill="1" applyBorder="1" applyAlignment="1">
      <alignment horizontal="center" vertical="center" wrapText="1"/>
    </xf>
    <xf numFmtId="164" fontId="34" fillId="5" borderId="6" xfId="0" applyNumberFormat="1" applyFont="1" applyFill="1" applyBorder="1" applyAlignment="1">
      <alignment horizontal="center" vertical="center" wrapText="1"/>
    </xf>
    <xf numFmtId="164" fontId="34" fillId="5" borderId="1" xfId="0" applyNumberFormat="1" applyFont="1" applyFill="1" applyBorder="1" applyAlignment="1">
      <alignment horizontal="center" vertical="center" wrapText="1"/>
    </xf>
    <xf numFmtId="164" fontId="14" fillId="5" borderId="6" xfId="0" applyNumberFormat="1" applyFont="1" applyFill="1" applyBorder="1" applyAlignment="1">
      <alignment horizontal="center" vertical="center" wrapText="1"/>
    </xf>
    <xf numFmtId="164" fontId="14" fillId="2" borderId="6" xfId="0" applyNumberFormat="1" applyFont="1" applyFill="1" applyBorder="1" applyAlignment="1">
      <alignment horizontal="center" vertical="center" wrapText="1"/>
    </xf>
    <xf numFmtId="164" fontId="14" fillId="2" borderId="1" xfId="0" applyNumberFormat="1" applyFont="1" applyFill="1" applyBorder="1" applyAlignment="1">
      <alignment horizontal="center" vertical="center" wrapText="1"/>
    </xf>
    <xf numFmtId="164" fontId="34" fillId="4" borderId="1" xfId="3" applyNumberFormat="1" applyFont="1" applyFill="1" applyBorder="1" applyAlignment="1">
      <alignment horizontal="center" vertical="center" wrapText="1"/>
    </xf>
    <xf numFmtId="164" fontId="34" fillId="4" borderId="1" xfId="0" applyNumberFormat="1" applyFont="1" applyFill="1" applyBorder="1" applyAlignment="1">
      <alignment horizontal="center" vertical="center" wrapText="1"/>
    </xf>
    <xf numFmtId="170" fontId="34" fillId="5" borderId="2" xfId="0" applyNumberFormat="1" applyFont="1" applyFill="1" applyBorder="1" applyAlignment="1">
      <alignment horizontal="center" vertical="center" wrapText="1"/>
    </xf>
    <xf numFmtId="170" fontId="34" fillId="5" borderId="4" xfId="0" applyNumberFormat="1" applyFont="1" applyFill="1" applyBorder="1" applyAlignment="1">
      <alignment horizontal="center" vertical="center" wrapText="1"/>
    </xf>
    <xf numFmtId="164" fontId="34" fillId="5" borderId="5" xfId="0" applyNumberFormat="1" applyFont="1" applyFill="1" applyBorder="1" applyAlignment="1">
      <alignment horizontal="center" vertical="center" wrapText="1"/>
    </xf>
    <xf numFmtId="49" fontId="15" fillId="2" borderId="6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164" fontId="14" fillId="9" borderId="5" xfId="0" applyNumberFormat="1" applyFont="1" applyFill="1" applyBorder="1" applyAlignment="1">
      <alignment horizontal="center" vertical="center" wrapText="1"/>
    </xf>
    <xf numFmtId="164" fontId="14" fillId="9" borderId="8" xfId="0" applyNumberFormat="1" applyFont="1" applyFill="1" applyBorder="1" applyAlignment="1">
      <alignment horizontal="center" vertical="center" wrapText="1"/>
    </xf>
    <xf numFmtId="164" fontId="14" fillId="9" borderId="6" xfId="0" applyNumberFormat="1" applyFont="1" applyFill="1" applyBorder="1" applyAlignment="1">
      <alignment horizontal="center" vertical="center" wrapText="1"/>
    </xf>
    <xf numFmtId="164" fontId="14" fillId="9" borderId="4" xfId="0" applyNumberFormat="1" applyFont="1" applyFill="1" applyBorder="1" applyAlignment="1">
      <alignment horizontal="center"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/>
    </xf>
    <xf numFmtId="49" fontId="56" fillId="4" borderId="6" xfId="0" applyNumberFormat="1" applyFont="1" applyFill="1" applyBorder="1" applyAlignment="1">
      <alignment horizontal="center" vertical="center" wrapText="1"/>
    </xf>
    <xf numFmtId="49" fontId="56" fillId="4" borderId="1" xfId="0" applyNumberFormat="1" applyFont="1" applyFill="1" applyBorder="1" applyAlignment="1">
      <alignment horizontal="center" vertical="center" wrapText="1"/>
    </xf>
  </cellXfs>
  <cellStyles count="19">
    <cellStyle name="Comma" xfId="1" builtinId="3"/>
    <cellStyle name="Comma 2" xfId="2"/>
    <cellStyle name="Comma 2 2 3 2" xfId="3"/>
    <cellStyle name="Comma 25" xfId="4"/>
    <cellStyle name="Comma 3 2 5" xfId="5"/>
    <cellStyle name="Comma 6" xfId="6"/>
    <cellStyle name="Normal" xfId="0" builtinId="0"/>
    <cellStyle name="Normal 12" xfId="7"/>
    <cellStyle name="Normal 2" xfId="8"/>
    <cellStyle name="Normal 2 2 2 2 3" xfId="9"/>
    <cellStyle name="Normal 21" xfId="10"/>
    <cellStyle name="Normal 23" xfId="11"/>
    <cellStyle name="Normal 27" xfId="12"/>
    <cellStyle name="Normal 4" xfId="13"/>
    <cellStyle name="Normal 4 3" xfId="14"/>
    <cellStyle name="Normal 8" xfId="15"/>
    <cellStyle name="Percent" xfId="16" builtinId="5"/>
    <cellStyle name="Percent 2" xfId="17"/>
    <cellStyle name="Percent 6" xfId="1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%20H&#7890;%20S&#416;%20L&#431;&#416;NG%20ALL\N&#258;M%202017\BL%20ALL%20T09.2017\Copy%20of%20BANG%20LUONG%20T9%205.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.%20H&#7890;%20S&#416;%20L&#431;&#416;NG%20ALL/N&#258;M%202017/BL%20ALL%20T12.2017/Bang%20luong%20T12%20-%20do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Bang luong cu"/>
      <sheetName val="Phap ly"/>
      <sheetName val="DS"/>
      <sheetName val="DS T9"/>
      <sheetName val="01.Bao cao so sanh luong"/>
      <sheetName val="02.Phan bo"/>
      <sheetName val="03.Bang luong hien tai"/>
      <sheetName val="04.Chuyen khoan"/>
      <sheetName val="04. Chuyen khoan T7"/>
      <sheetName val="05.Tien mat"/>
      <sheetName val="06.Phieu DG"/>
      <sheetName val="10.1.Hoa hong KD"/>
      <sheetName val="07.BCC"/>
      <sheetName val="08.OT"/>
      <sheetName val="OT BÙ T8"/>
      <sheetName val="09.BSluong"/>
      <sheetName val="11.Phep nam"/>
      <sheetName val="hỗ trợ làm đêm"/>
      <sheetName val="DS tien an"/>
      <sheetName val="Sheet3"/>
      <sheetName val="Sheet1"/>
      <sheetName val="Sheet2"/>
      <sheetName val="10.TT luong"/>
      <sheetName val="12.OT nam"/>
    </sheetNames>
    <sheetDataSet>
      <sheetData sheetId="0" refreshError="1"/>
      <sheetData sheetId="1" refreshError="1"/>
      <sheetData sheetId="2" refreshError="1">
        <row r="1">
          <cell r="B1" t="str">
            <v>ID</v>
          </cell>
          <cell r="C1" t="str">
            <v>Họ tên</v>
          </cell>
          <cell r="D1" t="str">
            <v>Chức danh</v>
          </cell>
          <cell r="E1" t="str">
            <v>BP/Ban</v>
          </cell>
          <cell r="F1" t="str">
            <v>Ban</v>
          </cell>
          <cell r="G1" t="str">
            <v>Khối</v>
          </cell>
          <cell r="H1" t="str">
            <v>Key
(TH số liệu)</v>
          </cell>
          <cell r="I1" t="str">
            <v>Ký hiệu Công ty</v>
          </cell>
          <cell r="J1" t="str">
            <v>Ngày vào công ty</v>
          </cell>
          <cell r="K1" t="str">
            <v>Ngày nghỉ việc</v>
          </cell>
          <cell r="L1" t="str">
            <v>Trạng thái tham gia BHXH</v>
          </cell>
          <cell r="M1" t="str">
            <v>Loại hợp đồng</v>
          </cell>
          <cell r="N1" t="str">
            <v>Ngày ký HĐLĐ/Quyết định</v>
          </cell>
          <cell r="O1" t="str">
            <v>Thông tin lương</v>
          </cell>
          <cell r="P1" t="str">
            <v>Tỷ lệ hưởng trong thời gian thử việc</v>
          </cell>
          <cell r="Q1" t="str">
            <v>Lương cơ bản</v>
          </cell>
          <cell r="R1" t="str">
            <v>Thưởng tháng</v>
          </cell>
          <cell r="S1" t="str">
            <v>Tổng mức lương và thưởng</v>
          </cell>
          <cell r="T1" t="str">
            <v>Phụ cấp trách nhiệm</v>
          </cell>
          <cell r="U1" t="str">
            <v>Phụ cấp điện thoại</v>
          </cell>
          <cell r="V1" t="str">
            <v>Phụ cấp xăng xe</v>
          </cell>
          <cell r="W1" t="str">
            <v>Số tài khoản</v>
          </cell>
          <cell r="X1" t="str">
            <v>Tên ngân hàng</v>
          </cell>
          <cell r="Y1" t="str">
            <v>Loại hình nộp thuế</v>
          </cell>
          <cell r="Z1" t="str">
            <v>Số người phụ thuộc</v>
          </cell>
          <cell r="AA1" t="str">
            <v>PW</v>
          </cell>
          <cell r="AB1" t="str">
            <v>Họ tên chữ hoa không dấu</v>
          </cell>
          <cell r="AC1" t="str">
            <v>Ghi chú</v>
          </cell>
        </row>
        <row r="2">
          <cell r="B2" t="str">
            <v>1</v>
          </cell>
          <cell r="C2">
            <v>2</v>
          </cell>
          <cell r="D2" t="str">
            <v>3</v>
          </cell>
          <cell r="E2">
            <v>4</v>
          </cell>
          <cell r="F2" t="str">
            <v>5</v>
          </cell>
          <cell r="G2">
            <v>6</v>
          </cell>
          <cell r="H2" t="str">
            <v>7</v>
          </cell>
          <cell r="I2">
            <v>8</v>
          </cell>
          <cell r="J2" t="str">
            <v>9</v>
          </cell>
          <cell r="K2">
            <v>10</v>
          </cell>
          <cell r="L2" t="str">
            <v>11</v>
          </cell>
          <cell r="M2">
            <v>12</v>
          </cell>
          <cell r="N2" t="str">
            <v>13</v>
          </cell>
          <cell r="O2">
            <v>14</v>
          </cell>
          <cell r="P2" t="str">
            <v>15</v>
          </cell>
          <cell r="Q2">
            <v>16</v>
          </cell>
          <cell r="R2" t="str">
            <v>17</v>
          </cell>
          <cell r="S2">
            <v>18</v>
          </cell>
          <cell r="T2" t="str">
            <v>19</v>
          </cell>
          <cell r="U2">
            <v>20</v>
          </cell>
          <cell r="V2" t="str">
            <v>21</v>
          </cell>
          <cell r="W2">
            <v>22</v>
          </cell>
          <cell r="X2" t="str">
            <v>23</v>
          </cell>
          <cell r="Y2">
            <v>24</v>
          </cell>
          <cell r="Z2" t="str">
            <v>25</v>
          </cell>
          <cell r="AA2">
            <v>26</v>
          </cell>
          <cell r="AB2">
            <v>27</v>
          </cell>
        </row>
        <row r="3">
          <cell r="B3" t="str">
            <v>TDI001</v>
          </cell>
          <cell r="C3" t="str">
            <v>Nguyễn Ngọc Xuyên</v>
          </cell>
          <cell r="D3" t="str">
            <v>Phó Giám đốc</v>
          </cell>
          <cell r="E3" t="str">
            <v>Khác</v>
          </cell>
          <cell r="F3" t="str">
            <v>Khác</v>
          </cell>
          <cell r="G3" t="str">
            <v>Khác</v>
          </cell>
          <cell r="H3" t="str">
            <v>BGĐ C1</v>
          </cell>
          <cell r="I3" t="str">
            <v>C1</v>
          </cell>
          <cell r="J3">
            <v>41339</v>
          </cell>
          <cell r="K3">
            <v>0</v>
          </cell>
          <cell r="L3">
            <v>1</v>
          </cell>
          <cell r="M3" t="str">
            <v>Không XĐTH</v>
          </cell>
          <cell r="N3">
            <v>0</v>
          </cell>
          <cell r="O3">
            <v>0</v>
          </cell>
          <cell r="P3">
            <v>0</v>
          </cell>
          <cell r="Q3">
            <v>4100000</v>
          </cell>
          <cell r="R3">
            <v>0</v>
          </cell>
          <cell r="S3">
            <v>4100000</v>
          </cell>
          <cell r="T3">
            <v>0</v>
          </cell>
          <cell r="U3">
            <v>0</v>
          </cell>
          <cell r="V3">
            <v>0</v>
          </cell>
          <cell r="W3" t="str">
            <v>Ký chức danh</v>
          </cell>
          <cell r="X3" t="str">
            <v>VIETINBANK</v>
          </cell>
          <cell r="Y3">
            <v>0.1</v>
          </cell>
          <cell r="Z3">
            <v>0</v>
          </cell>
          <cell r="AA3">
            <v>0</v>
          </cell>
          <cell r="AB3" t="str">
            <v>NGUYEN NGOC XUYEN</v>
          </cell>
        </row>
        <row r="4">
          <cell r="B4" t="str">
            <v>TDI009</v>
          </cell>
          <cell r="C4" t="str">
            <v>Nguyễn Thúy Hường</v>
          </cell>
          <cell r="D4" t="str">
            <v>Nhân viên hành chính</v>
          </cell>
          <cell r="E4" t="str">
            <v>Ban Hành chính &amp; Văn phòng Tập đoàn</v>
          </cell>
          <cell r="F4" t="str">
            <v>Ban Hành chính &amp; Văn phòng Tập đoàn</v>
          </cell>
          <cell r="G4" t="str">
            <v>Khối vận hành</v>
          </cell>
          <cell r="H4" t="str">
            <v>Phòng HCNS C1</v>
          </cell>
          <cell r="I4" t="str">
            <v>C1</v>
          </cell>
          <cell r="J4">
            <v>42226</v>
          </cell>
          <cell r="K4">
            <v>0</v>
          </cell>
          <cell r="L4" t="str">
            <v>Nghỉ thai sản</v>
          </cell>
          <cell r="M4" t="str">
            <v>XĐTH</v>
          </cell>
          <cell r="N4">
            <v>42826</v>
          </cell>
          <cell r="O4" t="str">
            <v>Điều chỉnh lương, thay đổi lương CB</v>
          </cell>
          <cell r="P4">
            <v>0</v>
          </cell>
          <cell r="Q4">
            <v>4400000</v>
          </cell>
          <cell r="R4">
            <v>4400000</v>
          </cell>
          <cell r="S4">
            <v>8800000</v>
          </cell>
          <cell r="T4">
            <v>0</v>
          </cell>
          <cell r="U4">
            <v>0</v>
          </cell>
          <cell r="V4">
            <v>0</v>
          </cell>
          <cell r="W4" t="str">
            <v>100002448653</v>
          </cell>
          <cell r="X4" t="str">
            <v>VIETINBANK</v>
          </cell>
          <cell r="Y4" t="str">
            <v>LT</v>
          </cell>
          <cell r="Z4">
            <v>0</v>
          </cell>
          <cell r="AA4">
            <v>0</v>
          </cell>
          <cell r="AB4" t="str">
            <v>NGUYEN THUY HUONG</v>
          </cell>
        </row>
        <row r="5">
          <cell r="B5" t="str">
            <v>TDI011</v>
          </cell>
          <cell r="C5" t="str">
            <v>Đỗ Thị Hương</v>
          </cell>
          <cell r="D5" t="str">
            <v>Nhân viên tạp vụ</v>
          </cell>
          <cell r="E5" t="str">
            <v>Bộ phận Thiết kế</v>
          </cell>
          <cell r="F5" t="str">
            <v>Khác</v>
          </cell>
          <cell r="G5" t="str">
            <v>Khác</v>
          </cell>
          <cell r="H5" t="str">
            <v>Phòng HCNS C1</v>
          </cell>
          <cell r="I5" t="str">
            <v>C1</v>
          </cell>
          <cell r="J5">
            <v>41548</v>
          </cell>
          <cell r="K5">
            <v>0</v>
          </cell>
          <cell r="L5">
            <v>1</v>
          </cell>
          <cell r="M5" t="str">
            <v>Không XĐTH</v>
          </cell>
          <cell r="N5">
            <v>0</v>
          </cell>
          <cell r="O5">
            <v>0</v>
          </cell>
          <cell r="P5">
            <v>0</v>
          </cell>
          <cell r="Q5">
            <v>4050000</v>
          </cell>
          <cell r="R5">
            <v>750000</v>
          </cell>
          <cell r="S5">
            <v>4800000</v>
          </cell>
          <cell r="T5">
            <v>0</v>
          </cell>
          <cell r="U5">
            <v>0</v>
          </cell>
          <cell r="V5">
            <v>0</v>
          </cell>
          <cell r="W5" t="str">
            <v>108004562744</v>
          </cell>
          <cell r="X5" t="str">
            <v>VIETINBANK</v>
          </cell>
          <cell r="Y5" t="str">
            <v>LT</v>
          </cell>
          <cell r="Z5">
            <v>0</v>
          </cell>
          <cell r="AA5">
            <v>0</v>
          </cell>
          <cell r="AB5" t="str">
            <v>DO THI HUONG</v>
          </cell>
        </row>
        <row r="6">
          <cell r="B6" t="str">
            <v>TDI002</v>
          </cell>
          <cell r="C6" t="str">
            <v>Trần Nguyễn Dũng</v>
          </cell>
          <cell r="D6" t="str">
            <v>Kiến trúc sư</v>
          </cell>
          <cell r="E6" t="str">
            <v>Bộ phận Thiết kế ý tưởng</v>
          </cell>
          <cell r="F6" t="str">
            <v>Phòng sáng tạo kiến trúc</v>
          </cell>
          <cell r="G6">
            <v>0</v>
          </cell>
          <cell r="H6" t="str">
            <v>Phòng TK ECO</v>
          </cell>
          <cell r="I6" t="str">
            <v>ECO</v>
          </cell>
          <cell r="J6">
            <v>42537</v>
          </cell>
          <cell r="K6">
            <v>0</v>
          </cell>
          <cell r="L6">
            <v>1</v>
          </cell>
          <cell r="M6" t="str">
            <v>XĐTH</v>
          </cell>
          <cell r="N6">
            <v>42826</v>
          </cell>
          <cell r="O6" t="str">
            <v>Điều chỉnh lương, thay đổi lương CB</v>
          </cell>
          <cell r="P6">
            <v>0</v>
          </cell>
          <cell r="Q6">
            <v>6600000</v>
          </cell>
          <cell r="R6">
            <v>6600000</v>
          </cell>
          <cell r="S6">
            <v>13200000</v>
          </cell>
          <cell r="T6">
            <v>0</v>
          </cell>
          <cell r="U6">
            <v>0</v>
          </cell>
          <cell r="V6">
            <v>0</v>
          </cell>
          <cell r="W6" t="str">
            <v>107001287379</v>
          </cell>
          <cell r="X6" t="str">
            <v>VIETINBANK</v>
          </cell>
          <cell r="Y6" t="str">
            <v>LT</v>
          </cell>
          <cell r="Z6">
            <v>1</v>
          </cell>
          <cell r="AA6">
            <v>0</v>
          </cell>
          <cell r="AB6" t="str">
            <v>TRAN NGUYEN DUNG</v>
          </cell>
        </row>
        <row r="7">
          <cell r="B7" t="str">
            <v>TDI003</v>
          </cell>
          <cell r="C7" t="str">
            <v>Đào Hữu Đạt</v>
          </cell>
          <cell r="D7" t="str">
            <v>Kiến trúc sư</v>
          </cell>
          <cell r="E7" t="str">
            <v>Bộ phận Thiết kế ý tưởng</v>
          </cell>
          <cell r="F7" t="str">
            <v>Phòng sáng tạo kiến trúc</v>
          </cell>
          <cell r="G7">
            <v>0</v>
          </cell>
          <cell r="H7" t="str">
            <v>Phòng TK ECO</v>
          </cell>
          <cell r="I7" t="str">
            <v>ECO</v>
          </cell>
          <cell r="J7">
            <v>41758</v>
          </cell>
          <cell r="K7">
            <v>0</v>
          </cell>
          <cell r="L7">
            <v>1</v>
          </cell>
          <cell r="M7" t="str">
            <v>XĐTH</v>
          </cell>
          <cell r="N7">
            <v>42826</v>
          </cell>
          <cell r="O7" t="str">
            <v>Điều chỉnh lương, thay đổi lương CB</v>
          </cell>
          <cell r="P7">
            <v>0</v>
          </cell>
          <cell r="Q7">
            <v>6875000</v>
          </cell>
          <cell r="R7">
            <v>6875000</v>
          </cell>
          <cell r="S7">
            <v>13750000</v>
          </cell>
          <cell r="T7">
            <v>0</v>
          </cell>
          <cell r="U7">
            <v>0</v>
          </cell>
          <cell r="V7">
            <v>0</v>
          </cell>
          <cell r="W7" t="str">
            <v>109001287377</v>
          </cell>
          <cell r="X7" t="str">
            <v>VIETINBANK</v>
          </cell>
          <cell r="Y7" t="str">
            <v>LT</v>
          </cell>
          <cell r="Z7">
            <v>2</v>
          </cell>
          <cell r="AA7">
            <v>0</v>
          </cell>
          <cell r="AB7" t="str">
            <v>DAO HUU DAT</v>
          </cell>
        </row>
        <row r="8">
          <cell r="B8" t="str">
            <v>TDI004</v>
          </cell>
          <cell r="C8" t="str">
            <v>Lưu Minh Luân</v>
          </cell>
          <cell r="D8" t="str">
            <v>Kiến trúc sư</v>
          </cell>
          <cell r="E8" t="str">
            <v>Bộ phận Thiết kế kiến trúc</v>
          </cell>
          <cell r="F8" t="str">
            <v>Phòng sáng tạo kiến trúc</v>
          </cell>
          <cell r="G8">
            <v>0</v>
          </cell>
          <cell r="H8" t="str">
            <v>Phòng TK ECO</v>
          </cell>
          <cell r="I8" t="str">
            <v>ECO</v>
          </cell>
          <cell r="J8">
            <v>41687</v>
          </cell>
          <cell r="K8">
            <v>0</v>
          </cell>
          <cell r="L8">
            <v>1</v>
          </cell>
          <cell r="M8" t="str">
            <v>XĐTH</v>
          </cell>
          <cell r="N8">
            <v>42826</v>
          </cell>
          <cell r="O8" t="str">
            <v>Điều chỉnh lương, thay đổi lương CB</v>
          </cell>
          <cell r="P8">
            <v>0</v>
          </cell>
          <cell r="Q8">
            <v>6612500</v>
          </cell>
          <cell r="R8">
            <v>6612500</v>
          </cell>
          <cell r="S8">
            <v>13225000</v>
          </cell>
          <cell r="T8">
            <v>0</v>
          </cell>
          <cell r="U8">
            <v>0</v>
          </cell>
          <cell r="V8">
            <v>0</v>
          </cell>
          <cell r="W8" t="str">
            <v>105004986990</v>
          </cell>
          <cell r="X8" t="str">
            <v>VIETINBANK</v>
          </cell>
          <cell r="Y8" t="str">
            <v>LT</v>
          </cell>
          <cell r="Z8">
            <v>1</v>
          </cell>
          <cell r="AA8">
            <v>0</v>
          </cell>
          <cell r="AB8" t="str">
            <v>LUU MINH LUAN</v>
          </cell>
        </row>
        <row r="9">
          <cell r="B9" t="str">
            <v>TDI006</v>
          </cell>
          <cell r="C9" t="str">
            <v>Nguyễn Thành Nam</v>
          </cell>
          <cell r="D9" t="str">
            <v>Giám đốc</v>
          </cell>
          <cell r="E9" t="str">
            <v>Ban Giám đốc</v>
          </cell>
          <cell r="F9" t="str">
            <v>Ban Giám đốc</v>
          </cell>
          <cell r="G9" t="str">
            <v>Ban Giám đốc</v>
          </cell>
          <cell r="H9" t="str">
            <v>BGĐ ECO</v>
          </cell>
          <cell r="I9" t="str">
            <v>ECO</v>
          </cell>
          <cell r="J9">
            <v>40162</v>
          </cell>
          <cell r="K9">
            <v>0</v>
          </cell>
          <cell r="L9">
            <v>1</v>
          </cell>
          <cell r="M9" t="str">
            <v>Không XĐTH</v>
          </cell>
          <cell r="N9">
            <v>42826</v>
          </cell>
          <cell r="O9" t="str">
            <v>Điều chỉnh lương, thay đổi lương CB</v>
          </cell>
          <cell r="P9">
            <v>0</v>
          </cell>
          <cell r="Q9">
            <v>16500000</v>
          </cell>
          <cell r="R9">
            <v>16500000</v>
          </cell>
          <cell r="S9">
            <v>33000000</v>
          </cell>
          <cell r="T9">
            <v>0</v>
          </cell>
          <cell r="U9">
            <v>0</v>
          </cell>
          <cell r="V9">
            <v>0</v>
          </cell>
          <cell r="W9" t="str">
            <v>102001712593</v>
          </cell>
          <cell r="X9" t="str">
            <v>VIETINBANK</v>
          </cell>
          <cell r="Y9" t="str">
            <v>LT</v>
          </cell>
          <cell r="Z9">
            <v>2</v>
          </cell>
          <cell r="AA9">
            <v>0</v>
          </cell>
          <cell r="AB9" t="str">
            <v>NGUYEN THANH NAM</v>
          </cell>
        </row>
        <row r="10">
          <cell r="B10" t="str">
            <v>TDI013</v>
          </cell>
          <cell r="C10" t="str">
            <v>Trần Văn Tuấn Dương</v>
          </cell>
          <cell r="D10" t="str">
            <v>Kiến trúc sư</v>
          </cell>
          <cell r="E10" t="str">
            <v>Bộ phận Thiết kế kiến trúc</v>
          </cell>
          <cell r="F10" t="str">
            <v>Phòng sáng tạo kiến trúc</v>
          </cell>
          <cell r="G10">
            <v>0</v>
          </cell>
          <cell r="H10" t="str">
            <v>Phòng TK ECO</v>
          </cell>
          <cell r="I10" t="str">
            <v>ECO</v>
          </cell>
          <cell r="J10">
            <v>42749</v>
          </cell>
          <cell r="K10">
            <v>0</v>
          </cell>
          <cell r="L10">
            <v>1</v>
          </cell>
          <cell r="M10" t="str">
            <v>XĐTH</v>
          </cell>
          <cell r="N10">
            <v>0</v>
          </cell>
          <cell r="O10">
            <v>0</v>
          </cell>
          <cell r="P10">
            <v>0</v>
          </cell>
          <cell r="Q10">
            <v>4050000</v>
          </cell>
          <cell r="R10">
            <v>3950000</v>
          </cell>
          <cell r="S10">
            <v>8000000</v>
          </cell>
          <cell r="T10">
            <v>0</v>
          </cell>
          <cell r="U10">
            <v>0</v>
          </cell>
          <cell r="V10">
            <v>0</v>
          </cell>
          <cell r="W10">
            <v>108005207171</v>
          </cell>
          <cell r="X10" t="str">
            <v>VIETINBANK</v>
          </cell>
          <cell r="Y10" t="str">
            <v>LT</v>
          </cell>
          <cell r="Z10">
            <v>0</v>
          </cell>
          <cell r="AA10">
            <v>0</v>
          </cell>
          <cell r="AB10" t="str">
            <v>TRAN VAN TUAN DUONG</v>
          </cell>
        </row>
        <row r="11">
          <cell r="B11" t="str">
            <v>KC004</v>
          </cell>
          <cell r="C11" t="str">
            <v>Nguyễn Văn Dũng</v>
          </cell>
          <cell r="D11" t="str">
            <v>Trưởng các đoàn Tư vấn giám sát</v>
          </cell>
          <cell r="E11" t="str">
            <v>Đoàn Tư vấn giám sát</v>
          </cell>
          <cell r="F11" t="str">
            <v>Đoàn Tư vấn giám sát</v>
          </cell>
          <cell r="G11" t="str">
            <v>Khối Kinh Doanh &amp; Triển khai dự án</v>
          </cell>
          <cell r="H11" t="str">
            <v>BGĐ C2</v>
          </cell>
          <cell r="I11" t="str">
            <v>C2</v>
          </cell>
          <cell r="J11">
            <v>41860</v>
          </cell>
          <cell r="K11">
            <v>0</v>
          </cell>
          <cell r="L11">
            <v>1</v>
          </cell>
          <cell r="M11" t="str">
            <v>Không XĐTH</v>
          </cell>
          <cell r="N11">
            <v>42826</v>
          </cell>
          <cell r="O11" t="str">
            <v>Điều chỉnh lương, thay đổi lương CB</v>
          </cell>
          <cell r="P11">
            <v>0</v>
          </cell>
          <cell r="Q11">
            <v>14850000</v>
          </cell>
          <cell r="R11">
            <v>14850000</v>
          </cell>
          <cell r="S11">
            <v>29700000</v>
          </cell>
          <cell r="T11">
            <v>0</v>
          </cell>
          <cell r="U11">
            <v>0</v>
          </cell>
          <cell r="V11">
            <v>0</v>
          </cell>
          <cell r="W11" t="str">
            <v>108002393273</v>
          </cell>
          <cell r="X11" t="str">
            <v>VIETINBANK</v>
          </cell>
          <cell r="Y11" t="str">
            <v>LT</v>
          </cell>
          <cell r="Z11">
            <v>2</v>
          </cell>
          <cell r="AA11">
            <v>0</v>
          </cell>
          <cell r="AB11" t="str">
            <v>NGUYEN VAN DUNG</v>
          </cell>
        </row>
        <row r="12">
          <cell r="B12" t="str">
            <v>KC006</v>
          </cell>
          <cell r="C12" t="str">
            <v>Vũ Quốc Tuấn</v>
          </cell>
          <cell r="D12" t="str">
            <v>Kỹ sư giám sát M&amp;E</v>
          </cell>
          <cell r="E12" t="str">
            <v>Ban Điều hành dự án Ecolife Capitol</v>
          </cell>
          <cell r="F12" t="str">
            <v>Khối Kỹ thuật - Dự án</v>
          </cell>
          <cell r="G12" t="str">
            <v>Khối Kĩ thuật - Dự án</v>
          </cell>
          <cell r="H12" t="str">
            <v>TVGS DF2 C2</v>
          </cell>
          <cell r="I12" t="str">
            <v>C2</v>
          </cell>
          <cell r="J12">
            <v>42036</v>
          </cell>
          <cell r="K12">
            <v>0</v>
          </cell>
          <cell r="L12">
            <v>1</v>
          </cell>
          <cell r="M12" t="str">
            <v>Không XĐTH</v>
          </cell>
          <cell r="N12">
            <v>42826</v>
          </cell>
          <cell r="O12" t="str">
            <v>Điều chỉnh lương, thay đổi lương CB</v>
          </cell>
          <cell r="P12">
            <v>0</v>
          </cell>
          <cell r="Q12">
            <v>7475000</v>
          </cell>
          <cell r="R12">
            <v>7475000</v>
          </cell>
          <cell r="S12">
            <v>14950000</v>
          </cell>
          <cell r="T12">
            <v>0</v>
          </cell>
          <cell r="U12">
            <v>0</v>
          </cell>
          <cell r="V12">
            <v>0</v>
          </cell>
          <cell r="W12" t="str">
            <v>102004634639</v>
          </cell>
          <cell r="X12" t="str">
            <v>VIETINBANK</v>
          </cell>
          <cell r="Y12" t="str">
            <v>LT</v>
          </cell>
          <cell r="Z12">
            <v>2</v>
          </cell>
          <cell r="AA12">
            <v>0</v>
          </cell>
          <cell r="AB12" t="str">
            <v>VU QUOC TUAN</v>
          </cell>
        </row>
        <row r="13">
          <cell r="B13" t="str">
            <v>KC010</v>
          </cell>
          <cell r="C13" t="str">
            <v>Hà Tiến Dũng</v>
          </cell>
          <cell r="D13" t="str">
            <v>Kỹ sư Giám sát xây dựng</v>
          </cell>
          <cell r="E13" t="str">
            <v>Đoàn Tư vấn giám sát Ecolife Tây Hồ</v>
          </cell>
          <cell r="F13" t="str">
            <v>Đoàn Tư vấn giám sát</v>
          </cell>
          <cell r="G13" t="str">
            <v>Khối Tư vấn giám sát</v>
          </cell>
          <cell r="H13" t="str">
            <v>TVGS DF1 C2</v>
          </cell>
          <cell r="I13" t="str">
            <v>C2</v>
          </cell>
          <cell r="J13">
            <v>42069</v>
          </cell>
          <cell r="K13">
            <v>0</v>
          </cell>
          <cell r="L13">
            <v>1</v>
          </cell>
          <cell r="M13" t="str">
            <v>XĐTH</v>
          </cell>
          <cell r="N13">
            <v>42826</v>
          </cell>
          <cell r="O13" t="str">
            <v>Điều chỉnh lương, thay đổi lương CB</v>
          </cell>
          <cell r="P13">
            <v>0</v>
          </cell>
          <cell r="Q13">
            <v>6999999.9749999996</v>
          </cell>
          <cell r="R13">
            <v>6999999.9749999996</v>
          </cell>
          <cell r="S13">
            <v>13999999.949999999</v>
          </cell>
          <cell r="T13">
            <v>0</v>
          </cell>
          <cell r="U13">
            <v>0</v>
          </cell>
          <cell r="V13">
            <v>0</v>
          </cell>
          <cell r="W13" t="str">
            <v>106002393275</v>
          </cell>
          <cell r="X13" t="str">
            <v>VIETINBANK</v>
          </cell>
          <cell r="Y13" t="str">
            <v>LT</v>
          </cell>
          <cell r="Z13">
            <v>2</v>
          </cell>
          <cell r="AA13">
            <v>0</v>
          </cell>
          <cell r="AB13" t="str">
            <v>HA TIEN DUNG</v>
          </cell>
        </row>
        <row r="14">
          <cell r="B14" t="str">
            <v>KC013</v>
          </cell>
          <cell r="C14" t="str">
            <v>Nghiêm Thị Nhàn</v>
          </cell>
          <cell r="D14" t="str">
            <v>Chuyên viên Kế toán</v>
          </cell>
          <cell r="E14" t="str">
            <v>Bộ phận Kế toán</v>
          </cell>
          <cell r="F14">
            <v>0</v>
          </cell>
          <cell r="G14" t="str">
            <v>Khối Đầu Tư - Tài chính</v>
          </cell>
          <cell r="H14" t="str">
            <v>Phòng HCNS C2</v>
          </cell>
          <cell r="I14" t="str">
            <v>C2</v>
          </cell>
          <cell r="J14">
            <v>42135</v>
          </cell>
          <cell r="K14">
            <v>0</v>
          </cell>
          <cell r="L14">
            <v>1</v>
          </cell>
          <cell r="M14" t="str">
            <v>XĐTH</v>
          </cell>
          <cell r="N14">
            <v>42826</v>
          </cell>
          <cell r="O14" t="str">
            <v>Điều chỉnh lương, thay đổi lương CB</v>
          </cell>
          <cell r="P14">
            <v>0</v>
          </cell>
          <cell r="Q14">
            <v>5000000</v>
          </cell>
          <cell r="R14">
            <v>5000000</v>
          </cell>
          <cell r="S14">
            <v>10000000</v>
          </cell>
          <cell r="T14">
            <v>0</v>
          </cell>
          <cell r="U14">
            <v>0</v>
          </cell>
          <cell r="V14">
            <v>0</v>
          </cell>
          <cell r="W14" t="str">
            <v>108002307280</v>
          </cell>
          <cell r="X14" t="str">
            <v>VIETINBANK</v>
          </cell>
          <cell r="Y14" t="str">
            <v>LT</v>
          </cell>
          <cell r="Z14">
            <v>1</v>
          </cell>
          <cell r="AA14">
            <v>0</v>
          </cell>
          <cell r="AB14" t="str">
            <v>NGHIEM THI NHAN</v>
          </cell>
        </row>
        <row r="15">
          <cell r="B15" t="str">
            <v>KC015</v>
          </cell>
          <cell r="C15" t="str">
            <v>Nguyễn Thế Hùng</v>
          </cell>
          <cell r="D15" t="str">
            <v>Trưởng đoàn Tư vấn giám sát</v>
          </cell>
          <cell r="E15" t="str">
            <v>Đoàn Tư vấn giám sát Ecolife Capitol</v>
          </cell>
          <cell r="F15" t="str">
            <v>Đoàn Tư vấn giám sát</v>
          </cell>
          <cell r="G15" t="str">
            <v>Khối Tư vấn giám sát</v>
          </cell>
          <cell r="H15" t="str">
            <v>TVGS DF2 C2</v>
          </cell>
          <cell r="I15" t="str">
            <v>C2</v>
          </cell>
          <cell r="J15">
            <v>42139</v>
          </cell>
          <cell r="K15">
            <v>0</v>
          </cell>
          <cell r="L15">
            <v>1</v>
          </cell>
          <cell r="M15" t="str">
            <v>XĐTH</v>
          </cell>
          <cell r="N15">
            <v>42826</v>
          </cell>
          <cell r="O15" t="str">
            <v>Điều chỉnh lương, thay đổi lương CB</v>
          </cell>
          <cell r="P15">
            <v>0</v>
          </cell>
          <cell r="Q15">
            <v>10000000.1</v>
          </cell>
          <cell r="R15">
            <v>10000000.1</v>
          </cell>
          <cell r="S15">
            <v>20000000.199999999</v>
          </cell>
          <cell r="T15">
            <v>0</v>
          </cell>
          <cell r="U15">
            <v>0</v>
          </cell>
          <cell r="V15">
            <v>0</v>
          </cell>
          <cell r="W15" t="str">
            <v>104002393277</v>
          </cell>
          <cell r="X15" t="str">
            <v>VIETINBANK</v>
          </cell>
          <cell r="Y15" t="str">
            <v>LT</v>
          </cell>
          <cell r="Z15">
            <v>2</v>
          </cell>
          <cell r="AA15">
            <v>0</v>
          </cell>
          <cell r="AB15" t="str">
            <v>NGUYEN THE HUNG</v>
          </cell>
        </row>
        <row r="16">
          <cell r="B16" t="str">
            <v>KC020</v>
          </cell>
          <cell r="C16" t="str">
            <v>Tống Viết Tú</v>
          </cell>
          <cell r="D16" t="str">
            <v>Kỹ sư Giám sát xây dựng</v>
          </cell>
          <cell r="E16" t="str">
            <v>Đoàn Tư vấn giám sát Ecohome Phúc Lợi</v>
          </cell>
          <cell r="F16" t="str">
            <v>Đoàn Tư vấn giám sát</v>
          </cell>
          <cell r="G16" t="str">
            <v>Khối Tư vấn giám sát</v>
          </cell>
          <cell r="H16" t="str">
            <v>TVGS DE4 C2</v>
          </cell>
          <cell r="I16" t="str">
            <v>C2</v>
          </cell>
          <cell r="J16">
            <v>42644</v>
          </cell>
          <cell r="K16">
            <v>0</v>
          </cell>
          <cell r="L16">
            <v>1</v>
          </cell>
          <cell r="M16" t="str">
            <v>XĐTH</v>
          </cell>
          <cell r="N16">
            <v>42826</v>
          </cell>
          <cell r="O16" t="str">
            <v>Điều chỉnh lương, thay đổi lương CB</v>
          </cell>
          <cell r="P16">
            <v>0</v>
          </cell>
          <cell r="Q16">
            <v>6500000.0999999996</v>
          </cell>
          <cell r="R16">
            <v>6500000.0999999996</v>
          </cell>
          <cell r="S16">
            <v>13000000.199999999</v>
          </cell>
          <cell r="T16">
            <v>0</v>
          </cell>
          <cell r="U16">
            <v>0</v>
          </cell>
          <cell r="V16">
            <v>0</v>
          </cell>
          <cell r="W16" t="str">
            <v>101002393282</v>
          </cell>
          <cell r="X16" t="str">
            <v>VIETINBANK</v>
          </cell>
          <cell r="Y16" t="str">
            <v>LT</v>
          </cell>
          <cell r="Z16">
            <v>0</v>
          </cell>
          <cell r="AA16">
            <v>0</v>
          </cell>
          <cell r="AB16" t="str">
            <v>TONG VIET TU</v>
          </cell>
        </row>
        <row r="17">
          <cell r="B17" t="str">
            <v>KC032</v>
          </cell>
          <cell r="C17" t="str">
            <v>Nguyễn Đức Cường</v>
          </cell>
          <cell r="D17" t="str">
            <v>Kỹ sư giám sát - 5 tầng đế</v>
          </cell>
          <cell r="E17" t="str">
            <v>Ban Điều hành dự án Ecolife Capitol</v>
          </cell>
          <cell r="F17" t="str">
            <v>Ban Điều hành các dự án</v>
          </cell>
          <cell r="G17" t="str">
            <v>Khối Kĩ thuật - Dự án</v>
          </cell>
          <cell r="H17" t="str">
            <v>TVGS DF2 C2</v>
          </cell>
          <cell r="I17" t="str">
            <v>C2</v>
          </cell>
          <cell r="J17">
            <v>42417</v>
          </cell>
          <cell r="K17">
            <v>42892</v>
          </cell>
          <cell r="L17" t="str">
            <v>ĐC - đóng BH tại C3</v>
          </cell>
          <cell r="M17" t="str">
            <v>XĐTH</v>
          </cell>
          <cell r="N17">
            <v>42826</v>
          </cell>
          <cell r="O17" t="str">
            <v>Điều chỉnh lương, thay đổi lương CB</v>
          </cell>
          <cell r="P17">
            <v>0</v>
          </cell>
          <cell r="Q17">
            <v>5775000</v>
          </cell>
          <cell r="R17">
            <v>5775000</v>
          </cell>
          <cell r="S17">
            <v>11550000</v>
          </cell>
          <cell r="T17">
            <v>0</v>
          </cell>
          <cell r="U17">
            <v>0</v>
          </cell>
          <cell r="V17">
            <v>0</v>
          </cell>
          <cell r="W17" t="str">
            <v>101005640936</v>
          </cell>
          <cell r="X17" t="str">
            <v>VIETINBANK</v>
          </cell>
          <cell r="Y17" t="str">
            <v>LT</v>
          </cell>
          <cell r="Z17">
            <v>1</v>
          </cell>
          <cell r="AA17">
            <v>0</v>
          </cell>
          <cell r="AB17" t="str">
            <v>NGUYEN DUC CUONG</v>
          </cell>
        </row>
        <row r="18">
          <cell r="B18" t="str">
            <v>KC035</v>
          </cell>
          <cell r="C18" t="str">
            <v>Nguyễn Khắc Trường</v>
          </cell>
          <cell r="D18" t="str">
            <v>Chuyên viên Quản lý hợp đồng thanh toán</v>
          </cell>
          <cell r="E18" t="str">
            <v>Bộ phận Quản lý hợp đồng thanh toán</v>
          </cell>
          <cell r="F18">
            <v>0</v>
          </cell>
          <cell r="G18">
            <v>0</v>
          </cell>
          <cell r="H18" t="str">
            <v>Phòng QLDA C2</v>
          </cell>
          <cell r="I18" t="str">
            <v>C2</v>
          </cell>
          <cell r="J18">
            <v>42516</v>
          </cell>
          <cell r="K18">
            <v>0</v>
          </cell>
          <cell r="L18">
            <v>1</v>
          </cell>
          <cell r="M18" t="str">
            <v>XĐTH</v>
          </cell>
          <cell r="N18">
            <v>42826</v>
          </cell>
          <cell r="O18" t="str">
            <v>Điều chỉnh lương, thay đổi lương CB</v>
          </cell>
          <cell r="P18">
            <v>0</v>
          </cell>
          <cell r="Q18">
            <v>6499999.9800000004</v>
          </cell>
          <cell r="R18">
            <v>6499999.9800000004</v>
          </cell>
          <cell r="S18">
            <v>12999999.960000001</v>
          </cell>
          <cell r="T18">
            <v>0</v>
          </cell>
          <cell r="U18">
            <v>0</v>
          </cell>
          <cell r="V18">
            <v>0</v>
          </cell>
          <cell r="W18" t="str">
            <v>103004237091</v>
          </cell>
          <cell r="X18" t="str">
            <v>VIETINBANK</v>
          </cell>
          <cell r="Y18" t="str">
            <v>LT</v>
          </cell>
          <cell r="Z18">
            <v>1</v>
          </cell>
          <cell r="AA18">
            <v>0</v>
          </cell>
          <cell r="AB18" t="str">
            <v>NGUYEN KHAC TRUONG</v>
          </cell>
        </row>
        <row r="19">
          <cell r="B19" t="str">
            <v>KC037</v>
          </cell>
          <cell r="C19" t="str">
            <v>Nguyễn Hữu Huân</v>
          </cell>
          <cell r="D19" t="str">
            <v>Kỹ sư trắc đạc</v>
          </cell>
          <cell r="E19" t="str">
            <v>Ban Điều hành dự án Ecohome Phúc Lợi</v>
          </cell>
          <cell r="F19" t="str">
            <v>Khối Kỹ thuật - Dự án</v>
          </cell>
          <cell r="G19" t="str">
            <v>Khối Kĩ thuật - Dự án</v>
          </cell>
          <cell r="H19" t="str">
            <v>TVGS DE4 C2</v>
          </cell>
          <cell r="I19" t="str">
            <v>C2</v>
          </cell>
          <cell r="J19">
            <v>42461</v>
          </cell>
          <cell r="K19">
            <v>0</v>
          </cell>
          <cell r="L19">
            <v>1</v>
          </cell>
          <cell r="M19" t="str">
            <v>Không XĐTH</v>
          </cell>
          <cell r="N19">
            <v>42826</v>
          </cell>
          <cell r="O19" t="str">
            <v>Gia hạn + điều chỉnh lương</v>
          </cell>
          <cell r="P19">
            <v>0</v>
          </cell>
          <cell r="Q19">
            <v>6600000</v>
          </cell>
          <cell r="R19">
            <v>6600000</v>
          </cell>
          <cell r="S19">
            <v>13200000</v>
          </cell>
          <cell r="T19">
            <v>0</v>
          </cell>
          <cell r="U19">
            <v>0</v>
          </cell>
          <cell r="V19">
            <v>0</v>
          </cell>
          <cell r="W19" t="str">
            <v>104004121170</v>
          </cell>
          <cell r="X19" t="str">
            <v>VIETINBANK</v>
          </cell>
          <cell r="Y19" t="str">
            <v>LT</v>
          </cell>
          <cell r="Z19">
            <v>2</v>
          </cell>
          <cell r="AA19">
            <v>0</v>
          </cell>
          <cell r="AB19" t="str">
            <v>NGUYEN HUU HUAN</v>
          </cell>
        </row>
        <row r="20">
          <cell r="B20" t="str">
            <v>KC038</v>
          </cell>
          <cell r="C20" t="str">
            <v>Phạm Sơn Tùng</v>
          </cell>
          <cell r="D20" t="str">
            <v>Nhân viên an toàn lao động</v>
          </cell>
          <cell r="E20" t="str">
            <v>Ban Điều hành dự án Ecolife Capitol</v>
          </cell>
          <cell r="F20" t="str">
            <v>Khối Kỹ thuật - Dự án</v>
          </cell>
          <cell r="G20" t="str">
            <v>Khối Kĩ thuật - Dự án</v>
          </cell>
          <cell r="H20" t="str">
            <v>TVGS DF2 C2</v>
          </cell>
          <cell r="I20" t="str">
            <v>C2</v>
          </cell>
          <cell r="J20">
            <v>42461</v>
          </cell>
          <cell r="K20">
            <v>0</v>
          </cell>
          <cell r="L20">
            <v>1</v>
          </cell>
          <cell r="M20" t="str">
            <v>XĐTH</v>
          </cell>
          <cell r="N20">
            <v>42826</v>
          </cell>
          <cell r="O20" t="str">
            <v>Gia hạn + điều chỉnh lương</v>
          </cell>
          <cell r="P20">
            <v>0</v>
          </cell>
          <cell r="Q20">
            <v>6300000</v>
          </cell>
          <cell r="R20">
            <v>6300000</v>
          </cell>
          <cell r="S20">
            <v>12600000</v>
          </cell>
          <cell r="T20">
            <v>0</v>
          </cell>
          <cell r="U20">
            <v>0</v>
          </cell>
          <cell r="V20">
            <v>0</v>
          </cell>
          <cell r="W20" t="str">
            <v>109004714661</v>
          </cell>
          <cell r="X20" t="str">
            <v>VIETINBANK</v>
          </cell>
          <cell r="Y20" t="str">
            <v>LT</v>
          </cell>
          <cell r="Z20">
            <v>2</v>
          </cell>
          <cell r="AA20">
            <v>0</v>
          </cell>
          <cell r="AB20" t="str">
            <v>PHAM SON TUNG</v>
          </cell>
        </row>
        <row r="21">
          <cell r="B21" t="str">
            <v>KC039</v>
          </cell>
          <cell r="C21" t="str">
            <v>Đào Minh Tuấn</v>
          </cell>
          <cell r="D21" t="str">
            <v>Kỹ sư Giám sát M&amp;E</v>
          </cell>
          <cell r="E21" t="str">
            <v>Bộ phận Cơ điện (M&amp;E)</v>
          </cell>
          <cell r="F21" t="str">
            <v>Phòng Quản lý thiết kế</v>
          </cell>
          <cell r="G21" t="str">
            <v>Khối Kĩ thuật - Dự án</v>
          </cell>
          <cell r="H21" t="str">
            <v>Phòng QLTK C2</v>
          </cell>
          <cell r="I21" t="str">
            <v>C2</v>
          </cell>
          <cell r="J21">
            <v>42552</v>
          </cell>
          <cell r="K21">
            <v>0</v>
          </cell>
          <cell r="L21">
            <v>1</v>
          </cell>
          <cell r="M21" t="str">
            <v>XĐTH</v>
          </cell>
          <cell r="N21">
            <v>42826</v>
          </cell>
          <cell r="O21" t="str">
            <v>Điều chỉnh lương, thay đổi lương CB</v>
          </cell>
          <cell r="P21">
            <v>0</v>
          </cell>
          <cell r="Q21">
            <v>7700000</v>
          </cell>
          <cell r="R21">
            <v>7700000</v>
          </cell>
          <cell r="S21">
            <v>15400000</v>
          </cell>
          <cell r="T21">
            <v>0</v>
          </cell>
          <cell r="U21">
            <v>0</v>
          </cell>
          <cell r="V21">
            <v>0</v>
          </cell>
          <cell r="W21" t="str">
            <v>109002044690</v>
          </cell>
          <cell r="X21" t="str">
            <v>VIETINBANK</v>
          </cell>
          <cell r="Y21" t="str">
            <v>LT</v>
          </cell>
          <cell r="Z21">
            <v>1</v>
          </cell>
          <cell r="AA21">
            <v>0</v>
          </cell>
          <cell r="AB21" t="str">
            <v>DAO MINH TUAN</v>
          </cell>
        </row>
        <row r="22">
          <cell r="B22" t="str">
            <v>KC040</v>
          </cell>
          <cell r="C22" t="str">
            <v>Nguyễn Tiến Mát</v>
          </cell>
          <cell r="D22" t="str">
            <v>Kỹ sư Giám sát cơ điện</v>
          </cell>
          <cell r="E22" t="str">
            <v>Đoàn Tư vấn giám sát Ecolife Capitol</v>
          </cell>
          <cell r="F22" t="str">
            <v>Đoàn Tư vấn giám sát</v>
          </cell>
          <cell r="G22" t="str">
            <v>Khối Tư vấn giám sát</v>
          </cell>
          <cell r="H22" t="str">
            <v>TVGS DF2 C2</v>
          </cell>
          <cell r="I22" t="str">
            <v>C2</v>
          </cell>
          <cell r="J22">
            <v>42590</v>
          </cell>
          <cell r="K22">
            <v>0</v>
          </cell>
          <cell r="L22">
            <v>1</v>
          </cell>
          <cell r="M22" t="str">
            <v>XĐTH</v>
          </cell>
          <cell r="N22">
            <v>42826</v>
          </cell>
          <cell r="O22" t="str">
            <v>Điều chỉnh lương, thay đổi lương CB</v>
          </cell>
          <cell r="P22">
            <v>0</v>
          </cell>
          <cell r="Q22">
            <v>6499999.7999999998</v>
          </cell>
          <cell r="R22">
            <v>6499999.7999999998</v>
          </cell>
          <cell r="S22">
            <v>12999999.6</v>
          </cell>
          <cell r="T22">
            <v>0</v>
          </cell>
          <cell r="U22">
            <v>0</v>
          </cell>
          <cell r="V22">
            <v>0</v>
          </cell>
          <cell r="W22" t="str">
            <v>101003373550</v>
          </cell>
          <cell r="X22" t="str">
            <v>VIETINBANK</v>
          </cell>
          <cell r="Y22" t="str">
            <v>LT</v>
          </cell>
          <cell r="Z22">
            <v>0</v>
          </cell>
          <cell r="AA22">
            <v>0</v>
          </cell>
          <cell r="AB22" t="str">
            <v>NGUYEN TIEN MAT</v>
          </cell>
        </row>
        <row r="23">
          <cell r="B23" t="str">
            <v>KC041</v>
          </cell>
          <cell r="C23" t="str">
            <v>Phạm Văn Diệu</v>
          </cell>
          <cell r="D23" t="str">
            <v>Chuyên viên Quản lý Chi phí</v>
          </cell>
          <cell r="E23" t="str">
            <v>Bộ phận Quản lý Chi phí (FS)</v>
          </cell>
          <cell r="F23">
            <v>0</v>
          </cell>
          <cell r="G23">
            <v>0</v>
          </cell>
          <cell r="H23" t="str">
            <v>Phòng QLDA C2</v>
          </cell>
          <cell r="I23" t="str">
            <v>C2</v>
          </cell>
          <cell r="J23">
            <v>42628</v>
          </cell>
          <cell r="K23">
            <v>0</v>
          </cell>
          <cell r="L23">
            <v>1</v>
          </cell>
          <cell r="M23" t="str">
            <v>XĐTH</v>
          </cell>
          <cell r="N23">
            <v>42826</v>
          </cell>
          <cell r="O23" t="str">
            <v>Điều chỉnh lương, thay đổi lương CB</v>
          </cell>
          <cell r="P23">
            <v>0</v>
          </cell>
          <cell r="Q23">
            <v>6500000</v>
          </cell>
          <cell r="R23">
            <v>6500000</v>
          </cell>
          <cell r="S23">
            <v>13000000</v>
          </cell>
          <cell r="T23">
            <v>0</v>
          </cell>
          <cell r="U23">
            <v>0</v>
          </cell>
          <cell r="V23">
            <v>0</v>
          </cell>
          <cell r="W23" t="str">
            <v>108005394636</v>
          </cell>
          <cell r="X23" t="str">
            <v>VIETINBANK</v>
          </cell>
          <cell r="Y23" t="str">
            <v>LT</v>
          </cell>
          <cell r="Z23">
            <v>0</v>
          </cell>
          <cell r="AA23">
            <v>0</v>
          </cell>
          <cell r="AB23" t="str">
            <v>PHAM VAN DIEU</v>
          </cell>
        </row>
        <row r="24">
          <cell r="B24" t="str">
            <v>KC042</v>
          </cell>
          <cell r="C24" t="str">
            <v>Nguyễn Xuân Vũ</v>
          </cell>
          <cell r="D24" t="str">
            <v>Phụ trách An toàn lao động</v>
          </cell>
          <cell r="E24" t="str">
            <v>Bộ phận HSE</v>
          </cell>
          <cell r="F24" t="str">
            <v>Đoàn Tư vấn giám sát</v>
          </cell>
          <cell r="G24" t="str">
            <v>Khối Tư vấn giám sát</v>
          </cell>
          <cell r="H24" t="str">
            <v>Phòng QLDA C2</v>
          </cell>
          <cell r="I24" t="str">
            <v>C2</v>
          </cell>
          <cell r="J24">
            <v>42639</v>
          </cell>
          <cell r="K24">
            <v>0</v>
          </cell>
          <cell r="L24">
            <v>1</v>
          </cell>
          <cell r="M24" t="str">
            <v>XĐTH</v>
          </cell>
          <cell r="N24">
            <v>42826</v>
          </cell>
          <cell r="O24" t="str">
            <v>Thay đổi lương CB 50/50</v>
          </cell>
          <cell r="P24">
            <v>0</v>
          </cell>
          <cell r="Q24">
            <v>12500000</v>
          </cell>
          <cell r="R24">
            <v>12500000</v>
          </cell>
          <cell r="S24">
            <v>25000000</v>
          </cell>
          <cell r="T24">
            <v>0</v>
          </cell>
          <cell r="U24">
            <v>0</v>
          </cell>
          <cell r="V24">
            <v>0</v>
          </cell>
          <cell r="W24">
            <v>103004293172</v>
          </cell>
          <cell r="X24" t="str">
            <v>VIETINBANK</v>
          </cell>
          <cell r="Y24" t="str">
            <v>LT</v>
          </cell>
          <cell r="Z24">
            <v>3</v>
          </cell>
          <cell r="AA24">
            <v>0</v>
          </cell>
          <cell r="AB24" t="str">
            <v>NGUYEN XUAN VU</v>
          </cell>
        </row>
        <row r="25">
          <cell r="B25" t="str">
            <v>KC043</v>
          </cell>
          <cell r="C25" t="str">
            <v>Đoàn Tuấn Anh</v>
          </cell>
          <cell r="D25" t="str">
            <v>Kỹ sư Giám sát xây dựng</v>
          </cell>
          <cell r="E25" t="str">
            <v>Đoàn Tư vấn giám sát Ecohome Phúc Lợi</v>
          </cell>
          <cell r="F25" t="str">
            <v>Đoàn Tư vấn giám sát</v>
          </cell>
          <cell r="G25" t="str">
            <v>Khối Tư vấn giám sát</v>
          </cell>
          <cell r="H25" t="str">
            <v>TVGS DE4 C2</v>
          </cell>
          <cell r="I25" t="str">
            <v>C2</v>
          </cell>
          <cell r="J25">
            <v>42660</v>
          </cell>
          <cell r="K25">
            <v>0</v>
          </cell>
          <cell r="L25">
            <v>1</v>
          </cell>
          <cell r="M25" t="str">
            <v>XĐTH</v>
          </cell>
          <cell r="N25">
            <v>42826</v>
          </cell>
          <cell r="O25" t="str">
            <v>Thay đổi lương CB 50/50</v>
          </cell>
          <cell r="P25">
            <v>0</v>
          </cell>
          <cell r="Q25">
            <v>5500000</v>
          </cell>
          <cell r="R25">
            <v>5500000</v>
          </cell>
          <cell r="S25">
            <v>11000000</v>
          </cell>
          <cell r="T25">
            <v>0</v>
          </cell>
          <cell r="U25">
            <v>0</v>
          </cell>
          <cell r="V25">
            <v>0</v>
          </cell>
          <cell r="W25" t="str">
            <v>107005063151</v>
          </cell>
          <cell r="X25" t="str">
            <v>VIETINBANK</v>
          </cell>
          <cell r="Y25" t="str">
            <v>LT</v>
          </cell>
          <cell r="Z25">
            <v>1</v>
          </cell>
          <cell r="AA25">
            <v>0</v>
          </cell>
          <cell r="AB25" t="str">
            <v>DOAN TUAN ANH</v>
          </cell>
        </row>
        <row r="26">
          <cell r="B26" t="str">
            <v>KC045</v>
          </cell>
          <cell r="C26" t="str">
            <v>Nguyễn Huy Châu</v>
          </cell>
          <cell r="D26" t="str">
            <v>Nhân viên An toàn lao động</v>
          </cell>
          <cell r="E26" t="str">
            <v>Bộ phận HSE</v>
          </cell>
          <cell r="F26" t="str">
            <v>Đoàn Tư vấn giám sát</v>
          </cell>
          <cell r="G26" t="str">
            <v>Khối Tư vấn giám sát</v>
          </cell>
          <cell r="H26" t="str">
            <v>Phòng QLDA C2</v>
          </cell>
          <cell r="I26" t="str">
            <v>C2</v>
          </cell>
          <cell r="J26">
            <v>42675</v>
          </cell>
          <cell r="K26">
            <v>0</v>
          </cell>
          <cell r="L26">
            <v>1</v>
          </cell>
          <cell r="M26" t="str">
            <v>XĐTH</v>
          </cell>
          <cell r="N26">
            <v>42826</v>
          </cell>
          <cell r="O26" t="str">
            <v>Thay đổi lương CB 50/50</v>
          </cell>
          <cell r="P26">
            <v>0</v>
          </cell>
          <cell r="Q26">
            <v>5500000</v>
          </cell>
          <cell r="R26">
            <v>5500000</v>
          </cell>
          <cell r="S26">
            <v>11000000</v>
          </cell>
          <cell r="T26">
            <v>0</v>
          </cell>
          <cell r="U26">
            <v>0</v>
          </cell>
          <cell r="V26">
            <v>0</v>
          </cell>
          <cell r="W26" t="str">
            <v>101004806006</v>
          </cell>
          <cell r="X26" t="str">
            <v>VIETINBANK</v>
          </cell>
          <cell r="Y26" t="str">
            <v>LT</v>
          </cell>
          <cell r="Z26">
            <v>0</v>
          </cell>
          <cell r="AA26">
            <v>0</v>
          </cell>
          <cell r="AB26" t="str">
            <v>NGUYEN HUY CHAU</v>
          </cell>
        </row>
        <row r="27">
          <cell r="B27" t="str">
            <v>KC047</v>
          </cell>
          <cell r="C27" t="str">
            <v>Phạm Xuân Đông</v>
          </cell>
          <cell r="D27" t="str">
            <v>Quyền Trưởng đoàn Tư vấn giám sát</v>
          </cell>
          <cell r="E27" t="str">
            <v>Đoàn Tư vấn giám sát Ecohome Phúc Lợi</v>
          </cell>
          <cell r="F27" t="str">
            <v>Đoàn Tư vấn giám sát</v>
          </cell>
          <cell r="G27" t="str">
            <v>Khối Tư vấn giám sát</v>
          </cell>
          <cell r="H27" t="str">
            <v>TVGS DE4 C2</v>
          </cell>
          <cell r="I27" t="str">
            <v>C2</v>
          </cell>
          <cell r="J27">
            <v>42716</v>
          </cell>
          <cell r="K27">
            <v>0</v>
          </cell>
          <cell r="L27">
            <v>1</v>
          </cell>
          <cell r="M27" t="str">
            <v>XĐTH</v>
          </cell>
          <cell r="N27">
            <v>42826</v>
          </cell>
          <cell r="O27" t="str">
            <v>Điều chỉnh lương, thay đổi lương CB</v>
          </cell>
          <cell r="P27">
            <v>0</v>
          </cell>
          <cell r="Q27">
            <v>5642500</v>
          </cell>
          <cell r="R27">
            <v>5642500</v>
          </cell>
          <cell r="S27">
            <v>11285000</v>
          </cell>
          <cell r="T27">
            <v>2500000</v>
          </cell>
          <cell r="U27">
            <v>0</v>
          </cell>
          <cell r="V27">
            <v>0</v>
          </cell>
          <cell r="W27" t="str">
            <v>102002638300</v>
          </cell>
          <cell r="X27" t="str">
            <v>VIETINBANK</v>
          </cell>
          <cell r="Y27" t="str">
            <v>LT</v>
          </cell>
          <cell r="Z27">
            <v>1</v>
          </cell>
          <cell r="AA27">
            <v>0</v>
          </cell>
          <cell r="AB27" t="str">
            <v>PHAM XUAN DONG</v>
          </cell>
        </row>
        <row r="28">
          <cell r="B28" t="str">
            <v>KC048</v>
          </cell>
          <cell r="C28" t="str">
            <v>Nguyễn Thị Thu Phương</v>
          </cell>
          <cell r="D28" t="str">
            <v>Chuyên viên nhân sự</v>
          </cell>
          <cell r="E28" t="str">
            <v>Bộ phận Nhân sự Hành chính</v>
          </cell>
          <cell r="F28">
            <v>0</v>
          </cell>
          <cell r="G28" t="str">
            <v>Khối Vận hành</v>
          </cell>
          <cell r="H28" t="str">
            <v>Phòng HCNS C2</v>
          </cell>
          <cell r="I28" t="str">
            <v>C2</v>
          </cell>
          <cell r="J28">
            <v>42655</v>
          </cell>
          <cell r="K28">
            <v>0</v>
          </cell>
          <cell r="L28" t="str">
            <v>Đóng BH nơi khác</v>
          </cell>
          <cell r="M28" t="str">
            <v>HĐMV</v>
          </cell>
          <cell r="N28">
            <v>42826</v>
          </cell>
          <cell r="O28" t="str">
            <v>Thay đổi lương CB 50/50</v>
          </cell>
          <cell r="P28">
            <v>0</v>
          </cell>
          <cell r="Q28">
            <v>10000000</v>
          </cell>
          <cell r="R28">
            <v>10000000</v>
          </cell>
          <cell r="S28">
            <v>20000000</v>
          </cell>
          <cell r="T28">
            <v>0</v>
          </cell>
          <cell r="U28">
            <v>0</v>
          </cell>
          <cell r="V28">
            <v>0</v>
          </cell>
          <cell r="W28" t="str">
            <v>101003532405</v>
          </cell>
          <cell r="X28" t="str">
            <v>VIETINBANK</v>
          </cell>
          <cell r="Y28" t="str">
            <v>LT</v>
          </cell>
          <cell r="Z28">
            <v>0</v>
          </cell>
          <cell r="AA28">
            <v>0</v>
          </cell>
          <cell r="AB28" t="str">
            <v>NGUYEN THI THU PHUONG</v>
          </cell>
        </row>
        <row r="29">
          <cell r="B29" t="str">
            <v>KC049</v>
          </cell>
          <cell r="C29" t="str">
            <v>Nguyễn Văn Tuấn</v>
          </cell>
          <cell r="D29" t="str">
            <v>Kỹ sư giám sát xây dựng</v>
          </cell>
          <cell r="E29" t="str">
            <v>Đoàn Tư vấn giám sát Ecolife Capitol</v>
          </cell>
          <cell r="F29" t="str">
            <v>Đoàn Tư vấn giám sát</v>
          </cell>
          <cell r="G29" t="str">
            <v>Khối Tư vấn giám sát</v>
          </cell>
          <cell r="H29" t="str">
            <v>TVGS DF2 C2</v>
          </cell>
          <cell r="I29" t="str">
            <v>C2</v>
          </cell>
          <cell r="J29">
            <v>42738</v>
          </cell>
          <cell r="K29">
            <v>0</v>
          </cell>
          <cell r="L29">
            <v>1</v>
          </cell>
          <cell r="M29" t="str">
            <v>XĐTH</v>
          </cell>
          <cell r="N29">
            <v>42826</v>
          </cell>
          <cell r="O29" t="str">
            <v>Thay đổi lương CB 50/50</v>
          </cell>
          <cell r="P29">
            <v>0</v>
          </cell>
          <cell r="Q29">
            <v>6250000</v>
          </cell>
          <cell r="R29">
            <v>6250000</v>
          </cell>
          <cell r="S29">
            <v>12500000</v>
          </cell>
          <cell r="T29">
            <v>0</v>
          </cell>
          <cell r="U29">
            <v>0</v>
          </cell>
          <cell r="V29">
            <v>0</v>
          </cell>
          <cell r="W29" t="str">
            <v>108003775872</v>
          </cell>
          <cell r="X29" t="str">
            <v>VIETINBANK</v>
          </cell>
          <cell r="Y29" t="str">
            <v>LT</v>
          </cell>
          <cell r="Z29">
            <v>0</v>
          </cell>
          <cell r="AA29">
            <v>0</v>
          </cell>
          <cell r="AB29" t="str">
            <v>NGUYEN VAN TUAN</v>
          </cell>
        </row>
        <row r="30">
          <cell r="B30" t="str">
            <v>KC050</v>
          </cell>
          <cell r="C30" t="str">
            <v>Lê Thị Tuyết Nhung</v>
          </cell>
          <cell r="D30" t="str">
            <v>Chuyên viên Quản lý hợp đồng thanh toán</v>
          </cell>
          <cell r="E30" t="str">
            <v>Bộ phận Quản lý hợp đồng thanh toán</v>
          </cell>
          <cell r="F30">
            <v>0</v>
          </cell>
          <cell r="G30">
            <v>0</v>
          </cell>
          <cell r="H30" t="str">
            <v>Phòng KT KH ĐT C2</v>
          </cell>
          <cell r="I30" t="str">
            <v>C2</v>
          </cell>
          <cell r="J30">
            <v>42741</v>
          </cell>
          <cell r="K30">
            <v>0</v>
          </cell>
          <cell r="L30" t="str">
            <v>Đóng BH nơi khác</v>
          </cell>
          <cell r="M30" t="str">
            <v>XĐTH</v>
          </cell>
          <cell r="N30">
            <v>0</v>
          </cell>
          <cell r="O30">
            <v>0</v>
          </cell>
          <cell r="P30">
            <v>0</v>
          </cell>
          <cell r="Q30">
            <v>5500000</v>
          </cell>
          <cell r="R30">
            <v>5500000</v>
          </cell>
          <cell r="S30">
            <v>11000000</v>
          </cell>
          <cell r="T30">
            <v>0</v>
          </cell>
          <cell r="U30">
            <v>0</v>
          </cell>
          <cell r="V30">
            <v>0</v>
          </cell>
          <cell r="W30" t="str">
            <v>105003784387</v>
          </cell>
          <cell r="X30" t="str">
            <v>VIETINBANK</v>
          </cell>
          <cell r="Y30" t="str">
            <v>LT</v>
          </cell>
          <cell r="Z30">
            <v>0</v>
          </cell>
          <cell r="AA30">
            <v>0</v>
          </cell>
          <cell r="AB30" t="str">
            <v>LE THI TUYET NHUNG</v>
          </cell>
        </row>
        <row r="31">
          <cell r="B31" t="str">
            <v>KC053</v>
          </cell>
          <cell r="C31" t="str">
            <v>Nguyễn Đức Hưng</v>
          </cell>
          <cell r="D31" t="str">
            <v>Nhân viên Trắc đạc</v>
          </cell>
          <cell r="E31" t="str">
            <v>Đoàn Tư vấn giám sát Ecohome Phúc Lợi</v>
          </cell>
          <cell r="F31" t="str">
            <v>Đoàn Tư vấn giám sát</v>
          </cell>
          <cell r="G31" t="str">
            <v>Khối Tư vấn giám sát</v>
          </cell>
          <cell r="H31" t="str">
            <v>TVGS DE4 C2</v>
          </cell>
          <cell r="I31" t="str">
            <v>C2</v>
          </cell>
          <cell r="J31">
            <v>42750</v>
          </cell>
          <cell r="K31">
            <v>0</v>
          </cell>
          <cell r="L31">
            <v>1</v>
          </cell>
          <cell r="M31" t="str">
            <v>XĐTH</v>
          </cell>
          <cell r="N31">
            <v>42826</v>
          </cell>
          <cell r="O31" t="str">
            <v>Thay đổi lương CB 50/50</v>
          </cell>
          <cell r="P31">
            <v>0</v>
          </cell>
          <cell r="Q31">
            <v>5000000</v>
          </cell>
          <cell r="R31">
            <v>5000000</v>
          </cell>
          <cell r="S31">
            <v>10000000</v>
          </cell>
          <cell r="T31">
            <v>0</v>
          </cell>
          <cell r="U31">
            <v>0</v>
          </cell>
          <cell r="V31">
            <v>0</v>
          </cell>
          <cell r="W31" t="str">
            <v>104002864487</v>
          </cell>
          <cell r="X31" t="str">
            <v>VIETINBANK</v>
          </cell>
          <cell r="Y31" t="str">
            <v>LT</v>
          </cell>
          <cell r="Z31">
            <v>0</v>
          </cell>
          <cell r="AA31">
            <v>0</v>
          </cell>
          <cell r="AB31" t="str">
            <v>NGUYEN DUC HUNG</v>
          </cell>
        </row>
        <row r="32">
          <cell r="B32" t="str">
            <v>KC054</v>
          </cell>
          <cell r="C32" t="str">
            <v>Trần Anh</v>
          </cell>
          <cell r="D32" t="str">
            <v>Giám đốc Ban Quản lý dự án</v>
          </cell>
          <cell r="E32" t="str">
            <v>Ban Quản lý các dự án</v>
          </cell>
          <cell r="F32" t="str">
            <v>Ban Quản lý các dự án</v>
          </cell>
          <cell r="G32">
            <v>0</v>
          </cell>
          <cell r="H32" t="str">
            <v>BGĐ C2</v>
          </cell>
          <cell r="I32" t="str">
            <v>C2</v>
          </cell>
          <cell r="J32">
            <v>42736</v>
          </cell>
          <cell r="K32">
            <v>0</v>
          </cell>
          <cell r="L32">
            <v>1</v>
          </cell>
          <cell r="M32" t="str">
            <v>Không XĐTH</v>
          </cell>
          <cell r="N32">
            <v>42826</v>
          </cell>
          <cell r="O32" t="str">
            <v>Thay đổi lương CB 50/50</v>
          </cell>
          <cell r="P32">
            <v>0</v>
          </cell>
          <cell r="Q32">
            <v>20500000</v>
          </cell>
          <cell r="R32">
            <v>20500000</v>
          </cell>
          <cell r="S32">
            <v>41000000</v>
          </cell>
          <cell r="T32">
            <v>0</v>
          </cell>
          <cell r="U32">
            <v>0</v>
          </cell>
          <cell r="V32">
            <v>0</v>
          </cell>
          <cell r="W32" t="str">
            <v>100007107428</v>
          </cell>
          <cell r="X32" t="str">
            <v>VIETINBANK</v>
          </cell>
          <cell r="Y32" t="str">
            <v>LT</v>
          </cell>
          <cell r="Z32">
            <v>1</v>
          </cell>
          <cell r="AA32">
            <v>0</v>
          </cell>
          <cell r="AB32" t="str">
            <v>TRAN ANH</v>
          </cell>
        </row>
        <row r="33">
          <cell r="B33" t="str">
            <v>KC056</v>
          </cell>
          <cell r="C33" t="str">
            <v>Ngô Đức Thọ</v>
          </cell>
          <cell r="D33" t="str">
            <v>Chuyên viên Kế hoạch</v>
          </cell>
          <cell r="E33" t="str">
            <v>Bộ phận Kế hoạch</v>
          </cell>
          <cell r="F33">
            <v>0</v>
          </cell>
          <cell r="G33">
            <v>0</v>
          </cell>
          <cell r="H33" t="str">
            <v>Phòng KT KH ĐT C2</v>
          </cell>
          <cell r="I33" t="str">
            <v>C2</v>
          </cell>
          <cell r="J33">
            <v>42773</v>
          </cell>
          <cell r="K33">
            <v>0</v>
          </cell>
          <cell r="L33">
            <v>1</v>
          </cell>
          <cell r="M33" t="str">
            <v>XĐTH</v>
          </cell>
          <cell r="N33">
            <v>42833</v>
          </cell>
          <cell r="O33" t="str">
            <v>Chính thức, thay đổi lương CB</v>
          </cell>
          <cell r="P33">
            <v>0</v>
          </cell>
          <cell r="Q33">
            <v>6500000</v>
          </cell>
          <cell r="R33">
            <v>6500000</v>
          </cell>
          <cell r="S33">
            <v>13000000</v>
          </cell>
          <cell r="T33">
            <v>0</v>
          </cell>
          <cell r="U33">
            <v>0</v>
          </cell>
          <cell r="V33">
            <v>0</v>
          </cell>
          <cell r="W33">
            <v>103866671012</v>
          </cell>
          <cell r="X33" t="str">
            <v>VIETINBANK</v>
          </cell>
          <cell r="Y33" t="str">
            <v>LT</v>
          </cell>
          <cell r="Z33">
            <v>0</v>
          </cell>
          <cell r="AA33">
            <v>0</v>
          </cell>
          <cell r="AB33" t="str">
            <v>NGO DUC THO</v>
          </cell>
        </row>
        <row r="34">
          <cell r="B34" t="str">
            <v>KC061</v>
          </cell>
          <cell r="C34" t="str">
            <v>Lê Văn Khoảng</v>
          </cell>
          <cell r="D34" t="str">
            <v>Trưởng bộ phận M&amp;E</v>
          </cell>
          <cell r="E34" t="str">
            <v>Bộ phận Cơ điện (M&amp;E)</v>
          </cell>
          <cell r="F34">
            <v>0</v>
          </cell>
          <cell r="G34" t="str">
            <v>Khối Quản lý thiết kế</v>
          </cell>
          <cell r="H34" t="str">
            <v>Phòng QLTK C2</v>
          </cell>
          <cell r="I34" t="str">
            <v>C2</v>
          </cell>
          <cell r="J34">
            <v>42826</v>
          </cell>
          <cell r="K34">
            <v>0</v>
          </cell>
          <cell r="L34">
            <v>1</v>
          </cell>
          <cell r="M34" t="str">
            <v>XĐTH</v>
          </cell>
          <cell r="N34">
            <v>42826</v>
          </cell>
          <cell r="O34" t="str">
            <v>Điều chuyển 03 bên, Điều chỉnh lương &amp; Thay đổi lương CB</v>
          </cell>
          <cell r="P34">
            <v>0</v>
          </cell>
          <cell r="Q34">
            <v>15000000</v>
          </cell>
          <cell r="R34">
            <v>15000000</v>
          </cell>
          <cell r="S34">
            <v>30000000</v>
          </cell>
          <cell r="T34">
            <v>0</v>
          </cell>
          <cell r="U34">
            <v>0</v>
          </cell>
          <cell r="V34">
            <v>0</v>
          </cell>
          <cell r="W34" t="str">
            <v>100001787896</v>
          </cell>
          <cell r="X34" t="str">
            <v>VIETINBANK</v>
          </cell>
          <cell r="Y34" t="str">
            <v>LT</v>
          </cell>
          <cell r="Z34">
            <v>3</v>
          </cell>
          <cell r="AA34">
            <v>0</v>
          </cell>
          <cell r="AB34" t="str">
            <v>LE VAN KHOANG</v>
          </cell>
        </row>
        <row r="35">
          <cell r="B35" t="str">
            <v>KC063</v>
          </cell>
          <cell r="C35" t="str">
            <v>Phạm Thị Lê Ngọc</v>
          </cell>
          <cell r="D35" t="str">
            <v>Chuyên viên Kiểm soát thiết kế</v>
          </cell>
          <cell r="E35" t="str">
            <v>Bộ phận Kiểm soát thiết kế</v>
          </cell>
          <cell r="F35">
            <v>0</v>
          </cell>
          <cell r="G35" t="str">
            <v>Khối Quản lý thiết kế</v>
          </cell>
          <cell r="H35" t="str">
            <v>Phòng QLTK C2</v>
          </cell>
          <cell r="I35" t="str">
            <v>C2</v>
          </cell>
          <cell r="J35">
            <v>42826</v>
          </cell>
          <cell r="K35">
            <v>0</v>
          </cell>
          <cell r="L35">
            <v>1</v>
          </cell>
          <cell r="M35" t="str">
            <v>XĐTH</v>
          </cell>
          <cell r="N35">
            <v>42826</v>
          </cell>
          <cell r="O35" t="str">
            <v>Điều chuyển 03 bên</v>
          </cell>
          <cell r="P35">
            <v>0</v>
          </cell>
          <cell r="Q35">
            <v>8500000</v>
          </cell>
          <cell r="R35">
            <v>8500000</v>
          </cell>
          <cell r="S35">
            <v>17000000</v>
          </cell>
          <cell r="T35">
            <v>0</v>
          </cell>
          <cell r="U35">
            <v>0</v>
          </cell>
          <cell r="V35">
            <v>0</v>
          </cell>
          <cell r="W35" t="str">
            <v>101002307765</v>
          </cell>
          <cell r="X35" t="str">
            <v>VIETINBANK</v>
          </cell>
          <cell r="Y35" t="str">
            <v>LT</v>
          </cell>
          <cell r="Z35">
            <v>0</v>
          </cell>
          <cell r="AA35">
            <v>0</v>
          </cell>
          <cell r="AB35" t="str">
            <v>PHAM THI LE NGOC</v>
          </cell>
        </row>
        <row r="36">
          <cell r="B36" t="str">
            <v>KC064</v>
          </cell>
          <cell r="C36" t="str">
            <v>Nguyễn Công Sáng</v>
          </cell>
          <cell r="D36" t="str">
            <v>Chuyên viên Quản lý thiết kế M&amp;E</v>
          </cell>
          <cell r="E36" t="str">
            <v>Bộ phận Cơ điện (M&amp;E)</v>
          </cell>
          <cell r="F36" t="str">
            <v>Phòng Quản lý thiết kế</v>
          </cell>
          <cell r="G36" t="str">
            <v>Khối Quản lý thiết kế</v>
          </cell>
          <cell r="H36" t="str">
            <v>Phòng QLTK C2</v>
          </cell>
          <cell r="I36" t="str">
            <v>C2</v>
          </cell>
          <cell r="J36">
            <v>42826</v>
          </cell>
          <cell r="K36">
            <v>0</v>
          </cell>
          <cell r="L36">
            <v>1</v>
          </cell>
          <cell r="M36" t="str">
            <v>XĐTH</v>
          </cell>
          <cell r="N36">
            <v>42826</v>
          </cell>
          <cell r="O36" t="str">
            <v>Điều chuyển 03 bên</v>
          </cell>
          <cell r="P36">
            <v>0</v>
          </cell>
          <cell r="Q36">
            <v>7000000</v>
          </cell>
          <cell r="R36">
            <v>7000000</v>
          </cell>
          <cell r="S36">
            <v>14000000</v>
          </cell>
          <cell r="T36">
            <v>0</v>
          </cell>
          <cell r="U36">
            <v>0</v>
          </cell>
          <cell r="V36">
            <v>0</v>
          </cell>
          <cell r="W36" t="str">
            <v>103005030819</v>
          </cell>
          <cell r="X36" t="str">
            <v>VIETINBANK</v>
          </cell>
          <cell r="Y36" t="str">
            <v>LT</v>
          </cell>
          <cell r="Z36">
            <v>0</v>
          </cell>
          <cell r="AA36">
            <v>0</v>
          </cell>
          <cell r="AB36" t="str">
            <v>NGUYEN CONG SANG</v>
          </cell>
        </row>
        <row r="37">
          <cell r="B37" t="str">
            <v>KC065</v>
          </cell>
          <cell r="C37" t="str">
            <v>Nguyễn Công Thành</v>
          </cell>
          <cell r="D37" t="str">
            <v>Chuyên viên Kiến trúc Quy hoạch</v>
          </cell>
          <cell r="E37" t="str">
            <v>Bộ phận Kiến trúc Quy hoạch</v>
          </cell>
          <cell r="F37">
            <v>0</v>
          </cell>
          <cell r="G37" t="str">
            <v>Khối Quản lý thiết kế</v>
          </cell>
          <cell r="H37" t="str">
            <v>Phòng QLTK C2</v>
          </cell>
          <cell r="I37" t="str">
            <v>C2</v>
          </cell>
          <cell r="J37">
            <v>42826</v>
          </cell>
          <cell r="K37">
            <v>0</v>
          </cell>
          <cell r="L37">
            <v>1</v>
          </cell>
          <cell r="M37" t="str">
            <v>XĐTH</v>
          </cell>
          <cell r="N37">
            <v>42826</v>
          </cell>
          <cell r="O37" t="str">
            <v>Điều chuyển 03 bên &amp; Thay đổi lương CB 50/50</v>
          </cell>
          <cell r="P37">
            <v>0</v>
          </cell>
          <cell r="Q37">
            <v>10250000</v>
          </cell>
          <cell r="R37">
            <v>10250000</v>
          </cell>
          <cell r="S37">
            <v>20500000</v>
          </cell>
          <cell r="T37">
            <v>0</v>
          </cell>
          <cell r="U37">
            <v>0</v>
          </cell>
          <cell r="V37">
            <v>0</v>
          </cell>
          <cell r="W37" t="str">
            <v>102006489488</v>
          </cell>
          <cell r="X37" t="str">
            <v>VIETINBANK</v>
          </cell>
          <cell r="Y37" t="str">
            <v>LT</v>
          </cell>
          <cell r="Z37">
            <v>0</v>
          </cell>
          <cell r="AA37">
            <v>0</v>
          </cell>
          <cell r="AB37" t="str">
            <v>NGUYEN CONG THANH</v>
          </cell>
        </row>
        <row r="38">
          <cell r="B38" t="str">
            <v>KC068</v>
          </cell>
          <cell r="C38" t="str">
            <v>Vũ Văn Tuấn</v>
          </cell>
          <cell r="D38" t="str">
            <v>Trưởng phòng Quản lý thiết kế</v>
          </cell>
          <cell r="E38">
            <v>0</v>
          </cell>
          <cell r="F38">
            <v>0</v>
          </cell>
          <cell r="G38" t="str">
            <v>Khối Quản lý thiết kế</v>
          </cell>
          <cell r="H38" t="str">
            <v>Phòng QLTK C2</v>
          </cell>
          <cell r="I38" t="str">
            <v>C2</v>
          </cell>
          <cell r="J38">
            <v>42842</v>
          </cell>
          <cell r="K38">
            <v>0</v>
          </cell>
          <cell r="L38">
            <v>0</v>
          </cell>
          <cell r="M38" t="str">
            <v>HĐTV</v>
          </cell>
          <cell r="N38">
            <v>42842</v>
          </cell>
          <cell r="O38" t="str">
            <v>Nhân viên mới</v>
          </cell>
          <cell r="P38">
            <v>0.85</v>
          </cell>
          <cell r="Q38">
            <v>17500000</v>
          </cell>
          <cell r="R38">
            <v>17500000</v>
          </cell>
          <cell r="S38">
            <v>35000000</v>
          </cell>
          <cell r="T38">
            <v>0</v>
          </cell>
          <cell r="U38">
            <v>0</v>
          </cell>
          <cell r="V38">
            <v>0</v>
          </cell>
          <cell r="W38">
            <v>108866969777</v>
          </cell>
          <cell r="X38" t="str">
            <v>VIETINBANK</v>
          </cell>
          <cell r="Y38" t="str">
            <v>LT</v>
          </cell>
          <cell r="Z38">
            <v>0</v>
          </cell>
          <cell r="AA38">
            <v>0</v>
          </cell>
          <cell r="AB38" t="str">
            <v>VU VAN TUAN</v>
          </cell>
        </row>
        <row r="39">
          <cell r="B39" t="str">
            <v>KC070</v>
          </cell>
          <cell r="C39" t="str">
            <v>Hoàng Văn Thịnh</v>
          </cell>
          <cell r="D39" t="str">
            <v>Trưởng bộ phận Kiến trúc Quy hoạch</v>
          </cell>
          <cell r="E39" t="str">
            <v>Bộ phận Kiến trúc Quy hoạch</v>
          </cell>
          <cell r="F39">
            <v>0</v>
          </cell>
          <cell r="G39" t="str">
            <v>Khối Quản lý thiết kế</v>
          </cell>
          <cell r="H39" t="str">
            <v>Phòng QLTK C2</v>
          </cell>
          <cell r="I39" t="str">
            <v>C2</v>
          </cell>
          <cell r="J39">
            <v>42887</v>
          </cell>
          <cell r="K39">
            <v>0</v>
          </cell>
          <cell r="L39">
            <v>0</v>
          </cell>
          <cell r="M39" t="str">
            <v>HĐTV</v>
          </cell>
          <cell r="N39">
            <v>42887</v>
          </cell>
          <cell r="O39" t="str">
            <v>Nhân viên mới</v>
          </cell>
          <cell r="P39">
            <v>0.85</v>
          </cell>
          <cell r="Q39">
            <v>14000000</v>
          </cell>
          <cell r="R39">
            <v>14000000</v>
          </cell>
          <cell r="S39">
            <v>28000000</v>
          </cell>
          <cell r="T39">
            <v>0</v>
          </cell>
          <cell r="U39">
            <v>0</v>
          </cell>
          <cell r="V39">
            <v>0</v>
          </cell>
          <cell r="W39">
            <v>103867130549</v>
          </cell>
          <cell r="X39" t="str">
            <v>VIETINBANK</v>
          </cell>
          <cell r="Y39" t="str">
            <v>LT</v>
          </cell>
          <cell r="Z39">
            <v>0</v>
          </cell>
          <cell r="AA39">
            <v>0</v>
          </cell>
          <cell r="AB39" t="str">
            <v>HOANG VAN THINH</v>
          </cell>
        </row>
        <row r="40">
          <cell r="B40" t="str">
            <v>KC071</v>
          </cell>
          <cell r="C40" t="str">
            <v>Đặng Văn Giáp</v>
          </cell>
          <cell r="D40" t="str">
            <v>Chuyên viên Quản lý thiết kế - Xây dựng Hạ tầng</v>
          </cell>
          <cell r="E40" t="str">
            <v>Bộ phận Xây dựng Hạ tầng</v>
          </cell>
          <cell r="F40">
            <v>0</v>
          </cell>
          <cell r="G40" t="str">
            <v>Khối Quản lý thiết kế</v>
          </cell>
          <cell r="H40" t="str">
            <v>Phòng QLTK C2</v>
          </cell>
          <cell r="I40" t="str">
            <v>C2</v>
          </cell>
          <cell r="J40">
            <v>42870</v>
          </cell>
          <cell r="K40">
            <v>0</v>
          </cell>
          <cell r="L40">
            <v>0</v>
          </cell>
          <cell r="M40" t="str">
            <v>HĐTV</v>
          </cell>
          <cell r="N40">
            <v>42870</v>
          </cell>
          <cell r="O40" t="str">
            <v>Nhân viên mới</v>
          </cell>
          <cell r="P40">
            <v>0.85</v>
          </cell>
          <cell r="Q40">
            <v>7500000</v>
          </cell>
          <cell r="R40">
            <v>7500000</v>
          </cell>
          <cell r="S40">
            <v>15000000</v>
          </cell>
          <cell r="T40">
            <v>0</v>
          </cell>
          <cell r="U40">
            <v>0</v>
          </cell>
          <cell r="V40">
            <v>0</v>
          </cell>
          <cell r="W40">
            <v>107867051676</v>
          </cell>
          <cell r="X40" t="str">
            <v>VIETINBANK</v>
          </cell>
          <cell r="Y40" t="str">
            <v>LT</v>
          </cell>
          <cell r="Z40">
            <v>0</v>
          </cell>
          <cell r="AA40">
            <v>0</v>
          </cell>
          <cell r="AB40" t="str">
            <v>DANG VAN GIAP</v>
          </cell>
        </row>
        <row r="41">
          <cell r="B41" t="str">
            <v>KC073</v>
          </cell>
          <cell r="C41" t="str">
            <v>Hoàng Đình Hiếu</v>
          </cell>
          <cell r="D41" t="str">
            <v>Kỹ sư Quản lý thiết kế Hạ tầng &amp; Quy hoạch</v>
          </cell>
          <cell r="E41" t="str">
            <v>Bộ phận Quản lý thiết kế - Hạ tầng &amp; Quy hoạch</v>
          </cell>
          <cell r="F41" t="str">
            <v>Phòng Quản lý thiết kế</v>
          </cell>
          <cell r="G41" t="str">
            <v>Khối Quản lý thiết kế</v>
          </cell>
          <cell r="H41" t="str">
            <v>Phòng QLTK C2</v>
          </cell>
          <cell r="I41" t="str">
            <v>C2</v>
          </cell>
          <cell r="J41">
            <v>42877</v>
          </cell>
          <cell r="K41">
            <v>42893</v>
          </cell>
          <cell r="L41">
            <v>0</v>
          </cell>
          <cell r="M41" t="str">
            <v>HĐTV</v>
          </cell>
          <cell r="N41">
            <v>42877</v>
          </cell>
          <cell r="O41" t="str">
            <v>Nhân viên mới</v>
          </cell>
          <cell r="P41">
            <v>0.85</v>
          </cell>
          <cell r="Q41">
            <v>7000000</v>
          </cell>
          <cell r="R41">
            <v>7000000</v>
          </cell>
          <cell r="S41">
            <v>14000000</v>
          </cell>
          <cell r="T41">
            <v>0</v>
          </cell>
          <cell r="U41">
            <v>0</v>
          </cell>
          <cell r="V41">
            <v>0</v>
          </cell>
          <cell r="W41" t="str">
            <v>104001445198</v>
          </cell>
          <cell r="X41" t="str">
            <v>VIETINBANK</v>
          </cell>
          <cell r="Y41" t="str">
            <v>LT</v>
          </cell>
          <cell r="Z41">
            <v>0</v>
          </cell>
          <cell r="AA41">
            <v>0</v>
          </cell>
          <cell r="AB41" t="str">
            <v>HOANG DINH HIEU</v>
          </cell>
        </row>
        <row r="42">
          <cell r="B42" t="str">
            <v>KC074</v>
          </cell>
          <cell r="C42" t="str">
            <v>Lý Đặng Tiến</v>
          </cell>
          <cell r="D42" t="str">
            <v>Chuyên viên Quản lý thiết kế - Xây dựng Hạ tầng</v>
          </cell>
          <cell r="E42" t="str">
            <v>Bộ phận Xây dựng Hạ tầng</v>
          </cell>
          <cell r="F42">
            <v>0</v>
          </cell>
          <cell r="G42" t="str">
            <v>Khối Quản lý thiết kế</v>
          </cell>
          <cell r="H42" t="str">
            <v>Phòng QLTK C2</v>
          </cell>
          <cell r="I42" t="str">
            <v>C2</v>
          </cell>
          <cell r="J42">
            <v>42877</v>
          </cell>
          <cell r="K42">
            <v>0</v>
          </cell>
          <cell r="L42">
            <v>0</v>
          </cell>
          <cell r="M42" t="str">
            <v>HĐTV</v>
          </cell>
          <cell r="N42">
            <v>42877</v>
          </cell>
          <cell r="O42" t="str">
            <v>Nhân viên mới</v>
          </cell>
          <cell r="P42">
            <v>0.85</v>
          </cell>
          <cell r="Q42">
            <v>7500000</v>
          </cell>
          <cell r="R42">
            <v>7500000</v>
          </cell>
          <cell r="S42">
            <v>15000000</v>
          </cell>
          <cell r="T42">
            <v>0</v>
          </cell>
          <cell r="U42">
            <v>0</v>
          </cell>
          <cell r="V42">
            <v>0</v>
          </cell>
          <cell r="W42">
            <v>107000649281</v>
          </cell>
          <cell r="X42" t="str">
            <v>VIETINBANK</v>
          </cell>
          <cell r="Y42" t="str">
            <v>LT</v>
          </cell>
          <cell r="Z42">
            <v>0</v>
          </cell>
          <cell r="AA42">
            <v>0</v>
          </cell>
          <cell r="AB42" t="str">
            <v>LY DANG TIEN</v>
          </cell>
        </row>
        <row r="43">
          <cell r="B43" t="str">
            <v>KC075</v>
          </cell>
          <cell r="C43" t="str">
            <v>Vũ Minh Tuấn</v>
          </cell>
          <cell r="D43" t="str">
            <v>Chuyên viên Kiến trúc Quy hoạch</v>
          </cell>
          <cell r="E43" t="str">
            <v>Bộ phận Kiến trúc Quy hoạch</v>
          </cell>
          <cell r="F43">
            <v>0</v>
          </cell>
          <cell r="G43" t="str">
            <v>Khối Quản lý thiết kế</v>
          </cell>
          <cell r="H43" t="str">
            <v>Phòng QLTK C2</v>
          </cell>
          <cell r="I43" t="str">
            <v>C2</v>
          </cell>
          <cell r="J43">
            <v>42877</v>
          </cell>
          <cell r="K43">
            <v>0</v>
          </cell>
          <cell r="L43">
            <v>0</v>
          </cell>
          <cell r="M43" t="str">
            <v>HĐTV</v>
          </cell>
          <cell r="N43">
            <v>42877</v>
          </cell>
          <cell r="O43" t="str">
            <v>Nhân viên mới</v>
          </cell>
          <cell r="P43">
            <v>0.85</v>
          </cell>
          <cell r="Q43">
            <v>7000000</v>
          </cell>
          <cell r="R43">
            <v>7000000</v>
          </cell>
          <cell r="S43">
            <v>14000000</v>
          </cell>
          <cell r="T43">
            <v>0</v>
          </cell>
          <cell r="U43">
            <v>0</v>
          </cell>
          <cell r="V43">
            <v>0</v>
          </cell>
          <cell r="W43">
            <v>105867068781</v>
          </cell>
          <cell r="X43" t="str">
            <v>VIETINBANK</v>
          </cell>
          <cell r="Y43" t="str">
            <v>LT</v>
          </cell>
          <cell r="Z43">
            <v>0</v>
          </cell>
          <cell r="AA43">
            <v>0</v>
          </cell>
          <cell r="AB43" t="str">
            <v>VU MINH TUAN</v>
          </cell>
        </row>
        <row r="44">
          <cell r="B44" t="str">
            <v>KC076</v>
          </cell>
          <cell r="C44" t="str">
            <v>Nguyễn Anh Đức</v>
          </cell>
          <cell r="D44" t="str">
            <v>Giám đốc</v>
          </cell>
          <cell r="E44" t="str">
            <v>Ban Giám đốc</v>
          </cell>
          <cell r="F44" t="str">
            <v>Ban Giám đốc</v>
          </cell>
          <cell r="G44" t="str">
            <v>Khối Kinh Doanh &amp; Triển khai dự án</v>
          </cell>
          <cell r="H44" t="str">
            <v>Ban GĐ C2</v>
          </cell>
          <cell r="I44" t="str">
            <v>C2</v>
          </cell>
          <cell r="J44">
            <v>42887</v>
          </cell>
          <cell r="K44">
            <v>0</v>
          </cell>
          <cell r="L44">
            <v>0</v>
          </cell>
          <cell r="M44" t="str">
            <v>HĐTV</v>
          </cell>
          <cell r="N44">
            <v>42887</v>
          </cell>
          <cell r="O44" t="str">
            <v>Nhân viên mới</v>
          </cell>
          <cell r="P44">
            <v>1</v>
          </cell>
          <cell r="Q44">
            <v>38200000</v>
          </cell>
          <cell r="R44">
            <v>38200000</v>
          </cell>
          <cell r="S44">
            <v>76400000</v>
          </cell>
          <cell r="T44">
            <v>0</v>
          </cell>
          <cell r="U44">
            <v>0</v>
          </cell>
          <cell r="V44">
            <v>0</v>
          </cell>
          <cell r="W44">
            <v>108866974642</v>
          </cell>
          <cell r="X44" t="str">
            <v>VIETINBANK</v>
          </cell>
          <cell r="Y44" t="str">
            <v>LT</v>
          </cell>
          <cell r="Z44">
            <v>0</v>
          </cell>
          <cell r="AA44">
            <v>0</v>
          </cell>
          <cell r="AB44" t="str">
            <v>NGUYEN ANH DUC</v>
          </cell>
        </row>
        <row r="45">
          <cell r="B45" t="str">
            <v>KC077</v>
          </cell>
          <cell r="C45" t="str">
            <v>Lê Vinh</v>
          </cell>
          <cell r="D45" t="str">
            <v>Trưởng phòng Quản lý Kinh tế  - Đấu thầu</v>
          </cell>
          <cell r="E45">
            <v>0</v>
          </cell>
          <cell r="F45">
            <v>0</v>
          </cell>
          <cell r="G45" t="str">
            <v>Khối Kinh Doanh &amp; Triển khai dự án</v>
          </cell>
          <cell r="H45" t="str">
            <v>Phòng KT KH ĐT C2</v>
          </cell>
          <cell r="I45" t="str">
            <v>C2</v>
          </cell>
          <cell r="J45">
            <v>42901</v>
          </cell>
          <cell r="K45">
            <v>0</v>
          </cell>
          <cell r="L45">
            <v>0</v>
          </cell>
          <cell r="M45" t="str">
            <v>HĐTV</v>
          </cell>
          <cell r="N45">
            <v>42901</v>
          </cell>
          <cell r="O45" t="str">
            <v>Nhân viên mới</v>
          </cell>
          <cell r="P45">
            <v>0.85</v>
          </cell>
          <cell r="Q45">
            <v>20000000</v>
          </cell>
          <cell r="R45">
            <v>20000000</v>
          </cell>
          <cell r="S45">
            <v>40000000</v>
          </cell>
          <cell r="T45">
            <v>0</v>
          </cell>
          <cell r="U45">
            <v>0</v>
          </cell>
          <cell r="V45">
            <v>0</v>
          </cell>
          <cell r="W45">
            <v>104867141240</v>
          </cell>
          <cell r="X45" t="str">
            <v>VIETINBANK</v>
          </cell>
          <cell r="Y45" t="str">
            <v>LT</v>
          </cell>
          <cell r="Z45">
            <v>0</v>
          </cell>
          <cell r="AA45">
            <v>0</v>
          </cell>
          <cell r="AB45" t="str">
            <v>LE VINH</v>
          </cell>
        </row>
        <row r="46">
          <cell r="B46" t="str">
            <v>KC078</v>
          </cell>
          <cell r="C46" t="str">
            <v>Lê Thị Lan Anh</v>
          </cell>
          <cell r="D46" t="str">
            <v>Phó phòng Phụ trách Quản lý hồ sơ</v>
          </cell>
          <cell r="E46" t="str">
            <v>Bộ phận Quản lý hồ sơ</v>
          </cell>
          <cell r="F46">
            <v>0</v>
          </cell>
          <cell r="G46" t="str">
            <v>Khối Kinh Doanh &amp; Triển khai dự án</v>
          </cell>
          <cell r="H46" t="str">
            <v>Phòng QLDA C2</v>
          </cell>
          <cell r="I46" t="str">
            <v>C2</v>
          </cell>
          <cell r="J46">
            <v>42893</v>
          </cell>
          <cell r="K46">
            <v>0</v>
          </cell>
          <cell r="L46">
            <v>1</v>
          </cell>
          <cell r="M46" t="str">
            <v>XĐTH</v>
          </cell>
          <cell r="N46">
            <v>0</v>
          </cell>
          <cell r="O46">
            <v>0</v>
          </cell>
          <cell r="P46">
            <v>0</v>
          </cell>
          <cell r="Q46">
            <v>15000000</v>
          </cell>
          <cell r="R46">
            <v>15000000</v>
          </cell>
          <cell r="S46">
            <v>30000000</v>
          </cell>
          <cell r="T46">
            <v>0</v>
          </cell>
          <cell r="U46">
            <v>0</v>
          </cell>
          <cell r="V46">
            <v>0</v>
          </cell>
          <cell r="W46" t="str">
            <v>103003186034</v>
          </cell>
          <cell r="X46" t="str">
            <v>VIETINBANK</v>
          </cell>
          <cell r="Y46" t="str">
            <v>LT</v>
          </cell>
          <cell r="Z46">
            <v>2</v>
          </cell>
          <cell r="AA46">
            <v>0</v>
          </cell>
          <cell r="AB46" t="str">
            <v>LE THI LAN ANH</v>
          </cell>
        </row>
        <row r="47">
          <cell r="B47" t="str">
            <v>KC079</v>
          </cell>
          <cell r="C47" t="str">
            <v>Phạm Đức Nam</v>
          </cell>
          <cell r="D47" t="str">
            <v>Chuyên viên Hồ sơ</v>
          </cell>
          <cell r="E47" t="str">
            <v>Bộ phận Quản lý hồ sơ</v>
          </cell>
          <cell r="F47">
            <v>0</v>
          </cell>
          <cell r="G47" t="str">
            <v>Khối Kinh Doanh &amp; Triển khai dự án</v>
          </cell>
          <cell r="H47" t="str">
            <v>Phòng QLDA C2</v>
          </cell>
          <cell r="I47" t="str">
            <v>C2</v>
          </cell>
          <cell r="J47">
            <v>42893</v>
          </cell>
          <cell r="K47">
            <v>0</v>
          </cell>
          <cell r="L47">
            <v>1</v>
          </cell>
          <cell r="M47" t="str">
            <v>XĐTH</v>
          </cell>
          <cell r="N47">
            <v>0</v>
          </cell>
          <cell r="O47">
            <v>0</v>
          </cell>
          <cell r="P47">
            <v>0</v>
          </cell>
          <cell r="Q47">
            <v>6037500</v>
          </cell>
          <cell r="R47">
            <v>6037500</v>
          </cell>
          <cell r="S47">
            <v>12075000</v>
          </cell>
          <cell r="T47">
            <v>0</v>
          </cell>
          <cell r="U47">
            <v>0</v>
          </cell>
          <cell r="V47">
            <v>0</v>
          </cell>
          <cell r="W47" t="str">
            <v>108005004743</v>
          </cell>
          <cell r="X47" t="str">
            <v>VIETINBANK</v>
          </cell>
          <cell r="Y47" t="str">
            <v>LT</v>
          </cell>
          <cell r="Z47">
            <v>1</v>
          </cell>
          <cell r="AA47">
            <v>0</v>
          </cell>
          <cell r="AB47" t="str">
            <v>PHAM DUC NAM</v>
          </cell>
        </row>
        <row r="48">
          <cell r="B48" t="str">
            <v>CNX001</v>
          </cell>
          <cell r="C48" t="str">
            <v>Phạm Ngọc Dũng</v>
          </cell>
          <cell r="D48" t="str">
            <v>Kỹ sư trắc địa - Xây dựng A2</v>
          </cell>
          <cell r="E48" t="str">
            <v>Ban Điều hành dự án Ecolife Capitol</v>
          </cell>
          <cell r="F48" t="str">
            <v>Ban Điều hành các dự án</v>
          </cell>
          <cell r="G48" t="str">
            <v>Khối Kỹ thuật - Dự án</v>
          </cell>
          <cell r="H48" t="str">
            <v>DF2 C3</v>
          </cell>
          <cell r="I48" t="str">
            <v>C3</v>
          </cell>
          <cell r="J48">
            <v>40162</v>
          </cell>
          <cell r="K48">
            <v>0</v>
          </cell>
          <cell r="L48">
            <v>1</v>
          </cell>
          <cell r="M48" t="str">
            <v>Không XĐTH</v>
          </cell>
          <cell r="N48">
            <v>42826</v>
          </cell>
          <cell r="O48" t="str">
            <v>Điều chỉnh lương, thay đổi lương CB</v>
          </cell>
          <cell r="P48">
            <v>0</v>
          </cell>
          <cell r="Q48">
            <v>6037500</v>
          </cell>
          <cell r="R48">
            <v>6037500</v>
          </cell>
          <cell r="S48">
            <v>12075000</v>
          </cell>
          <cell r="T48">
            <v>0</v>
          </cell>
          <cell r="U48">
            <v>0</v>
          </cell>
          <cell r="V48">
            <v>0</v>
          </cell>
          <cell r="W48" t="str">
            <v>102001287359</v>
          </cell>
          <cell r="X48" t="str">
            <v>VIETINBANK</v>
          </cell>
          <cell r="Y48" t="str">
            <v>LT</v>
          </cell>
          <cell r="Z48">
            <v>0</v>
          </cell>
          <cell r="AA48">
            <v>0</v>
          </cell>
          <cell r="AB48" t="str">
            <v>PHAM NGOC DUNG</v>
          </cell>
        </row>
        <row r="49">
          <cell r="B49" t="str">
            <v>CNX002</v>
          </cell>
          <cell r="C49" t="str">
            <v>Trần Thị Oanh</v>
          </cell>
          <cell r="D49" t="str">
            <v>Tổng Giám đốc</v>
          </cell>
          <cell r="E49" t="str">
            <v>Ban Tổng Giám đốc</v>
          </cell>
          <cell r="F49" t="str">
            <v>Ban Tổng Giám đốc</v>
          </cell>
          <cell r="G49" t="str">
            <v>Ban Tổng Giám đốc</v>
          </cell>
          <cell r="H49" t="str">
            <v>KVP C3</v>
          </cell>
          <cell r="I49" t="str">
            <v>C3</v>
          </cell>
          <cell r="J49">
            <v>40193</v>
          </cell>
          <cell r="K49">
            <v>0</v>
          </cell>
          <cell r="L49">
            <v>1</v>
          </cell>
          <cell r="M49" t="str">
            <v>Không XĐTH</v>
          </cell>
          <cell r="N49">
            <v>42826</v>
          </cell>
          <cell r="O49" t="str">
            <v>Điều chỉnh lương, thay đổi lương CB</v>
          </cell>
          <cell r="P49">
            <v>0</v>
          </cell>
          <cell r="Q49">
            <v>24698516.117895119</v>
          </cell>
          <cell r="R49">
            <v>24698516.117895119</v>
          </cell>
          <cell r="S49">
            <v>49397032.235790238</v>
          </cell>
          <cell r="T49">
            <v>0</v>
          </cell>
          <cell r="U49">
            <v>0</v>
          </cell>
          <cell r="V49">
            <v>0</v>
          </cell>
          <cell r="W49" t="str">
            <v>103005203182</v>
          </cell>
          <cell r="X49" t="str">
            <v>VIETINBANK</v>
          </cell>
          <cell r="Y49" t="str">
            <v>LT</v>
          </cell>
          <cell r="Z49">
            <v>1</v>
          </cell>
          <cell r="AA49">
            <v>0</v>
          </cell>
          <cell r="AB49" t="str">
            <v>TRAN THI OANH</v>
          </cell>
        </row>
        <row r="50">
          <cell r="B50" t="str">
            <v>CNX003</v>
          </cell>
          <cell r="C50" t="str">
            <v>Nông Bá Hóa</v>
          </cell>
          <cell r="D50" t="str">
            <v>Kỹ sư giám sát A3</v>
          </cell>
          <cell r="E50" t="str">
            <v>Ban Điều hành dự án Ecolife Capitol</v>
          </cell>
          <cell r="F50" t="str">
            <v>Ban Điều hành các dự án</v>
          </cell>
          <cell r="G50" t="str">
            <v>Khối Kỹ thuật - Dự án</v>
          </cell>
          <cell r="H50" t="str">
            <v>DF2 C3</v>
          </cell>
          <cell r="I50" t="str">
            <v>C3</v>
          </cell>
          <cell r="J50">
            <v>41420</v>
          </cell>
          <cell r="K50">
            <v>0</v>
          </cell>
          <cell r="L50">
            <v>1</v>
          </cell>
          <cell r="M50" t="str">
            <v>Không XĐTH</v>
          </cell>
          <cell r="N50">
            <v>42826</v>
          </cell>
          <cell r="O50" t="str">
            <v>Điều chỉnh lương, thay đổi lương CB</v>
          </cell>
          <cell r="P50">
            <v>0</v>
          </cell>
          <cell r="Q50">
            <v>5775000</v>
          </cell>
          <cell r="R50">
            <v>5775000</v>
          </cell>
          <cell r="S50">
            <v>11550000</v>
          </cell>
          <cell r="T50">
            <v>0</v>
          </cell>
          <cell r="U50">
            <v>0</v>
          </cell>
          <cell r="V50">
            <v>0</v>
          </cell>
          <cell r="W50" t="str">
            <v>101004375787</v>
          </cell>
          <cell r="X50" t="str">
            <v>VIETINBANK</v>
          </cell>
          <cell r="Y50" t="str">
            <v>LT</v>
          </cell>
          <cell r="Z50">
            <v>0</v>
          </cell>
          <cell r="AA50">
            <v>0</v>
          </cell>
          <cell r="AB50" t="str">
            <v>NONG BA HOA</v>
          </cell>
        </row>
        <row r="51">
          <cell r="B51" t="str">
            <v>CNX006</v>
          </cell>
          <cell r="C51" t="str">
            <v>Đỗ Hoàng Linh</v>
          </cell>
          <cell r="D51" t="str">
            <v>Chuyên viên Định giá</v>
          </cell>
          <cell r="E51" t="str">
            <v>Ban Định giá</v>
          </cell>
          <cell r="F51" t="str">
            <v>Ban Định giá</v>
          </cell>
          <cell r="G51" t="str">
            <v>Ban Định giá</v>
          </cell>
          <cell r="H51" t="str">
            <v>KVP C3</v>
          </cell>
          <cell r="I51" t="str">
            <v>C3</v>
          </cell>
          <cell r="J51">
            <v>41624</v>
          </cell>
          <cell r="K51">
            <v>0</v>
          </cell>
          <cell r="L51">
            <v>1</v>
          </cell>
          <cell r="M51" t="str">
            <v>XĐTH</v>
          </cell>
          <cell r="N51">
            <v>42826</v>
          </cell>
          <cell r="O51" t="str">
            <v>Thay đổi lương CB 50/50</v>
          </cell>
          <cell r="P51">
            <v>0</v>
          </cell>
          <cell r="Q51">
            <v>9000000</v>
          </cell>
          <cell r="R51">
            <v>9000000</v>
          </cell>
          <cell r="S51">
            <v>18000000</v>
          </cell>
          <cell r="T51">
            <v>0</v>
          </cell>
          <cell r="U51">
            <v>0</v>
          </cell>
          <cell r="V51">
            <v>0</v>
          </cell>
          <cell r="W51" t="str">
            <v>108003816886</v>
          </cell>
          <cell r="X51" t="str">
            <v>VIETINBANK</v>
          </cell>
          <cell r="Y51" t="str">
            <v>LT</v>
          </cell>
          <cell r="Z51">
            <v>1</v>
          </cell>
          <cell r="AA51">
            <v>0</v>
          </cell>
          <cell r="AB51" t="str">
            <v>DO HOANG LINH</v>
          </cell>
        </row>
        <row r="52">
          <cell r="B52" t="str">
            <v>CNX024</v>
          </cell>
          <cell r="C52" t="str">
            <v>Phan Thị Hiền</v>
          </cell>
          <cell r="D52" t="str">
            <v>Nhân viên Kế toán</v>
          </cell>
          <cell r="E52" t="str">
            <v>Ban Điều hành dự án Ecohome Phúc Lợi</v>
          </cell>
          <cell r="F52" t="str">
            <v>Ban Điều hành các dự án</v>
          </cell>
          <cell r="G52" t="str">
            <v>Khối Kỹ thuật - Dự án</v>
          </cell>
          <cell r="H52" t="str">
            <v>DE4 C3</v>
          </cell>
          <cell r="I52" t="str">
            <v>C3</v>
          </cell>
          <cell r="J52">
            <v>41774</v>
          </cell>
          <cell r="K52">
            <v>0</v>
          </cell>
          <cell r="L52">
            <v>1</v>
          </cell>
          <cell r="M52" t="str">
            <v>XĐTH</v>
          </cell>
          <cell r="N52">
            <v>42826</v>
          </cell>
          <cell r="O52" t="str">
            <v>Điều chỉnh lương, thay đổi lương CB</v>
          </cell>
          <cell r="P52">
            <v>0</v>
          </cell>
          <cell r="Q52">
            <v>4050000</v>
          </cell>
          <cell r="R52">
            <v>3300000</v>
          </cell>
          <cell r="S52">
            <v>7350000</v>
          </cell>
          <cell r="T52">
            <v>1400000</v>
          </cell>
          <cell r="U52">
            <v>0</v>
          </cell>
          <cell r="V52">
            <v>0</v>
          </cell>
          <cell r="W52" t="str">
            <v>101004806659</v>
          </cell>
          <cell r="X52" t="str">
            <v>VIETINBANK</v>
          </cell>
          <cell r="Y52" t="str">
            <v>LT</v>
          </cell>
          <cell r="Z52">
            <v>0</v>
          </cell>
          <cell r="AA52">
            <v>0</v>
          </cell>
          <cell r="AB52" t="str">
            <v>PHAN THI HIEN</v>
          </cell>
        </row>
        <row r="53">
          <cell r="B53" t="str">
            <v>CNX025</v>
          </cell>
          <cell r="C53" t="str">
            <v>Trần Minh Hùng</v>
          </cell>
          <cell r="D53" t="str">
            <v>Nhân viên điều phối vật tư</v>
          </cell>
          <cell r="E53" t="str">
            <v>Ban Điều hành dự án Ecolife Capitol</v>
          </cell>
          <cell r="F53" t="str">
            <v>Ban Điều hành các dự án</v>
          </cell>
          <cell r="G53" t="str">
            <v>Khối Kỹ thuật - Dự án</v>
          </cell>
          <cell r="H53" t="str">
            <v>DF2 C3</v>
          </cell>
          <cell r="I53" t="str">
            <v>C3</v>
          </cell>
          <cell r="J53">
            <v>41786</v>
          </cell>
          <cell r="K53">
            <v>0</v>
          </cell>
          <cell r="L53">
            <v>1</v>
          </cell>
          <cell r="M53" t="str">
            <v>XĐTH</v>
          </cell>
          <cell r="N53">
            <v>42826</v>
          </cell>
          <cell r="O53" t="str">
            <v>Điều chỉnh lương, thay đổi lương CB</v>
          </cell>
          <cell r="P53">
            <v>0</v>
          </cell>
          <cell r="Q53">
            <v>4050000</v>
          </cell>
          <cell r="R53">
            <v>2250000</v>
          </cell>
          <cell r="S53">
            <v>6300000</v>
          </cell>
          <cell r="T53">
            <v>0</v>
          </cell>
          <cell r="U53">
            <v>0</v>
          </cell>
          <cell r="V53">
            <v>0</v>
          </cell>
          <cell r="W53" t="str">
            <v>106005442717</v>
          </cell>
          <cell r="X53" t="str">
            <v>VIETINBANK</v>
          </cell>
          <cell r="Y53" t="str">
            <v>LT</v>
          </cell>
          <cell r="Z53">
            <v>0</v>
          </cell>
          <cell r="AA53">
            <v>0</v>
          </cell>
          <cell r="AB53" t="str">
            <v>TRAN MINH HUNG</v>
          </cell>
        </row>
        <row r="54">
          <cell r="B54" t="str">
            <v>CNX038</v>
          </cell>
          <cell r="C54" t="str">
            <v>Vũ Văn Hùng</v>
          </cell>
          <cell r="D54" t="str">
            <v>Kỹ sư xây dựng</v>
          </cell>
          <cell r="E54" t="str">
            <v>Phòng Xây dựng</v>
          </cell>
          <cell r="F54" t="str">
            <v>Ban Kĩ thuật</v>
          </cell>
          <cell r="G54" t="str">
            <v>Khối Kỹ thuật - Dự án</v>
          </cell>
          <cell r="H54" t="str">
            <v>DF2 C3</v>
          </cell>
          <cell r="I54" t="str">
            <v>C3</v>
          </cell>
          <cell r="J54">
            <v>41901</v>
          </cell>
          <cell r="K54">
            <v>0</v>
          </cell>
          <cell r="L54">
            <v>1</v>
          </cell>
          <cell r="M54" t="str">
            <v>XĐTH</v>
          </cell>
          <cell r="N54">
            <v>42826</v>
          </cell>
          <cell r="O54" t="str">
            <v>Thay đổi lương CB 50/50</v>
          </cell>
          <cell r="P54">
            <v>0</v>
          </cell>
          <cell r="Q54">
            <v>6000000</v>
          </cell>
          <cell r="R54">
            <v>6000000</v>
          </cell>
          <cell r="S54">
            <v>12000000</v>
          </cell>
          <cell r="T54">
            <v>0</v>
          </cell>
          <cell r="U54">
            <v>0</v>
          </cell>
          <cell r="V54">
            <v>0</v>
          </cell>
          <cell r="W54" t="str">
            <v>109004374031</v>
          </cell>
          <cell r="X54" t="str">
            <v>VIETINBANK</v>
          </cell>
          <cell r="Y54" t="str">
            <v>LT</v>
          </cell>
          <cell r="Z54">
            <v>2</v>
          </cell>
          <cell r="AA54">
            <v>0</v>
          </cell>
          <cell r="AB54" t="str">
            <v>VU VAN HUNG</v>
          </cell>
        </row>
        <row r="55">
          <cell r="B55" t="str">
            <v>CNX041</v>
          </cell>
          <cell r="C55" t="str">
            <v>Lê Lâm</v>
          </cell>
          <cell r="D55" t="str">
            <v>Nhân viên Lái xe</v>
          </cell>
          <cell r="E55" t="str">
            <v>Phòng Hành chính - Nhân sự - Pháp chế</v>
          </cell>
          <cell r="F55" t="str">
            <v>Phòng Hành chính - Nhân sự - Pháp chế</v>
          </cell>
          <cell r="G55" t="str">
            <v>Ban Vận hành</v>
          </cell>
          <cell r="H55" t="str">
            <v>KVP C3</v>
          </cell>
          <cell r="I55" t="str">
            <v>C3</v>
          </cell>
          <cell r="J55">
            <v>41918</v>
          </cell>
          <cell r="K55">
            <v>0</v>
          </cell>
          <cell r="L55">
            <v>1</v>
          </cell>
          <cell r="M55" t="str">
            <v>XĐTH</v>
          </cell>
          <cell r="N55">
            <v>42826</v>
          </cell>
          <cell r="O55" t="str">
            <v>Điều chỉnh lương, thay đổi lương CB</v>
          </cell>
          <cell r="P55">
            <v>0</v>
          </cell>
          <cell r="Q55">
            <v>4050000</v>
          </cell>
          <cell r="R55">
            <v>3650000</v>
          </cell>
          <cell r="S55">
            <v>7700000</v>
          </cell>
          <cell r="T55">
            <v>0</v>
          </cell>
          <cell r="U55">
            <v>0</v>
          </cell>
          <cell r="V55">
            <v>0</v>
          </cell>
          <cell r="W55" t="str">
            <v>102001787952</v>
          </cell>
          <cell r="X55" t="str">
            <v>VIETINBANK</v>
          </cell>
          <cell r="Y55" t="str">
            <v>LT</v>
          </cell>
          <cell r="Z55">
            <v>0</v>
          </cell>
          <cell r="AA55">
            <v>0</v>
          </cell>
          <cell r="AB55" t="str">
            <v>LE LAM</v>
          </cell>
        </row>
        <row r="56">
          <cell r="B56" t="str">
            <v>CNX045</v>
          </cell>
          <cell r="C56" t="str">
            <v>Nguyễn Nhật Dũng</v>
          </cell>
          <cell r="D56" t="str">
            <v>Nhân viên hành chính</v>
          </cell>
          <cell r="E56" t="str">
            <v>Ban Hành chính &amp; Văn phòng Tập đoàn</v>
          </cell>
          <cell r="F56" t="str">
            <v>Ban Hành chính &amp; Văn phòng Tập đoàn</v>
          </cell>
          <cell r="G56" t="str">
            <v>Ban Hành chính &amp; Văn phòng Tập đoàn</v>
          </cell>
          <cell r="H56" t="str">
            <v>KVP C3</v>
          </cell>
          <cell r="I56" t="str">
            <v>C3</v>
          </cell>
          <cell r="J56">
            <v>42012</v>
          </cell>
          <cell r="K56">
            <v>0</v>
          </cell>
          <cell r="L56">
            <v>1</v>
          </cell>
          <cell r="M56" t="str">
            <v>XĐTH</v>
          </cell>
          <cell r="N56">
            <v>42826</v>
          </cell>
          <cell r="O56" t="str">
            <v>Điều chỉnh lương, thay đổi lương CB</v>
          </cell>
          <cell r="P56">
            <v>0</v>
          </cell>
          <cell r="Q56">
            <v>5400000</v>
          </cell>
          <cell r="R56">
            <v>5400000</v>
          </cell>
          <cell r="S56">
            <v>10800000</v>
          </cell>
          <cell r="T56">
            <v>0</v>
          </cell>
          <cell r="U56">
            <v>0</v>
          </cell>
          <cell r="V56">
            <v>0</v>
          </cell>
          <cell r="W56" t="str">
            <v>109002044705</v>
          </cell>
          <cell r="X56" t="str">
            <v>VIETINBANK</v>
          </cell>
          <cell r="Y56" t="str">
            <v>LT</v>
          </cell>
          <cell r="Z56">
            <v>1</v>
          </cell>
          <cell r="AA56">
            <v>0</v>
          </cell>
          <cell r="AB56" t="str">
            <v>NGUYEN NHAT DUNG</v>
          </cell>
        </row>
        <row r="57">
          <cell r="B57" t="str">
            <v>CNX049</v>
          </cell>
          <cell r="C57" t="str">
            <v>Tống Văn Tuyến</v>
          </cell>
          <cell r="D57" t="str">
            <v>Trưởng phòng xây dựng</v>
          </cell>
          <cell r="E57" t="str">
            <v>Phòng Xây dựng</v>
          </cell>
          <cell r="F57" t="str">
            <v>Ban Kĩ thuật</v>
          </cell>
          <cell r="G57" t="str">
            <v>Khối Kỹ thuật - Dự án</v>
          </cell>
          <cell r="H57" t="str">
            <v>KVP C3</v>
          </cell>
          <cell r="I57" t="str">
            <v>C3</v>
          </cell>
          <cell r="J57">
            <v>41974</v>
          </cell>
          <cell r="K57">
            <v>0</v>
          </cell>
          <cell r="L57">
            <v>1</v>
          </cell>
          <cell r="M57" t="str">
            <v>Không XĐTH</v>
          </cell>
          <cell r="N57">
            <v>42826</v>
          </cell>
          <cell r="O57" t="str">
            <v>Thay đổi lương CB 50/50</v>
          </cell>
          <cell r="P57">
            <v>0</v>
          </cell>
          <cell r="Q57">
            <v>12500000</v>
          </cell>
          <cell r="R57">
            <v>12500000</v>
          </cell>
          <cell r="S57">
            <v>25000000</v>
          </cell>
          <cell r="T57">
            <v>0</v>
          </cell>
          <cell r="U57">
            <v>0</v>
          </cell>
          <cell r="V57">
            <v>0</v>
          </cell>
          <cell r="W57" t="str">
            <v>106005531506</v>
          </cell>
          <cell r="X57" t="str">
            <v>VIETINBANK</v>
          </cell>
          <cell r="Y57" t="str">
            <v>LT</v>
          </cell>
          <cell r="Z57">
            <v>1</v>
          </cell>
          <cell r="AA57">
            <v>0</v>
          </cell>
          <cell r="AB57" t="str">
            <v>TONG VAN TUYEN</v>
          </cell>
        </row>
        <row r="58">
          <cell r="B58" t="str">
            <v>CNX050</v>
          </cell>
          <cell r="C58" t="str">
            <v>Nguyễn Thị Nhàn</v>
          </cell>
          <cell r="D58" t="str">
            <v>Chuyên viên Định giá</v>
          </cell>
          <cell r="E58" t="str">
            <v>Ban Định giá</v>
          </cell>
          <cell r="F58" t="str">
            <v>Ban Định giá</v>
          </cell>
          <cell r="G58" t="str">
            <v>Ban Định giá</v>
          </cell>
          <cell r="H58" t="str">
            <v>KVP C3</v>
          </cell>
          <cell r="I58" t="str">
            <v>C3</v>
          </cell>
          <cell r="J58">
            <v>41974</v>
          </cell>
          <cell r="K58">
            <v>0</v>
          </cell>
          <cell r="L58">
            <v>1</v>
          </cell>
          <cell r="M58" t="str">
            <v>XĐTH</v>
          </cell>
          <cell r="N58">
            <v>42826</v>
          </cell>
          <cell r="O58" t="str">
            <v>Điều chỉnh lương, thay đổi lương CB</v>
          </cell>
          <cell r="P58">
            <v>0</v>
          </cell>
          <cell r="Q58">
            <v>8050000</v>
          </cell>
          <cell r="R58">
            <v>8050000</v>
          </cell>
          <cell r="S58">
            <v>16100000</v>
          </cell>
          <cell r="T58">
            <v>0</v>
          </cell>
          <cell r="U58">
            <v>0</v>
          </cell>
          <cell r="V58">
            <v>0</v>
          </cell>
          <cell r="W58" t="str">
            <v>109004289426</v>
          </cell>
          <cell r="X58" t="str">
            <v>VIETINBANK</v>
          </cell>
          <cell r="Y58" t="str">
            <v>LT</v>
          </cell>
          <cell r="Z58">
            <v>1</v>
          </cell>
          <cell r="AA58">
            <v>0</v>
          </cell>
          <cell r="AB58" t="str">
            <v>NGUYEN THI NHAN</v>
          </cell>
        </row>
        <row r="59">
          <cell r="B59" t="str">
            <v>CNX066</v>
          </cell>
          <cell r="C59" t="str">
            <v>Vũ Ngọc Thái</v>
          </cell>
          <cell r="D59" t="str">
            <v>Nhân viên điều phối vật tư</v>
          </cell>
          <cell r="E59" t="str">
            <v>Ban Điều hành dự án Ecohome Phúc Lợi</v>
          </cell>
          <cell r="F59" t="str">
            <v>Ban Điều hành các dự án</v>
          </cell>
          <cell r="G59" t="str">
            <v>Khối Kỹ thuật - Dự án</v>
          </cell>
          <cell r="H59" t="str">
            <v>DE4 C3</v>
          </cell>
          <cell r="I59" t="str">
            <v>C3</v>
          </cell>
          <cell r="J59">
            <v>42103</v>
          </cell>
          <cell r="K59">
            <v>0</v>
          </cell>
          <cell r="L59">
            <v>1</v>
          </cell>
          <cell r="M59" t="str">
            <v>XĐTH</v>
          </cell>
          <cell r="N59">
            <v>42826</v>
          </cell>
          <cell r="O59" t="str">
            <v>Điều chỉnh lương, thay đổi lương CB</v>
          </cell>
          <cell r="P59">
            <v>0</v>
          </cell>
          <cell r="Q59">
            <v>5500000</v>
          </cell>
          <cell r="R59">
            <v>5500000</v>
          </cell>
          <cell r="S59">
            <v>11000000</v>
          </cell>
          <cell r="T59">
            <v>0</v>
          </cell>
          <cell r="U59">
            <v>0</v>
          </cell>
          <cell r="V59">
            <v>0</v>
          </cell>
          <cell r="W59" t="str">
            <v>102005239539</v>
          </cell>
          <cell r="X59" t="str">
            <v>VIETINBANK</v>
          </cell>
          <cell r="Y59" t="str">
            <v>LT</v>
          </cell>
          <cell r="Z59">
            <v>1</v>
          </cell>
          <cell r="AA59">
            <v>0</v>
          </cell>
          <cell r="AB59" t="str">
            <v>VU NGOC THAI</v>
          </cell>
        </row>
        <row r="60">
          <cell r="B60" t="str">
            <v>CNX072</v>
          </cell>
          <cell r="C60" t="str">
            <v>Nguyễn Văn Trình</v>
          </cell>
          <cell r="D60" t="str">
            <v>Trưởng tòa A1</v>
          </cell>
          <cell r="E60" t="str">
            <v>Ban Điều hành dự án Ecolife Capitol</v>
          </cell>
          <cell r="F60" t="str">
            <v>Ban Điều hành các dự án</v>
          </cell>
          <cell r="G60" t="str">
            <v>Khối Kỹ thuật - Dự án</v>
          </cell>
          <cell r="H60" t="str">
            <v>DF2 C3</v>
          </cell>
          <cell r="I60" t="str">
            <v>C3</v>
          </cell>
          <cell r="J60">
            <v>42293</v>
          </cell>
          <cell r="K60">
            <v>0</v>
          </cell>
          <cell r="L60">
            <v>1</v>
          </cell>
          <cell r="M60" t="str">
            <v>XĐTH</v>
          </cell>
          <cell r="N60">
            <v>42826</v>
          </cell>
          <cell r="O60" t="str">
            <v>Thay đổi lương CB 50/50</v>
          </cell>
          <cell r="P60">
            <v>0</v>
          </cell>
          <cell r="Q60">
            <v>7500000</v>
          </cell>
          <cell r="R60">
            <v>7500000</v>
          </cell>
          <cell r="S60">
            <v>15000000</v>
          </cell>
          <cell r="T60">
            <v>0</v>
          </cell>
          <cell r="U60">
            <v>0</v>
          </cell>
          <cell r="V60">
            <v>0</v>
          </cell>
          <cell r="W60" t="str">
            <v>106002167964</v>
          </cell>
          <cell r="X60" t="str">
            <v>VIETINBANK</v>
          </cell>
          <cell r="Y60" t="str">
            <v>LT</v>
          </cell>
          <cell r="Z60">
            <v>0</v>
          </cell>
          <cell r="AA60">
            <v>0</v>
          </cell>
          <cell r="AB60" t="str">
            <v>NGUYEN VAN TRINH</v>
          </cell>
        </row>
        <row r="61">
          <cell r="B61" t="str">
            <v>CNX075</v>
          </cell>
          <cell r="C61" t="str">
            <v>Nguyễn Thị Hằng</v>
          </cell>
          <cell r="D61" t="str">
            <v>Kế toán tổng hợp</v>
          </cell>
          <cell r="E61" t="str">
            <v>Phòng Tài chính &amp; Kế toán</v>
          </cell>
          <cell r="F61" t="str">
            <v>Phòng Tài chính &amp; Kế toán</v>
          </cell>
          <cell r="G61" t="str">
            <v>Khối Tài chính kinh tế</v>
          </cell>
          <cell r="H61" t="str">
            <v>KVP C3</v>
          </cell>
          <cell r="I61" t="str">
            <v>C3</v>
          </cell>
          <cell r="J61">
            <v>42110</v>
          </cell>
          <cell r="K61">
            <v>0</v>
          </cell>
          <cell r="L61">
            <v>1</v>
          </cell>
          <cell r="M61" t="str">
            <v>XĐTH</v>
          </cell>
          <cell r="N61">
            <v>42826</v>
          </cell>
          <cell r="O61" t="str">
            <v>Điều chỉnh lương, thay đổi lương CB</v>
          </cell>
          <cell r="P61">
            <v>0</v>
          </cell>
          <cell r="Q61">
            <v>7020000</v>
          </cell>
          <cell r="R61">
            <v>7020000</v>
          </cell>
          <cell r="S61">
            <v>14040000</v>
          </cell>
          <cell r="T61">
            <v>0</v>
          </cell>
          <cell r="U61">
            <v>0</v>
          </cell>
          <cell r="V61">
            <v>0</v>
          </cell>
          <cell r="W61" t="str">
            <v>104002307148</v>
          </cell>
          <cell r="X61" t="str">
            <v>VIETINBANK</v>
          </cell>
          <cell r="Y61" t="str">
            <v>LT</v>
          </cell>
          <cell r="Z61">
            <v>0</v>
          </cell>
          <cell r="AA61">
            <v>0</v>
          </cell>
          <cell r="AB61" t="str">
            <v>NGUYEN THI HANG</v>
          </cell>
        </row>
        <row r="62">
          <cell r="B62" t="str">
            <v>CNX076</v>
          </cell>
          <cell r="C62" t="str">
            <v>Phan Quốc Đông</v>
          </cell>
          <cell r="D62" t="str">
            <v>Kỹ sư Quản lý chất lượng</v>
          </cell>
          <cell r="E62" t="str">
            <v>Ban Điều hành dự án Ecohome Phúc Lợi</v>
          </cell>
          <cell r="F62" t="str">
            <v>Ban Điều hành các dự án</v>
          </cell>
          <cell r="G62" t="str">
            <v>Khối Kỹ thuật - Dự án</v>
          </cell>
          <cell r="H62" t="str">
            <v>DE4 C3</v>
          </cell>
          <cell r="I62" t="str">
            <v>C3</v>
          </cell>
          <cell r="J62">
            <v>42111</v>
          </cell>
          <cell r="K62">
            <v>0</v>
          </cell>
          <cell r="L62">
            <v>1</v>
          </cell>
          <cell r="M62" t="str">
            <v>XĐTH</v>
          </cell>
          <cell r="N62">
            <v>42826</v>
          </cell>
          <cell r="O62" t="str">
            <v>Điều chỉnh lương, thay đổi lương CB</v>
          </cell>
          <cell r="P62">
            <v>0</v>
          </cell>
          <cell r="Q62">
            <v>6875000</v>
          </cell>
          <cell r="R62">
            <v>6875000</v>
          </cell>
          <cell r="S62">
            <v>13750000</v>
          </cell>
          <cell r="T62">
            <v>0</v>
          </cell>
          <cell r="U62">
            <v>0</v>
          </cell>
          <cell r="V62">
            <v>0</v>
          </cell>
          <cell r="W62" t="str">
            <v>102002307028</v>
          </cell>
          <cell r="X62" t="str">
            <v>VIETINBANK</v>
          </cell>
          <cell r="Y62" t="str">
            <v>LT</v>
          </cell>
          <cell r="Z62">
            <v>2</v>
          </cell>
          <cell r="AA62">
            <v>0</v>
          </cell>
          <cell r="AB62" t="str">
            <v>PHAN QUOC DONG</v>
          </cell>
        </row>
        <row r="63">
          <cell r="B63" t="str">
            <v>CNX079</v>
          </cell>
          <cell r="C63" t="str">
            <v>Chung Văn Dương</v>
          </cell>
          <cell r="D63" t="str">
            <v>Kỹ sư trắc địa</v>
          </cell>
          <cell r="E63" t="str">
            <v>Ban Điều hành dự án Ecohome Phúc Lợi</v>
          </cell>
          <cell r="F63" t="str">
            <v>Ban Điều hành các dự án</v>
          </cell>
          <cell r="G63" t="str">
            <v>Khối Kỹ thuật - Dự án</v>
          </cell>
          <cell r="H63" t="str">
            <v>DE4 C3</v>
          </cell>
          <cell r="I63" t="str">
            <v>C3</v>
          </cell>
          <cell r="J63">
            <v>42612</v>
          </cell>
          <cell r="K63">
            <v>0</v>
          </cell>
          <cell r="L63">
            <v>1</v>
          </cell>
          <cell r="M63" t="str">
            <v>XĐTH</v>
          </cell>
          <cell r="N63">
            <v>42826</v>
          </cell>
          <cell r="O63" t="str">
            <v>Điều chỉnh lương, thay đổi lương CB</v>
          </cell>
          <cell r="P63">
            <v>0</v>
          </cell>
          <cell r="Q63">
            <v>5750000</v>
          </cell>
          <cell r="R63">
            <v>5750000</v>
          </cell>
          <cell r="S63">
            <v>11500000</v>
          </cell>
          <cell r="T63">
            <v>0</v>
          </cell>
          <cell r="U63">
            <v>0</v>
          </cell>
          <cell r="V63">
            <v>0</v>
          </cell>
          <cell r="W63" t="str">
            <v>103002304154</v>
          </cell>
          <cell r="X63" t="str">
            <v>VIETINBANK</v>
          </cell>
          <cell r="Y63" t="str">
            <v>LT</v>
          </cell>
          <cell r="Z63">
            <v>1</v>
          </cell>
          <cell r="AA63">
            <v>0</v>
          </cell>
          <cell r="AB63" t="str">
            <v>CHUNG VAN DUONG</v>
          </cell>
        </row>
        <row r="64">
          <cell r="B64" t="str">
            <v>CNX081</v>
          </cell>
          <cell r="C64" t="str">
            <v>Trương Chí Thanh</v>
          </cell>
          <cell r="D64" t="str">
            <v>Thủ kho</v>
          </cell>
          <cell r="E64" t="str">
            <v>Ban Điều hành dự án Ecohome Phúc Lợi</v>
          </cell>
          <cell r="F64" t="str">
            <v>Ban Điều hành các dự án</v>
          </cell>
          <cell r="G64" t="str">
            <v>Khối Kỹ thuật - Dự án</v>
          </cell>
          <cell r="H64" t="str">
            <v>DE4 C3</v>
          </cell>
          <cell r="I64" t="str">
            <v>C3</v>
          </cell>
          <cell r="J64">
            <v>42278</v>
          </cell>
          <cell r="K64">
            <v>0</v>
          </cell>
          <cell r="L64">
            <v>1</v>
          </cell>
          <cell r="M64" t="str">
            <v>XĐTH</v>
          </cell>
          <cell r="N64">
            <v>42826</v>
          </cell>
          <cell r="O64" t="str">
            <v>Điều chỉnh lương, thay đổi lương CB</v>
          </cell>
          <cell r="P64">
            <v>0</v>
          </cell>
          <cell r="Q64">
            <v>4400000</v>
          </cell>
          <cell r="R64">
            <v>4400000</v>
          </cell>
          <cell r="S64">
            <v>8800000</v>
          </cell>
          <cell r="T64">
            <v>0</v>
          </cell>
          <cell r="U64">
            <v>0</v>
          </cell>
          <cell r="V64">
            <v>0</v>
          </cell>
          <cell r="W64" t="str">
            <v>100004057083</v>
          </cell>
          <cell r="X64" t="str">
            <v>VIETINBANK</v>
          </cell>
          <cell r="Y64" t="str">
            <v>LT</v>
          </cell>
          <cell r="Z64">
            <v>1</v>
          </cell>
          <cell r="AA64">
            <v>0</v>
          </cell>
          <cell r="AB64" t="str">
            <v>TRUONG CHI THANH</v>
          </cell>
        </row>
        <row r="65">
          <cell r="B65" t="str">
            <v>CNX090</v>
          </cell>
          <cell r="C65" t="str">
            <v>Nguyễn Văn Sơn</v>
          </cell>
          <cell r="D65" t="str">
            <v>Nhân viên an toàn lao động</v>
          </cell>
          <cell r="E65" t="str">
            <v>Ban Điều hành dự án Ecohome Phúc Lợi</v>
          </cell>
          <cell r="F65" t="str">
            <v>Ban Điều hành các dự án</v>
          </cell>
          <cell r="G65" t="str">
            <v>Khối Kỹ thuật - Dự án</v>
          </cell>
          <cell r="H65" t="str">
            <v>DF2 C3</v>
          </cell>
          <cell r="I65" t="str">
            <v>C3</v>
          </cell>
          <cell r="J65">
            <v>42137</v>
          </cell>
          <cell r="K65">
            <v>0</v>
          </cell>
          <cell r="L65">
            <v>1</v>
          </cell>
          <cell r="M65" t="str">
            <v>XĐTH</v>
          </cell>
          <cell r="N65">
            <v>42826</v>
          </cell>
          <cell r="O65" t="str">
            <v>Điều chỉnh lương, thay đổi lương CB</v>
          </cell>
          <cell r="P65">
            <v>0</v>
          </cell>
          <cell r="Q65">
            <v>5775000</v>
          </cell>
          <cell r="R65">
            <v>5775000</v>
          </cell>
          <cell r="S65">
            <v>11550000</v>
          </cell>
          <cell r="T65">
            <v>0</v>
          </cell>
          <cell r="U65">
            <v>0</v>
          </cell>
          <cell r="V65">
            <v>0</v>
          </cell>
          <cell r="W65" t="str">
            <v>104005378453</v>
          </cell>
          <cell r="X65" t="str">
            <v>VIETINBANK</v>
          </cell>
          <cell r="Y65" t="str">
            <v>LT</v>
          </cell>
          <cell r="Z65">
            <v>0</v>
          </cell>
          <cell r="AA65">
            <v>0</v>
          </cell>
          <cell r="AB65" t="str">
            <v>NGUYEN VAN SON</v>
          </cell>
        </row>
        <row r="66">
          <cell r="B66" t="str">
            <v>CNX101</v>
          </cell>
          <cell r="C66" t="str">
            <v>Nguyễn Thị Hồng Mai</v>
          </cell>
          <cell r="D66" t="str">
            <v>Chuyên viên kinh tế</v>
          </cell>
          <cell r="E66" t="str">
            <v>Phòng Kinh tế</v>
          </cell>
          <cell r="F66" t="str">
            <v>Ban Kinh tế</v>
          </cell>
          <cell r="G66" t="str">
            <v>Khối Tài chính kinh tế</v>
          </cell>
          <cell r="H66" t="str">
            <v>KVP C3</v>
          </cell>
          <cell r="I66" t="str">
            <v>C3</v>
          </cell>
          <cell r="J66">
            <v>42149</v>
          </cell>
          <cell r="K66">
            <v>0</v>
          </cell>
          <cell r="L66">
            <v>1</v>
          </cell>
          <cell r="M66" t="str">
            <v>XĐTH</v>
          </cell>
          <cell r="N66">
            <v>42826</v>
          </cell>
          <cell r="O66" t="str">
            <v>Điều chỉnh lương, thay đổi lương CB</v>
          </cell>
          <cell r="P66">
            <v>0</v>
          </cell>
          <cell r="Q66">
            <v>7254000</v>
          </cell>
          <cell r="R66">
            <v>7254000</v>
          </cell>
          <cell r="S66">
            <v>14508000</v>
          </cell>
          <cell r="T66">
            <v>0</v>
          </cell>
          <cell r="U66">
            <v>0</v>
          </cell>
          <cell r="V66">
            <v>0</v>
          </cell>
          <cell r="W66" t="str">
            <v>105002257385</v>
          </cell>
          <cell r="X66" t="str">
            <v>VIETINBANK</v>
          </cell>
          <cell r="Y66" t="str">
            <v>LT</v>
          </cell>
          <cell r="Z66">
            <v>1</v>
          </cell>
          <cell r="AA66">
            <v>0</v>
          </cell>
          <cell r="AB66" t="str">
            <v>NGUYEN THI HONG MAI</v>
          </cell>
        </row>
        <row r="67">
          <cell r="B67" t="str">
            <v>CNX116</v>
          </cell>
          <cell r="C67" t="str">
            <v>Trần Thị Châu</v>
          </cell>
          <cell r="D67" t="str">
            <v>Kế toán trưởng</v>
          </cell>
          <cell r="E67" t="str">
            <v>Phòng Tài chính &amp; Kế toán</v>
          </cell>
          <cell r="F67" t="str">
            <v>Phòng Tài chính &amp; Kế toán</v>
          </cell>
          <cell r="G67" t="str">
            <v>Khối Tài chính kinh tế</v>
          </cell>
          <cell r="H67" t="str">
            <v>KVP C3</v>
          </cell>
          <cell r="I67" t="str">
            <v>C3</v>
          </cell>
          <cell r="J67">
            <v>42157</v>
          </cell>
          <cell r="K67">
            <v>0</v>
          </cell>
          <cell r="L67">
            <v>1</v>
          </cell>
          <cell r="M67" t="str">
            <v>XĐTH</v>
          </cell>
          <cell r="N67">
            <v>42826</v>
          </cell>
          <cell r="O67" t="str">
            <v>Điều chỉnh lương, thay đổi lương CB</v>
          </cell>
          <cell r="P67">
            <v>0</v>
          </cell>
          <cell r="Q67">
            <v>16000000</v>
          </cell>
          <cell r="R67">
            <v>16000000</v>
          </cell>
          <cell r="S67">
            <v>32000000</v>
          </cell>
          <cell r="T67">
            <v>0</v>
          </cell>
          <cell r="U67">
            <v>0</v>
          </cell>
          <cell r="V67">
            <v>0</v>
          </cell>
          <cell r="W67" t="str">
            <v>105002307037</v>
          </cell>
          <cell r="X67" t="str">
            <v>VIETINBANK</v>
          </cell>
          <cell r="Y67" t="str">
            <v>LT</v>
          </cell>
          <cell r="Z67">
            <v>2</v>
          </cell>
          <cell r="AA67">
            <v>0</v>
          </cell>
          <cell r="AB67" t="str">
            <v>TRAN THI CHAU</v>
          </cell>
        </row>
        <row r="68">
          <cell r="B68" t="str">
            <v>CNX123</v>
          </cell>
          <cell r="C68" t="str">
            <v>Vũ Thị Thu Hường</v>
          </cell>
          <cell r="D68" t="str">
            <v>Kế toán vật tư</v>
          </cell>
          <cell r="E68" t="str">
            <v>Phòng Tài chính &amp; Kế toán</v>
          </cell>
          <cell r="F68" t="str">
            <v>Phòng Tài chính &amp; Kế toán</v>
          </cell>
          <cell r="G68" t="str">
            <v>Khối Tài chính kinh tế</v>
          </cell>
          <cell r="H68" t="str">
            <v>KVP C3</v>
          </cell>
          <cell r="I68" t="str">
            <v>C3</v>
          </cell>
          <cell r="J68">
            <v>42165</v>
          </cell>
          <cell r="K68">
            <v>0</v>
          </cell>
          <cell r="L68">
            <v>1</v>
          </cell>
          <cell r="M68" t="str">
            <v>XĐTH</v>
          </cell>
          <cell r="N68">
            <v>42826</v>
          </cell>
          <cell r="O68" t="str">
            <v>Điều chỉnh lương, thay đổi lương CB</v>
          </cell>
          <cell r="P68">
            <v>0</v>
          </cell>
          <cell r="Q68">
            <v>5000000</v>
          </cell>
          <cell r="R68">
            <v>5000000</v>
          </cell>
          <cell r="S68">
            <v>10000000</v>
          </cell>
          <cell r="T68">
            <v>2000000</v>
          </cell>
          <cell r="U68">
            <v>0</v>
          </cell>
          <cell r="V68">
            <v>0</v>
          </cell>
          <cell r="W68" t="str">
            <v>108002307129</v>
          </cell>
          <cell r="X68" t="str">
            <v>VIETINBANK</v>
          </cell>
          <cell r="Y68" t="str">
            <v>LT</v>
          </cell>
          <cell r="Z68">
            <v>0</v>
          </cell>
          <cell r="AA68">
            <v>0</v>
          </cell>
          <cell r="AB68" t="str">
            <v>VU THI THU HUONG</v>
          </cell>
        </row>
        <row r="69">
          <cell r="B69" t="str">
            <v>CNX125</v>
          </cell>
          <cell r="C69" t="str">
            <v>Nguyễn Hoàng Dương</v>
          </cell>
          <cell r="D69" t="str">
            <v>Chuyên viên kinh tế</v>
          </cell>
          <cell r="E69" t="str">
            <v>Phòng Kinh tế</v>
          </cell>
          <cell r="F69" t="str">
            <v>Ban Kinh tế</v>
          </cell>
          <cell r="G69" t="str">
            <v>Khối Tài chính kinh tế</v>
          </cell>
          <cell r="H69" t="str">
            <v>KVP C3</v>
          </cell>
          <cell r="I69" t="str">
            <v>C3</v>
          </cell>
          <cell r="J69">
            <v>42170</v>
          </cell>
          <cell r="K69">
            <v>0</v>
          </cell>
          <cell r="L69">
            <v>1</v>
          </cell>
          <cell r="M69" t="str">
            <v>XĐTH</v>
          </cell>
          <cell r="N69">
            <v>42826</v>
          </cell>
          <cell r="O69" t="str">
            <v>Thay đổi lương CB 50/50</v>
          </cell>
          <cell r="P69">
            <v>0</v>
          </cell>
          <cell r="Q69">
            <v>6000000</v>
          </cell>
          <cell r="R69">
            <v>6000000</v>
          </cell>
          <cell r="S69">
            <v>12000000</v>
          </cell>
          <cell r="T69">
            <v>0</v>
          </cell>
          <cell r="U69">
            <v>0</v>
          </cell>
          <cell r="V69">
            <v>0</v>
          </cell>
          <cell r="W69" t="str">
            <v>107005542371</v>
          </cell>
          <cell r="X69" t="str">
            <v>VIETINBANK</v>
          </cell>
          <cell r="Y69" t="str">
            <v>LT</v>
          </cell>
          <cell r="Z69">
            <v>2</v>
          </cell>
          <cell r="AA69">
            <v>0</v>
          </cell>
          <cell r="AB69" t="str">
            <v>NGUYEN HOANG DUONG</v>
          </cell>
        </row>
        <row r="70">
          <cell r="B70" t="str">
            <v>CNX133</v>
          </cell>
          <cell r="C70" t="str">
            <v>Quan Thị Ngọc Dung</v>
          </cell>
          <cell r="D70" t="str">
            <v>Thủ quỹ</v>
          </cell>
          <cell r="E70" t="str">
            <v>Phòng Tài chính &amp; Kế toán</v>
          </cell>
          <cell r="F70" t="str">
            <v>Phòng Tài chính &amp; Kế toán</v>
          </cell>
          <cell r="G70" t="str">
            <v>Khối Tài chính kinh tế</v>
          </cell>
          <cell r="H70" t="str">
            <v>KVP C3</v>
          </cell>
          <cell r="I70" t="str">
            <v>C3</v>
          </cell>
          <cell r="J70">
            <v>42178</v>
          </cell>
          <cell r="K70">
            <v>0</v>
          </cell>
          <cell r="L70">
            <v>1</v>
          </cell>
          <cell r="M70" t="str">
            <v>XĐTH</v>
          </cell>
          <cell r="N70">
            <v>42826</v>
          </cell>
          <cell r="O70" t="str">
            <v>Điều chỉnh lương, thay đổi lương CB</v>
          </cell>
          <cell r="P70">
            <v>0</v>
          </cell>
          <cell r="Q70">
            <v>4050000</v>
          </cell>
          <cell r="R70">
            <v>2660000</v>
          </cell>
          <cell r="S70">
            <v>6710000</v>
          </cell>
          <cell r="T70">
            <v>0</v>
          </cell>
          <cell r="U70">
            <v>0</v>
          </cell>
          <cell r="V70">
            <v>0</v>
          </cell>
          <cell r="W70" t="str">
            <v>104002307872</v>
          </cell>
          <cell r="X70" t="str">
            <v>VIETINBANK</v>
          </cell>
          <cell r="Y70" t="str">
            <v>LT</v>
          </cell>
          <cell r="Z70">
            <v>0</v>
          </cell>
          <cell r="AA70">
            <v>0</v>
          </cell>
          <cell r="AB70" t="str">
            <v>QUAN THI NGOC DUNG</v>
          </cell>
        </row>
        <row r="71">
          <cell r="B71" t="str">
            <v>CNX136</v>
          </cell>
          <cell r="C71" t="str">
            <v>Trần Sỹ Hiệp</v>
          </cell>
          <cell r="D71" t="str">
            <v>Kế toán nhân công &amp; xử lý hoá đơn</v>
          </cell>
          <cell r="E71" t="str">
            <v>Phòng Tài chính &amp; Kế toán</v>
          </cell>
          <cell r="F71" t="str">
            <v>Phòng Tài chính &amp; Kế toán</v>
          </cell>
          <cell r="G71" t="str">
            <v>Khối Tài chính kinh tế</v>
          </cell>
          <cell r="H71" t="str">
            <v>KVP C3</v>
          </cell>
          <cell r="I71" t="str">
            <v>C3</v>
          </cell>
          <cell r="J71">
            <v>42186</v>
          </cell>
          <cell r="K71">
            <v>0</v>
          </cell>
          <cell r="L71">
            <v>1</v>
          </cell>
          <cell r="M71" t="str">
            <v>XĐTH</v>
          </cell>
          <cell r="N71">
            <v>0</v>
          </cell>
          <cell r="O71">
            <v>0</v>
          </cell>
          <cell r="P71">
            <v>0</v>
          </cell>
          <cell r="Q71">
            <v>4050000</v>
          </cell>
          <cell r="R71">
            <v>3250000</v>
          </cell>
          <cell r="S71">
            <v>7300000</v>
          </cell>
          <cell r="T71">
            <v>0</v>
          </cell>
          <cell r="U71">
            <v>0</v>
          </cell>
          <cell r="V71">
            <v>0</v>
          </cell>
          <cell r="W71" t="str">
            <v>101007088240</v>
          </cell>
          <cell r="X71" t="str">
            <v>VIETINBANK</v>
          </cell>
          <cell r="Y71" t="str">
            <v>LT</v>
          </cell>
          <cell r="Z71">
            <v>1</v>
          </cell>
          <cell r="AA71">
            <v>0</v>
          </cell>
          <cell r="AB71" t="str">
            <v>TRAN SY HIEP</v>
          </cell>
        </row>
        <row r="72">
          <cell r="B72" t="str">
            <v>CNX151</v>
          </cell>
          <cell r="C72" t="str">
            <v>Bùi Thành Giang</v>
          </cell>
          <cell r="D72" t="str">
            <v>Kỹ sư xây dựng</v>
          </cell>
          <cell r="E72" t="str">
            <v>Phòng Xây dựng</v>
          </cell>
          <cell r="F72" t="str">
            <v>Ban Kĩ thuật</v>
          </cell>
          <cell r="G72" t="str">
            <v>Khối Kỹ thuật - Dự án</v>
          </cell>
          <cell r="H72" t="str">
            <v>KVP C3</v>
          </cell>
          <cell r="I72" t="str">
            <v>C3</v>
          </cell>
          <cell r="J72">
            <v>42156</v>
          </cell>
          <cell r="K72">
            <v>0</v>
          </cell>
          <cell r="L72">
            <v>1</v>
          </cell>
          <cell r="M72" t="str">
            <v>XĐTH</v>
          </cell>
          <cell r="N72">
            <v>42826</v>
          </cell>
          <cell r="O72" t="str">
            <v>Điều chỉnh lương, thay đổi lương CB</v>
          </cell>
          <cell r="P72">
            <v>0</v>
          </cell>
          <cell r="Q72">
            <v>4520000</v>
          </cell>
          <cell r="R72">
            <v>4520000</v>
          </cell>
          <cell r="S72">
            <v>9040000</v>
          </cell>
          <cell r="T72">
            <v>0</v>
          </cell>
          <cell r="U72">
            <v>0</v>
          </cell>
          <cell r="V72">
            <v>0</v>
          </cell>
          <cell r="W72" t="str">
            <v>104001374079</v>
          </cell>
          <cell r="X72" t="str">
            <v>VIETINBANK</v>
          </cell>
          <cell r="Y72" t="str">
            <v>LT</v>
          </cell>
          <cell r="Z72">
            <v>0</v>
          </cell>
          <cell r="AA72">
            <v>0</v>
          </cell>
          <cell r="AB72" t="str">
            <v>BUI THANH GIANG</v>
          </cell>
        </row>
        <row r="73">
          <cell r="B73" t="str">
            <v>CNX156</v>
          </cell>
          <cell r="C73" t="str">
            <v>Vũ Xuân Viên</v>
          </cell>
          <cell r="D73" t="str">
            <v>Kỹ sư giám sát xây dựng</v>
          </cell>
          <cell r="E73" t="str">
            <v>Ban Điều hành dự án Ecohome Phúc Lợi</v>
          </cell>
          <cell r="F73" t="str">
            <v>Ban Điều hành các dự án</v>
          </cell>
          <cell r="G73" t="str">
            <v>Khối Kỹ thuật - Dự án</v>
          </cell>
          <cell r="H73" t="str">
            <v>DE4 C3</v>
          </cell>
          <cell r="I73" t="str">
            <v>C3</v>
          </cell>
          <cell r="J73">
            <v>42205</v>
          </cell>
          <cell r="K73">
            <v>0</v>
          </cell>
          <cell r="L73">
            <v>1</v>
          </cell>
          <cell r="M73" t="str">
            <v>XĐTH</v>
          </cell>
          <cell r="N73">
            <v>42826</v>
          </cell>
          <cell r="O73" t="str">
            <v>Thay đổi lương CB 50/50</v>
          </cell>
          <cell r="P73">
            <v>0</v>
          </cell>
          <cell r="Q73">
            <v>5225000</v>
          </cell>
          <cell r="R73">
            <v>5225000</v>
          </cell>
          <cell r="S73">
            <v>10450000</v>
          </cell>
          <cell r="T73">
            <v>0</v>
          </cell>
          <cell r="U73">
            <v>0</v>
          </cell>
          <cell r="V73">
            <v>0</v>
          </cell>
          <cell r="W73" t="str">
            <v>104005477679</v>
          </cell>
          <cell r="X73" t="str">
            <v>VIETINBANK</v>
          </cell>
          <cell r="Y73" t="str">
            <v>LT</v>
          </cell>
          <cell r="Z73">
            <v>0</v>
          </cell>
          <cell r="AA73">
            <v>0</v>
          </cell>
          <cell r="AB73" t="str">
            <v>VU XUAN VIEN</v>
          </cell>
        </row>
        <row r="74">
          <cell r="B74" t="str">
            <v>CNX160</v>
          </cell>
          <cell r="C74" t="str">
            <v>Lê Đình Dương</v>
          </cell>
          <cell r="D74" t="str">
            <v>Chuyên viên hồ sơ</v>
          </cell>
          <cell r="E74" t="str">
            <v>Phòng Hồ sơ</v>
          </cell>
          <cell r="F74" t="str">
            <v>Ban Kinh tế</v>
          </cell>
          <cell r="G74" t="str">
            <v>Khối Tài chính kinh tế</v>
          </cell>
          <cell r="H74" t="str">
            <v>KVP C3</v>
          </cell>
          <cell r="I74" t="str">
            <v>C3</v>
          </cell>
          <cell r="J74">
            <v>42205</v>
          </cell>
          <cell r="K74">
            <v>0</v>
          </cell>
          <cell r="L74">
            <v>1</v>
          </cell>
          <cell r="M74" t="str">
            <v>XĐTH</v>
          </cell>
          <cell r="N74">
            <v>42826</v>
          </cell>
          <cell r="O74" t="str">
            <v>Điều chỉnh lương, thay đổi lương CB</v>
          </cell>
          <cell r="P74">
            <v>0</v>
          </cell>
          <cell r="Q74">
            <v>6000000</v>
          </cell>
          <cell r="R74">
            <v>6000000</v>
          </cell>
          <cell r="S74">
            <v>12000000</v>
          </cell>
          <cell r="T74">
            <v>0</v>
          </cell>
          <cell r="U74">
            <v>0</v>
          </cell>
          <cell r="V74">
            <v>0</v>
          </cell>
          <cell r="W74" t="str">
            <v>106005198367</v>
          </cell>
          <cell r="X74" t="str">
            <v>VIETINBANK</v>
          </cell>
          <cell r="Y74" t="str">
            <v>LT</v>
          </cell>
          <cell r="Z74">
            <v>0</v>
          </cell>
          <cell r="AA74">
            <v>0</v>
          </cell>
          <cell r="AB74" t="str">
            <v>LE DINH DUONG</v>
          </cell>
        </row>
        <row r="75">
          <cell r="B75" t="str">
            <v>CNX182</v>
          </cell>
          <cell r="C75" t="str">
            <v>Phạm Thu Hường</v>
          </cell>
          <cell r="D75" t="str">
            <v>Kế toán thanh toán</v>
          </cell>
          <cell r="E75" t="str">
            <v>Phòng Tài chính &amp; Kế toán</v>
          </cell>
          <cell r="F75" t="str">
            <v>Phòng Tài chính &amp; Kế toán</v>
          </cell>
          <cell r="G75" t="str">
            <v>Khối Tài chính kinh tế</v>
          </cell>
          <cell r="H75" t="str">
            <v>KVP C3</v>
          </cell>
          <cell r="I75" t="str">
            <v>C3</v>
          </cell>
          <cell r="J75">
            <v>42217</v>
          </cell>
          <cell r="K75">
            <v>0</v>
          </cell>
          <cell r="L75">
            <v>1</v>
          </cell>
          <cell r="M75" t="str">
            <v>XĐTH</v>
          </cell>
          <cell r="N75">
            <v>42826</v>
          </cell>
          <cell r="O75" t="str">
            <v>Điều chỉnh lương, thay đổi lương CB</v>
          </cell>
          <cell r="P75">
            <v>0</v>
          </cell>
          <cell r="Q75">
            <v>5000000</v>
          </cell>
          <cell r="R75">
            <v>5000000</v>
          </cell>
          <cell r="S75">
            <v>10000000</v>
          </cell>
          <cell r="T75">
            <v>0</v>
          </cell>
          <cell r="U75">
            <v>0</v>
          </cell>
          <cell r="V75">
            <v>0</v>
          </cell>
          <cell r="W75" t="str">
            <v>100002442770</v>
          </cell>
          <cell r="X75" t="str">
            <v>VIETINBANK</v>
          </cell>
          <cell r="Y75" t="str">
            <v>LT</v>
          </cell>
          <cell r="Z75">
            <v>1</v>
          </cell>
          <cell r="AA75">
            <v>0</v>
          </cell>
          <cell r="AB75" t="str">
            <v>PHAM THU HUONG</v>
          </cell>
        </row>
        <row r="76">
          <cell r="B76" t="str">
            <v>CNX186</v>
          </cell>
          <cell r="C76" t="str">
            <v>Đào Phúc Lợi</v>
          </cell>
          <cell r="D76" t="str">
            <v>Kế toán thanh toán</v>
          </cell>
          <cell r="E76" t="str">
            <v>Phòng Tài chính &amp; Kế toán</v>
          </cell>
          <cell r="F76" t="str">
            <v>Phòng Tài chính &amp; Kế toán</v>
          </cell>
          <cell r="G76" t="str">
            <v>Khối Tài chính kinh tế</v>
          </cell>
          <cell r="H76" t="str">
            <v>KVP C3</v>
          </cell>
          <cell r="I76" t="str">
            <v>C3</v>
          </cell>
          <cell r="J76">
            <v>42217</v>
          </cell>
          <cell r="K76">
            <v>0</v>
          </cell>
          <cell r="L76">
            <v>1</v>
          </cell>
          <cell r="M76" t="str">
            <v>XĐTH</v>
          </cell>
          <cell r="N76">
            <v>42826</v>
          </cell>
          <cell r="O76" t="str">
            <v>Điều chỉnh lương, thay đổi lương CB</v>
          </cell>
          <cell r="P76">
            <v>0</v>
          </cell>
          <cell r="Q76">
            <v>4050000</v>
          </cell>
          <cell r="R76">
            <v>2970000</v>
          </cell>
          <cell r="S76">
            <v>7020000</v>
          </cell>
          <cell r="T76">
            <v>0</v>
          </cell>
          <cell r="U76">
            <v>0</v>
          </cell>
          <cell r="V76">
            <v>0</v>
          </cell>
          <cell r="W76" t="str">
            <v>109002442801</v>
          </cell>
          <cell r="X76" t="str">
            <v>VIETINBANK</v>
          </cell>
          <cell r="Y76" t="str">
            <v>LT</v>
          </cell>
          <cell r="Z76">
            <v>0</v>
          </cell>
          <cell r="AA76">
            <v>0</v>
          </cell>
          <cell r="AB76" t="str">
            <v>DAO PHUC LOI</v>
          </cell>
        </row>
        <row r="77">
          <cell r="B77" t="str">
            <v>CNX188</v>
          </cell>
          <cell r="C77" t="str">
            <v>Phạm Đức Tuân</v>
          </cell>
          <cell r="D77" t="str">
            <v>Trưởng phòng hồ sơ</v>
          </cell>
          <cell r="E77" t="str">
            <v>Phòng Hồ sơ</v>
          </cell>
          <cell r="F77" t="str">
            <v>Ban Kinh tế</v>
          </cell>
          <cell r="G77" t="str">
            <v>Khối Tài chính kinh tế</v>
          </cell>
          <cell r="H77" t="str">
            <v>KVP C3</v>
          </cell>
          <cell r="I77" t="str">
            <v>C3</v>
          </cell>
          <cell r="J77">
            <v>42221</v>
          </cell>
          <cell r="K77">
            <v>0</v>
          </cell>
          <cell r="L77">
            <v>1</v>
          </cell>
          <cell r="M77" t="str">
            <v>XĐTH</v>
          </cell>
          <cell r="N77">
            <v>42826</v>
          </cell>
          <cell r="O77" t="str">
            <v>Điều chỉnh lương, thay đổi lương CB</v>
          </cell>
          <cell r="P77">
            <v>0</v>
          </cell>
          <cell r="Q77">
            <v>8512500</v>
          </cell>
          <cell r="R77">
            <v>8512500</v>
          </cell>
          <cell r="S77">
            <v>17025000</v>
          </cell>
          <cell r="T77">
            <v>0</v>
          </cell>
          <cell r="U77">
            <v>0</v>
          </cell>
          <cell r="V77">
            <v>0</v>
          </cell>
          <cell r="W77" t="str">
            <v>102005357328</v>
          </cell>
          <cell r="X77" t="str">
            <v>VIETINBANK</v>
          </cell>
          <cell r="Y77" t="str">
            <v>LT</v>
          </cell>
          <cell r="Z77">
            <v>0</v>
          </cell>
          <cell r="AA77">
            <v>0</v>
          </cell>
          <cell r="AB77" t="str">
            <v>PHAM DUC TUAN</v>
          </cell>
        </row>
        <row r="78">
          <cell r="B78" t="str">
            <v>CNX191</v>
          </cell>
          <cell r="C78" t="str">
            <v>Bùi Thị Thúy Nhung</v>
          </cell>
          <cell r="D78" t="str">
            <v>Nhân viên tạp vụ</v>
          </cell>
          <cell r="E78" t="str">
            <v>Bộ phận Hành chính - Bảo vệ &amp; Tạp vụ</v>
          </cell>
          <cell r="F78" t="str">
            <v>Ban Hành chính &amp; Văn phòng Tập đoàn</v>
          </cell>
          <cell r="G78" t="str">
            <v>Ban Hành chính &amp; Văn phòng Tập đoàn</v>
          </cell>
          <cell r="H78" t="str">
            <v>KVP C3</v>
          </cell>
          <cell r="I78" t="str">
            <v>C3</v>
          </cell>
          <cell r="J78">
            <v>42222</v>
          </cell>
          <cell r="K78">
            <v>0</v>
          </cell>
          <cell r="L78" t="str">
            <v>Quá tuổi, không tham gia BH</v>
          </cell>
          <cell r="M78" t="str">
            <v>XĐTH</v>
          </cell>
          <cell r="N78">
            <v>42826</v>
          </cell>
          <cell r="O78" t="str">
            <v>Điều chỉnh lương, thay đổi lương CB</v>
          </cell>
          <cell r="P78">
            <v>0</v>
          </cell>
          <cell r="Q78">
            <v>4050000</v>
          </cell>
          <cell r="R78">
            <v>790000</v>
          </cell>
          <cell r="S78">
            <v>4840000</v>
          </cell>
          <cell r="T78">
            <v>0</v>
          </cell>
          <cell r="U78">
            <v>0</v>
          </cell>
          <cell r="V78">
            <v>0</v>
          </cell>
          <cell r="W78" t="str">
            <v>100002454213</v>
          </cell>
          <cell r="X78" t="str">
            <v>VIETINBANK</v>
          </cell>
          <cell r="Y78" t="str">
            <v>LT</v>
          </cell>
          <cell r="Z78">
            <v>0</v>
          </cell>
          <cell r="AA78">
            <v>0</v>
          </cell>
          <cell r="AB78" t="str">
            <v>BUI THI THUY NHUNG</v>
          </cell>
        </row>
        <row r="79">
          <cell r="B79" t="str">
            <v>CNX194</v>
          </cell>
          <cell r="C79" t="str">
            <v>Lê Sỹ Nam</v>
          </cell>
          <cell r="D79" t="str">
            <v>Chuyên viên khối lượng</v>
          </cell>
          <cell r="E79" t="str">
            <v>Phòng Khối lượng</v>
          </cell>
          <cell r="F79" t="str">
            <v>Ban Kinh tế</v>
          </cell>
          <cell r="G79" t="str">
            <v>Khối Tài chính kinh tế</v>
          </cell>
          <cell r="H79" t="str">
            <v>KVP C3</v>
          </cell>
          <cell r="I79" t="str">
            <v>C3</v>
          </cell>
          <cell r="J79">
            <v>42226</v>
          </cell>
          <cell r="K79">
            <v>0</v>
          </cell>
          <cell r="L79">
            <v>1</v>
          </cell>
          <cell r="M79" t="str">
            <v>XĐTH</v>
          </cell>
          <cell r="N79">
            <v>42826</v>
          </cell>
          <cell r="O79" t="str">
            <v>Điều chỉnh lương, thay đổi lương CB</v>
          </cell>
          <cell r="P79">
            <v>0</v>
          </cell>
          <cell r="Q79">
            <v>7504000</v>
          </cell>
          <cell r="R79">
            <v>7504000</v>
          </cell>
          <cell r="S79">
            <v>15008000</v>
          </cell>
          <cell r="T79">
            <v>0</v>
          </cell>
          <cell r="U79">
            <v>0</v>
          </cell>
          <cell r="V79">
            <v>0</v>
          </cell>
          <cell r="W79" t="str">
            <v>103002448623</v>
          </cell>
          <cell r="X79" t="str">
            <v>VIETINBANK</v>
          </cell>
          <cell r="Y79" t="str">
            <v>LT</v>
          </cell>
          <cell r="Z79">
            <v>1</v>
          </cell>
          <cell r="AA79">
            <v>0</v>
          </cell>
          <cell r="AB79" t="str">
            <v>LE SY NAM</v>
          </cell>
        </row>
        <row r="80">
          <cell r="B80" t="str">
            <v>CNX199</v>
          </cell>
          <cell r="C80" t="str">
            <v>Vũ Thế Dương</v>
          </cell>
          <cell r="D80" t="str">
            <v>Chuyên viên khối lượng</v>
          </cell>
          <cell r="E80" t="str">
            <v>Phòng Khối lượng</v>
          </cell>
          <cell r="F80" t="str">
            <v>Ban Kinh tế</v>
          </cell>
          <cell r="G80" t="str">
            <v>Khối Tài chính kinh tế</v>
          </cell>
          <cell r="H80" t="str">
            <v>DF2 C3</v>
          </cell>
          <cell r="I80" t="str">
            <v>C3</v>
          </cell>
          <cell r="J80">
            <v>42235</v>
          </cell>
          <cell r="K80">
            <v>0</v>
          </cell>
          <cell r="L80">
            <v>1</v>
          </cell>
          <cell r="M80" t="str">
            <v>XĐTH</v>
          </cell>
          <cell r="N80">
            <v>42826</v>
          </cell>
          <cell r="O80" t="str">
            <v>Điều chỉnh lương, thay đổi lương CB</v>
          </cell>
          <cell r="P80">
            <v>0</v>
          </cell>
          <cell r="Q80">
            <v>5500000</v>
          </cell>
          <cell r="R80">
            <v>5500000</v>
          </cell>
          <cell r="S80">
            <v>11000000</v>
          </cell>
          <cell r="T80">
            <v>0</v>
          </cell>
          <cell r="U80">
            <v>0</v>
          </cell>
          <cell r="V80">
            <v>0</v>
          </cell>
          <cell r="W80" t="str">
            <v>103002448699</v>
          </cell>
          <cell r="X80" t="str">
            <v>VIETINBANK</v>
          </cell>
          <cell r="Y80" t="str">
            <v>LT</v>
          </cell>
          <cell r="Z80">
            <v>0</v>
          </cell>
          <cell r="AA80">
            <v>0</v>
          </cell>
          <cell r="AB80" t="str">
            <v>VU THE DUONG</v>
          </cell>
        </row>
        <row r="81">
          <cell r="B81" t="str">
            <v>CNX202</v>
          </cell>
          <cell r="C81" t="str">
            <v>Nguyễn Tiến Lương</v>
          </cell>
          <cell r="D81" t="str">
            <v>Nhân viên an toàn lao động</v>
          </cell>
          <cell r="E81" t="str">
            <v>Ban Điều hành dự án Ecohome Phúc Lợi</v>
          </cell>
          <cell r="F81" t="str">
            <v>Ban Điều hành các dự án</v>
          </cell>
          <cell r="G81" t="str">
            <v>Khối Kỹ thuật - Dự án</v>
          </cell>
          <cell r="H81" t="str">
            <v>DE4 C3</v>
          </cell>
          <cell r="I81" t="str">
            <v>C3</v>
          </cell>
          <cell r="J81">
            <v>42238</v>
          </cell>
          <cell r="K81">
            <v>0</v>
          </cell>
          <cell r="L81">
            <v>1</v>
          </cell>
          <cell r="M81" t="str">
            <v>XĐTH</v>
          </cell>
          <cell r="N81">
            <v>42826</v>
          </cell>
          <cell r="O81" t="str">
            <v>Điều chỉnh lương, thay đổi lương CB</v>
          </cell>
          <cell r="P81">
            <v>0</v>
          </cell>
          <cell r="Q81">
            <v>6900000</v>
          </cell>
          <cell r="R81">
            <v>6900000</v>
          </cell>
          <cell r="S81">
            <v>13800000</v>
          </cell>
          <cell r="T81">
            <v>0</v>
          </cell>
          <cell r="U81">
            <v>0</v>
          </cell>
          <cell r="V81">
            <v>0</v>
          </cell>
          <cell r="W81" t="str">
            <v>106006994733</v>
          </cell>
          <cell r="X81" t="str">
            <v>VIETINBANK</v>
          </cell>
          <cell r="Y81" t="str">
            <v>LT</v>
          </cell>
          <cell r="Z81">
            <v>1</v>
          </cell>
          <cell r="AA81">
            <v>0</v>
          </cell>
          <cell r="AB81" t="str">
            <v>NGUYEN TIEN LUONG</v>
          </cell>
        </row>
        <row r="82">
          <cell r="B82" t="str">
            <v>CNX212</v>
          </cell>
          <cell r="C82" t="str">
            <v>Nguyễn Song Hào</v>
          </cell>
          <cell r="D82" t="str">
            <v>Thủ kho</v>
          </cell>
          <cell r="E82" t="str">
            <v>Ban Điều hành dự án Ecohome Phúc Lợi</v>
          </cell>
          <cell r="F82" t="str">
            <v>Ban Điều hành các dự án</v>
          </cell>
          <cell r="G82" t="str">
            <v>Khối Kỹ thuật - Dự án</v>
          </cell>
          <cell r="H82" t="str">
            <v>DE4 C3</v>
          </cell>
          <cell r="I82" t="str">
            <v>C3</v>
          </cell>
          <cell r="J82">
            <v>42289</v>
          </cell>
          <cell r="K82">
            <v>0</v>
          </cell>
          <cell r="L82">
            <v>1</v>
          </cell>
          <cell r="M82" t="str">
            <v>XĐTH</v>
          </cell>
          <cell r="N82">
            <v>42826</v>
          </cell>
          <cell r="O82" t="str">
            <v>Điều chỉnh lương, thay đổi lương CB</v>
          </cell>
          <cell r="P82">
            <v>0</v>
          </cell>
          <cell r="Q82">
            <v>4050000</v>
          </cell>
          <cell r="R82">
            <v>3320000</v>
          </cell>
          <cell r="S82">
            <v>7370000</v>
          </cell>
          <cell r="T82">
            <v>0</v>
          </cell>
          <cell r="U82">
            <v>0</v>
          </cell>
          <cell r="V82">
            <v>0</v>
          </cell>
          <cell r="W82" t="str">
            <v>105006606098</v>
          </cell>
          <cell r="X82" t="str">
            <v>VIETINBANK</v>
          </cell>
          <cell r="Y82" t="str">
            <v>LT</v>
          </cell>
          <cell r="Z82">
            <v>0</v>
          </cell>
          <cell r="AA82">
            <v>0</v>
          </cell>
          <cell r="AB82" t="str">
            <v>NGUYEN SONG HAO</v>
          </cell>
        </row>
        <row r="83">
          <cell r="B83" t="str">
            <v>CNX217</v>
          </cell>
          <cell r="C83" t="str">
            <v>Nhữ Hồng Tám</v>
          </cell>
          <cell r="D83" t="str">
            <v>Nhân viên lái xe</v>
          </cell>
          <cell r="E83" t="str">
            <v>Bộ phận Hành chính - Lái xe</v>
          </cell>
          <cell r="F83" t="str">
            <v>Ban Hành chính &amp; Văn phòng Tập đoàn</v>
          </cell>
          <cell r="G83" t="str">
            <v>Ban Hành chính &amp; Văn phòng Tập đoàn</v>
          </cell>
          <cell r="H83" t="str">
            <v>KVP C3</v>
          </cell>
          <cell r="I83" t="str">
            <v>C3</v>
          </cell>
          <cell r="J83">
            <v>42303</v>
          </cell>
          <cell r="K83">
            <v>0</v>
          </cell>
          <cell r="L83">
            <v>1</v>
          </cell>
          <cell r="M83" t="str">
            <v>XĐTH</v>
          </cell>
          <cell r="N83">
            <v>42826</v>
          </cell>
          <cell r="O83" t="str">
            <v>Điều chỉnh lương, thay đổi lương CB</v>
          </cell>
          <cell r="P83">
            <v>0</v>
          </cell>
          <cell r="Q83">
            <v>4050000</v>
          </cell>
          <cell r="R83">
            <v>3200000</v>
          </cell>
          <cell r="S83">
            <v>7250000</v>
          </cell>
          <cell r="T83">
            <v>1000000</v>
          </cell>
          <cell r="U83">
            <v>0</v>
          </cell>
          <cell r="V83">
            <v>0</v>
          </cell>
          <cell r="W83" t="str">
            <v>108005885732</v>
          </cell>
          <cell r="X83" t="str">
            <v>VIETINBANK</v>
          </cell>
          <cell r="Y83" t="str">
            <v>LT</v>
          </cell>
          <cell r="Z83">
            <v>0</v>
          </cell>
          <cell r="AA83">
            <v>0</v>
          </cell>
          <cell r="AB83" t="str">
            <v>NHU HONG TAM</v>
          </cell>
        </row>
        <row r="84">
          <cell r="B84" t="str">
            <v>CNX222</v>
          </cell>
          <cell r="C84" t="str">
            <v>Hoàng Phương Anh</v>
          </cell>
          <cell r="D84" t="str">
            <v>Kế toán thu chi &amp; Giải chi CTP</v>
          </cell>
          <cell r="E84" t="str">
            <v>Phòng Tài chính &amp; Kế toán</v>
          </cell>
          <cell r="F84" t="str">
            <v>Phòng Tài chính &amp; Kế toán</v>
          </cell>
          <cell r="G84" t="str">
            <v>Khối Tài chính kinh tế</v>
          </cell>
          <cell r="H84" t="str">
            <v>KVP C3</v>
          </cell>
          <cell r="I84" t="str">
            <v>C3</v>
          </cell>
          <cell r="J84">
            <v>42313</v>
          </cell>
          <cell r="K84">
            <v>0</v>
          </cell>
          <cell r="L84">
            <v>1</v>
          </cell>
          <cell r="M84" t="str">
            <v>XĐTH</v>
          </cell>
          <cell r="N84">
            <v>42826</v>
          </cell>
          <cell r="O84" t="str">
            <v>Điều chỉnh lương, thay đổi lương CB</v>
          </cell>
          <cell r="P84">
            <v>0</v>
          </cell>
          <cell r="Q84">
            <v>4050000</v>
          </cell>
          <cell r="R84">
            <v>3150000</v>
          </cell>
          <cell r="S84">
            <v>7200000</v>
          </cell>
          <cell r="T84">
            <v>2000000</v>
          </cell>
          <cell r="U84">
            <v>0</v>
          </cell>
          <cell r="V84">
            <v>0</v>
          </cell>
          <cell r="W84" t="str">
            <v>106002697692</v>
          </cell>
          <cell r="X84" t="str">
            <v>VIETINBANK</v>
          </cell>
          <cell r="Y84" t="str">
            <v>LT</v>
          </cell>
          <cell r="Z84">
            <v>0</v>
          </cell>
          <cell r="AA84">
            <v>0</v>
          </cell>
          <cell r="AB84" t="str">
            <v>HOANG PHUONG ANH</v>
          </cell>
        </row>
        <row r="85">
          <cell r="B85" t="str">
            <v>CNX237</v>
          </cell>
          <cell r="C85" t="str">
            <v>Trần Thị Mậu Tài</v>
          </cell>
          <cell r="D85" t="str">
            <v>Kế toán phải thu</v>
          </cell>
          <cell r="E85" t="str">
            <v>Phòng Tài chính &amp; Kế toán</v>
          </cell>
          <cell r="F85" t="str">
            <v>Phòng Tài chính &amp; Kế toán</v>
          </cell>
          <cell r="G85" t="str">
            <v>Khối Tài chính kinh tế</v>
          </cell>
          <cell r="H85" t="str">
            <v>KVP C3</v>
          </cell>
          <cell r="I85" t="str">
            <v>C3</v>
          </cell>
          <cell r="J85">
            <v>42325</v>
          </cell>
          <cell r="K85">
            <v>0</v>
          </cell>
          <cell r="L85">
            <v>1</v>
          </cell>
          <cell r="M85" t="str">
            <v>XĐTH</v>
          </cell>
          <cell r="N85">
            <v>42826</v>
          </cell>
          <cell r="O85" t="str">
            <v>Điều chỉnh lương, thay đổi lương CB</v>
          </cell>
          <cell r="P85">
            <v>0</v>
          </cell>
          <cell r="Q85">
            <v>4050000</v>
          </cell>
          <cell r="R85">
            <v>3300000</v>
          </cell>
          <cell r="S85">
            <v>7350000</v>
          </cell>
          <cell r="T85">
            <v>0</v>
          </cell>
          <cell r="U85">
            <v>0</v>
          </cell>
          <cell r="V85">
            <v>0</v>
          </cell>
          <cell r="W85" t="str">
            <v>102003919656</v>
          </cell>
          <cell r="X85" t="str">
            <v>VIETINBANK</v>
          </cell>
          <cell r="Y85" t="str">
            <v>LT</v>
          </cell>
          <cell r="Z85">
            <v>0</v>
          </cell>
          <cell r="AA85">
            <v>0</v>
          </cell>
          <cell r="AB85" t="str">
            <v>TRAN THI MAU TAI</v>
          </cell>
        </row>
        <row r="86">
          <cell r="B86" t="str">
            <v>CNX240</v>
          </cell>
          <cell r="C86" t="str">
            <v>Chu Văn Phong</v>
          </cell>
          <cell r="D86" t="str">
            <v>Kỹ sư BIM</v>
          </cell>
          <cell r="E86" t="str">
            <v>Phòng BIM</v>
          </cell>
          <cell r="F86" t="str">
            <v>Ban Kĩ thuật</v>
          </cell>
          <cell r="G86" t="str">
            <v>Khối Kỹ thuật - Dự án</v>
          </cell>
          <cell r="H86" t="str">
            <v>KVP C3</v>
          </cell>
          <cell r="I86" t="str">
            <v>C3</v>
          </cell>
          <cell r="J86">
            <v>42346</v>
          </cell>
          <cell r="K86">
            <v>0</v>
          </cell>
          <cell r="L86">
            <v>1</v>
          </cell>
          <cell r="M86" t="str">
            <v>XĐTH</v>
          </cell>
          <cell r="N86">
            <v>42826</v>
          </cell>
          <cell r="O86" t="str">
            <v>Điều chỉnh lương, thay đổi lương CB</v>
          </cell>
          <cell r="P86">
            <v>0</v>
          </cell>
          <cell r="Q86">
            <v>5512500</v>
          </cell>
          <cell r="R86">
            <v>5512500</v>
          </cell>
          <cell r="S86">
            <v>11025000</v>
          </cell>
          <cell r="T86">
            <v>0</v>
          </cell>
          <cell r="U86">
            <v>0</v>
          </cell>
          <cell r="V86">
            <v>0</v>
          </cell>
          <cell r="W86" t="str">
            <v>101002733584</v>
          </cell>
          <cell r="X86" t="str">
            <v>VIETINBANK</v>
          </cell>
          <cell r="Y86" t="str">
            <v>LT</v>
          </cell>
          <cell r="Z86">
            <v>1</v>
          </cell>
          <cell r="AA86">
            <v>0</v>
          </cell>
          <cell r="AB86" t="str">
            <v>CHU VAN PHONG</v>
          </cell>
        </row>
        <row r="87">
          <cell r="B87" t="str">
            <v>CNX247</v>
          </cell>
          <cell r="C87" t="str">
            <v>Đào Thị Thùy Dung</v>
          </cell>
          <cell r="D87" t="str">
            <v>Nhân viên hành chính</v>
          </cell>
          <cell r="E87" t="str">
            <v>Ban Hành chính &amp; Văn phòng Tập đoàn</v>
          </cell>
          <cell r="F87" t="str">
            <v>Ban Hành chính &amp; Văn phòng Tập đoàn</v>
          </cell>
          <cell r="G87" t="str">
            <v>Ban Hành chính &amp; Văn phòng Tập đoàn</v>
          </cell>
          <cell r="H87" t="str">
            <v>KVP C3</v>
          </cell>
          <cell r="I87" t="str">
            <v>C3</v>
          </cell>
          <cell r="J87">
            <v>42352</v>
          </cell>
          <cell r="K87">
            <v>0</v>
          </cell>
          <cell r="L87">
            <v>1</v>
          </cell>
          <cell r="M87" t="str">
            <v>XĐTH</v>
          </cell>
          <cell r="N87">
            <v>0</v>
          </cell>
          <cell r="O87">
            <v>0</v>
          </cell>
          <cell r="P87">
            <v>0</v>
          </cell>
          <cell r="Q87">
            <v>4050000</v>
          </cell>
          <cell r="R87">
            <v>2950000</v>
          </cell>
          <cell r="S87">
            <v>7000000</v>
          </cell>
          <cell r="T87">
            <v>0</v>
          </cell>
          <cell r="U87">
            <v>0</v>
          </cell>
          <cell r="V87">
            <v>0</v>
          </cell>
          <cell r="W87" t="str">
            <v>102002737097</v>
          </cell>
          <cell r="X87" t="str">
            <v>VIETINBANK</v>
          </cell>
          <cell r="Y87" t="str">
            <v>LT</v>
          </cell>
          <cell r="Z87">
            <v>0</v>
          </cell>
          <cell r="AA87">
            <v>0</v>
          </cell>
          <cell r="AB87" t="str">
            <v>DAO THI THUY DUNG</v>
          </cell>
        </row>
        <row r="88">
          <cell r="B88" t="str">
            <v>CNX248</v>
          </cell>
          <cell r="C88" t="str">
            <v>Phan Tiến Thu</v>
          </cell>
          <cell r="D88" t="str">
            <v>Chuyên viên Thanh tra &amp; Kiểm soát nội bộ</v>
          </cell>
          <cell r="E88" t="str">
            <v>Ban Thanh tra &amp; Kiểm soát nội bộ</v>
          </cell>
          <cell r="F88" t="str">
            <v>Ban Thanh tra &amp; Kiểm soát nội bộ</v>
          </cell>
          <cell r="G88" t="str">
            <v>Ban Thanh tra &amp; Kiểm soát nội bộ</v>
          </cell>
          <cell r="H88" t="str">
            <v>KVP C3</v>
          </cell>
          <cell r="I88" t="str">
            <v>C3</v>
          </cell>
          <cell r="J88">
            <v>42359</v>
          </cell>
          <cell r="K88">
            <v>0</v>
          </cell>
          <cell r="L88">
            <v>1</v>
          </cell>
          <cell r="M88" t="str">
            <v>XĐTH</v>
          </cell>
          <cell r="N88">
            <v>42826</v>
          </cell>
          <cell r="O88" t="str">
            <v>Điều chỉnh lương, thay đổi lương CB</v>
          </cell>
          <cell r="P88">
            <v>0</v>
          </cell>
          <cell r="Q88">
            <v>6037500</v>
          </cell>
          <cell r="R88">
            <v>6037500</v>
          </cell>
          <cell r="S88">
            <v>12075000</v>
          </cell>
          <cell r="T88">
            <v>0</v>
          </cell>
          <cell r="U88">
            <v>0</v>
          </cell>
          <cell r="V88">
            <v>0</v>
          </cell>
          <cell r="W88" t="str">
            <v>106002781459</v>
          </cell>
          <cell r="X88" t="str">
            <v>VIETINBANK</v>
          </cell>
          <cell r="Y88" t="str">
            <v>LT</v>
          </cell>
          <cell r="Z88">
            <v>2</v>
          </cell>
          <cell r="AA88">
            <v>0</v>
          </cell>
          <cell r="AB88" t="str">
            <v>PHAN TIEN THU</v>
          </cell>
        </row>
        <row r="89">
          <cell r="B89" t="str">
            <v>CNX249</v>
          </cell>
          <cell r="C89" t="str">
            <v>Nguyễn Thanh Hải</v>
          </cell>
          <cell r="D89" t="str">
            <v>Trưởng phòng BIM</v>
          </cell>
          <cell r="E89" t="str">
            <v>Phòng BIM</v>
          </cell>
          <cell r="F89" t="str">
            <v>Ban Kĩ thuật</v>
          </cell>
          <cell r="G89" t="str">
            <v>Khối Kỹ thuật - Dự án</v>
          </cell>
          <cell r="H89" t="str">
            <v>KVP C3</v>
          </cell>
          <cell r="I89" t="str">
            <v>C3</v>
          </cell>
          <cell r="J89">
            <v>42362</v>
          </cell>
          <cell r="K89">
            <v>0</v>
          </cell>
          <cell r="L89">
            <v>1</v>
          </cell>
          <cell r="M89" t="str">
            <v>XĐTH</v>
          </cell>
          <cell r="N89">
            <v>42826</v>
          </cell>
          <cell r="O89" t="str">
            <v>Điều chỉnh lương, thay đổi lương CB</v>
          </cell>
          <cell r="P89">
            <v>0</v>
          </cell>
          <cell r="Q89">
            <v>7475000</v>
          </cell>
          <cell r="R89">
            <v>7475000</v>
          </cell>
          <cell r="S89">
            <v>14950000</v>
          </cell>
          <cell r="T89">
            <v>0</v>
          </cell>
          <cell r="U89">
            <v>0</v>
          </cell>
          <cell r="V89">
            <v>0</v>
          </cell>
          <cell r="W89" t="str">
            <v>107004642148</v>
          </cell>
          <cell r="X89" t="str">
            <v>VIETINBANK</v>
          </cell>
          <cell r="Y89" t="str">
            <v>LT</v>
          </cell>
          <cell r="Z89">
            <v>0</v>
          </cell>
          <cell r="AA89">
            <v>0</v>
          </cell>
          <cell r="AB89" t="str">
            <v>NGUYEN THANH HAI</v>
          </cell>
        </row>
        <row r="90">
          <cell r="B90" t="str">
            <v>CNX259</v>
          </cell>
          <cell r="C90" t="str">
            <v>Nguyễn Trường Giang</v>
          </cell>
          <cell r="D90" t="str">
            <v>Kỹ sư giám sát M&amp;E</v>
          </cell>
          <cell r="E90" t="str">
            <v>Ban Điều hành dự án Ecolife Capitol</v>
          </cell>
          <cell r="F90" t="str">
            <v>Ban Điều hành các dự án</v>
          </cell>
          <cell r="G90" t="str">
            <v>Khối Kỹ thuật - Dự án</v>
          </cell>
          <cell r="H90" t="str">
            <v>DF2 C3</v>
          </cell>
          <cell r="I90" t="str">
            <v>C3</v>
          </cell>
          <cell r="J90">
            <v>42361</v>
          </cell>
          <cell r="K90">
            <v>0</v>
          </cell>
          <cell r="L90">
            <v>1</v>
          </cell>
          <cell r="M90" t="str">
            <v>XĐTH</v>
          </cell>
          <cell r="N90">
            <v>0</v>
          </cell>
          <cell r="O90">
            <v>0</v>
          </cell>
          <cell r="P90">
            <v>0</v>
          </cell>
          <cell r="Q90">
            <v>4050000</v>
          </cell>
          <cell r="R90">
            <v>3950000</v>
          </cell>
          <cell r="S90">
            <v>8000000</v>
          </cell>
          <cell r="T90">
            <v>0</v>
          </cell>
          <cell r="U90">
            <v>0</v>
          </cell>
          <cell r="V90">
            <v>0</v>
          </cell>
          <cell r="W90" t="str">
            <v>101006754218</v>
          </cell>
          <cell r="X90" t="str">
            <v>VIETINBANK</v>
          </cell>
          <cell r="Y90" t="str">
            <v>LT</v>
          </cell>
          <cell r="Z90">
            <v>0</v>
          </cell>
          <cell r="AA90">
            <v>0</v>
          </cell>
          <cell r="AB90" t="str">
            <v>NGUYEN TRUONG GIANG</v>
          </cell>
        </row>
        <row r="91">
          <cell r="B91" t="str">
            <v>CNX268</v>
          </cell>
          <cell r="C91" t="str">
            <v>Triệu Hải Minh</v>
          </cell>
          <cell r="D91" t="str">
            <v>Trưởng tòa A2</v>
          </cell>
          <cell r="E91" t="str">
            <v>Ban Điều hành dự án Ecolife Capitol</v>
          </cell>
          <cell r="F91" t="str">
            <v>Ban Điều hành các dự án</v>
          </cell>
          <cell r="G91" t="str">
            <v>Khối Kỹ thuật - Dự án</v>
          </cell>
          <cell r="H91" t="str">
            <v>DF2 C3</v>
          </cell>
          <cell r="I91" t="str">
            <v>C3</v>
          </cell>
          <cell r="J91">
            <v>42474</v>
          </cell>
          <cell r="K91">
            <v>0</v>
          </cell>
          <cell r="L91">
            <v>1</v>
          </cell>
          <cell r="M91" t="str">
            <v>XĐTH</v>
          </cell>
          <cell r="N91">
            <v>42826</v>
          </cell>
          <cell r="O91" t="str">
            <v>Thay đổi lương CB 50/50</v>
          </cell>
          <cell r="P91">
            <v>0</v>
          </cell>
          <cell r="Q91">
            <v>7500000</v>
          </cell>
          <cell r="R91">
            <v>7500000</v>
          </cell>
          <cell r="S91">
            <v>15000000</v>
          </cell>
          <cell r="T91">
            <v>0</v>
          </cell>
          <cell r="U91">
            <v>0</v>
          </cell>
          <cell r="V91">
            <v>0</v>
          </cell>
          <cell r="W91" t="str">
            <v>104003037428</v>
          </cell>
          <cell r="X91" t="str">
            <v>VIETINBANK</v>
          </cell>
          <cell r="Y91" t="str">
            <v>LT</v>
          </cell>
          <cell r="Z91">
            <v>0</v>
          </cell>
          <cell r="AA91">
            <v>0</v>
          </cell>
          <cell r="AB91" t="str">
            <v>TRIEU HAI MINH</v>
          </cell>
        </row>
        <row r="92">
          <cell r="B92" t="str">
            <v>CNX274</v>
          </cell>
          <cell r="C92" t="str">
            <v>Lê Ngọc Quý</v>
          </cell>
          <cell r="D92" t="str">
            <v>Chuyên viên hồ sơ</v>
          </cell>
          <cell r="E92" t="str">
            <v>Phòng Hồ sơ</v>
          </cell>
          <cell r="F92" t="str">
            <v>Ban Kinh tế</v>
          </cell>
          <cell r="G92" t="str">
            <v>Khối Tài chính kinh tế</v>
          </cell>
          <cell r="H92" t="str">
            <v>KVP C3</v>
          </cell>
          <cell r="I92" t="str">
            <v>C3</v>
          </cell>
          <cell r="J92">
            <v>42522</v>
          </cell>
          <cell r="K92">
            <v>0</v>
          </cell>
          <cell r="L92">
            <v>1</v>
          </cell>
          <cell r="M92" t="str">
            <v>XĐTH</v>
          </cell>
          <cell r="N92">
            <v>42826</v>
          </cell>
          <cell r="O92" t="str">
            <v>Điều chỉnh lương, thay đổi lương CB</v>
          </cell>
          <cell r="P92">
            <v>0</v>
          </cell>
          <cell r="Q92">
            <v>6000750</v>
          </cell>
          <cell r="R92">
            <v>6000750</v>
          </cell>
          <cell r="S92">
            <v>12001500</v>
          </cell>
          <cell r="T92">
            <v>0</v>
          </cell>
          <cell r="U92">
            <v>0</v>
          </cell>
          <cell r="V92">
            <v>0</v>
          </cell>
          <cell r="W92" t="str">
            <v>101002981830</v>
          </cell>
          <cell r="X92" t="str">
            <v>VIETINBANK</v>
          </cell>
          <cell r="Y92" t="str">
            <v>LT</v>
          </cell>
          <cell r="Z92">
            <v>1</v>
          </cell>
          <cell r="AA92">
            <v>0</v>
          </cell>
          <cell r="AB92" t="str">
            <v>LE NGOC QUY</v>
          </cell>
        </row>
        <row r="93">
          <cell r="B93" t="str">
            <v>CNX280</v>
          </cell>
          <cell r="C93" t="str">
            <v>Nguyễn Tiến Vượng</v>
          </cell>
          <cell r="D93" t="str">
            <v>Chuyên viên khối lượng</v>
          </cell>
          <cell r="E93" t="str">
            <v>Phòng Khối lượng</v>
          </cell>
          <cell r="F93" t="str">
            <v>Ban Kinh tế</v>
          </cell>
          <cell r="G93" t="str">
            <v>Khối Tài chính kinh tế</v>
          </cell>
          <cell r="H93" t="str">
            <v>DF2 C3</v>
          </cell>
          <cell r="I93" t="str">
            <v>C3</v>
          </cell>
          <cell r="J93">
            <v>42510</v>
          </cell>
          <cell r="K93">
            <v>0</v>
          </cell>
          <cell r="L93">
            <v>1</v>
          </cell>
          <cell r="M93" t="str">
            <v>XĐTH</v>
          </cell>
          <cell r="N93">
            <v>42826</v>
          </cell>
          <cell r="O93" t="str">
            <v>Điều chỉnh lương, thay đổi lương CB</v>
          </cell>
          <cell r="P93">
            <v>0</v>
          </cell>
          <cell r="Q93">
            <v>7535000</v>
          </cell>
          <cell r="R93">
            <v>7535000</v>
          </cell>
          <cell r="S93">
            <v>15070000</v>
          </cell>
          <cell r="T93">
            <v>0</v>
          </cell>
          <cell r="U93">
            <v>0</v>
          </cell>
          <cell r="V93">
            <v>0</v>
          </cell>
          <cell r="W93" t="str">
            <v>102005160059</v>
          </cell>
          <cell r="X93" t="str">
            <v>VIETINBANK</v>
          </cell>
          <cell r="Y93" t="str">
            <v>LT</v>
          </cell>
          <cell r="Z93">
            <v>2</v>
          </cell>
          <cell r="AA93">
            <v>0</v>
          </cell>
          <cell r="AB93" t="str">
            <v>NGUYEN TIEN VUONG</v>
          </cell>
        </row>
        <row r="94">
          <cell r="B94" t="str">
            <v>CNX283</v>
          </cell>
          <cell r="C94" t="str">
            <v>Đặng Văn Thịnh</v>
          </cell>
          <cell r="D94" t="str">
            <v xml:space="preserve">Nhân viên hợp đồng  </v>
          </cell>
          <cell r="E94" t="str">
            <v>Phòng Đấu thầu Hợp đồng</v>
          </cell>
          <cell r="F94" t="str">
            <v>Ban Đấu thầu - Mua hàng</v>
          </cell>
          <cell r="G94" t="str">
            <v>Khối Kỹ thuật - Dự án</v>
          </cell>
          <cell r="H94" t="str">
            <v>KVP C3</v>
          </cell>
          <cell r="I94" t="str">
            <v>C3</v>
          </cell>
          <cell r="J94">
            <v>42491</v>
          </cell>
          <cell r="K94">
            <v>0</v>
          </cell>
          <cell r="L94">
            <v>1</v>
          </cell>
          <cell r="M94" t="str">
            <v>XĐTH</v>
          </cell>
          <cell r="N94">
            <v>42826</v>
          </cell>
          <cell r="O94" t="str">
            <v>Điều chỉnh lương, thay đổi lương CB</v>
          </cell>
          <cell r="P94">
            <v>0</v>
          </cell>
          <cell r="Q94">
            <v>7475000</v>
          </cell>
          <cell r="R94">
            <v>7475000</v>
          </cell>
          <cell r="S94">
            <v>14950000</v>
          </cell>
          <cell r="T94">
            <v>0</v>
          </cell>
          <cell r="U94">
            <v>0</v>
          </cell>
          <cell r="V94">
            <v>0</v>
          </cell>
          <cell r="W94" t="str">
            <v>101004090406</v>
          </cell>
          <cell r="X94" t="str">
            <v>VIETINBANK</v>
          </cell>
          <cell r="Y94" t="str">
            <v>LT</v>
          </cell>
          <cell r="Z94">
            <v>1</v>
          </cell>
          <cell r="AA94">
            <v>0</v>
          </cell>
          <cell r="AB94" t="str">
            <v>DANG VAN THINH</v>
          </cell>
        </row>
        <row r="95">
          <cell r="B95" t="str">
            <v>CNX284</v>
          </cell>
          <cell r="C95" t="str">
            <v>Phạm Tiến Đạt</v>
          </cell>
          <cell r="D95" t="str">
            <v>Nhân viên điều phối vật tư</v>
          </cell>
          <cell r="E95" t="str">
            <v>Ban Điều hành dự án Ecohome Phúc Lợi</v>
          </cell>
          <cell r="F95" t="str">
            <v>Ban Điều hành các dự án</v>
          </cell>
          <cell r="G95" t="str">
            <v>Khối Kỹ thuật - Dự án</v>
          </cell>
          <cell r="H95" t="str">
            <v>DE4 C3</v>
          </cell>
          <cell r="I95" t="str">
            <v>C3</v>
          </cell>
          <cell r="J95">
            <v>42491</v>
          </cell>
          <cell r="K95">
            <v>0</v>
          </cell>
          <cell r="L95">
            <v>1</v>
          </cell>
          <cell r="M95" t="str">
            <v>XĐTH</v>
          </cell>
          <cell r="N95">
            <v>42826</v>
          </cell>
          <cell r="O95" t="str">
            <v>Điều chỉnh lương, thay đổi lương CB</v>
          </cell>
          <cell r="P95">
            <v>0</v>
          </cell>
          <cell r="Q95">
            <v>4050000</v>
          </cell>
          <cell r="R95">
            <v>3650000</v>
          </cell>
          <cell r="S95">
            <v>7700000</v>
          </cell>
          <cell r="T95">
            <v>0</v>
          </cell>
          <cell r="U95">
            <v>0</v>
          </cell>
          <cell r="V95">
            <v>0</v>
          </cell>
          <cell r="W95">
            <v>101866872810</v>
          </cell>
          <cell r="X95" t="str">
            <v>VIETINBANK</v>
          </cell>
          <cell r="Y95" t="str">
            <v>LT</v>
          </cell>
          <cell r="Z95">
            <v>0</v>
          </cell>
          <cell r="AA95">
            <v>0</v>
          </cell>
          <cell r="AB95" t="str">
            <v>PHAM TIEN DAT</v>
          </cell>
        </row>
        <row r="96">
          <cell r="B96" t="str">
            <v>CNX286</v>
          </cell>
          <cell r="C96" t="str">
            <v>Đỗ Hữu Khu</v>
          </cell>
          <cell r="D96" t="str">
            <v>Trưởng phòng khối lượng</v>
          </cell>
          <cell r="E96" t="str">
            <v>Phòng Khối lượng</v>
          </cell>
          <cell r="F96" t="str">
            <v>Ban Kinh tế</v>
          </cell>
          <cell r="G96" t="str">
            <v>Khối Tài chính kinh tế</v>
          </cell>
          <cell r="H96" t="str">
            <v>KVP C3</v>
          </cell>
          <cell r="I96" t="str">
            <v>C3</v>
          </cell>
          <cell r="J96">
            <v>42522</v>
          </cell>
          <cell r="K96">
            <v>0</v>
          </cell>
          <cell r="L96">
            <v>1</v>
          </cell>
          <cell r="M96" t="str">
            <v>XĐTH</v>
          </cell>
          <cell r="N96">
            <v>42826</v>
          </cell>
          <cell r="O96" t="str">
            <v>Điều chỉnh lương, thay đổi lương CB</v>
          </cell>
          <cell r="P96">
            <v>0</v>
          </cell>
          <cell r="Q96">
            <v>11000000</v>
          </cell>
          <cell r="R96">
            <v>11000000</v>
          </cell>
          <cell r="S96">
            <v>22000000</v>
          </cell>
          <cell r="T96">
            <v>0</v>
          </cell>
          <cell r="U96">
            <v>0</v>
          </cell>
          <cell r="V96">
            <v>0</v>
          </cell>
          <cell r="W96" t="str">
            <v>107001445168</v>
          </cell>
          <cell r="X96" t="str">
            <v>VIETINBANK</v>
          </cell>
          <cell r="Y96" t="str">
            <v>LT</v>
          </cell>
          <cell r="Z96">
            <v>4</v>
          </cell>
          <cell r="AA96">
            <v>0</v>
          </cell>
          <cell r="AB96" t="str">
            <v>DO HUU KHU</v>
          </cell>
        </row>
        <row r="97">
          <cell r="B97" t="str">
            <v>CNX288</v>
          </cell>
          <cell r="C97" t="str">
            <v>Đỗ Xuân Điệp</v>
          </cell>
          <cell r="D97" t="str">
            <v>Chuyên viên kinh tế</v>
          </cell>
          <cell r="E97" t="str">
            <v>Phòng Kinh tế</v>
          </cell>
          <cell r="F97" t="str">
            <v>Ban Kinh tế</v>
          </cell>
          <cell r="G97" t="str">
            <v>Khối Tài chính kinh tế</v>
          </cell>
          <cell r="H97" t="str">
            <v>KVP C3</v>
          </cell>
          <cell r="I97" t="str">
            <v>C3</v>
          </cell>
          <cell r="J97">
            <v>42499</v>
          </cell>
          <cell r="K97">
            <v>0</v>
          </cell>
          <cell r="L97">
            <v>1</v>
          </cell>
          <cell r="M97" t="str">
            <v>XĐTH</v>
          </cell>
          <cell r="N97">
            <v>42826</v>
          </cell>
          <cell r="O97" t="str">
            <v>Điều chỉnh lương, thay đổi lương CB</v>
          </cell>
          <cell r="P97">
            <v>0</v>
          </cell>
          <cell r="Q97">
            <v>6000750</v>
          </cell>
          <cell r="R97">
            <v>6000750</v>
          </cell>
          <cell r="S97">
            <v>12001500</v>
          </cell>
          <cell r="T97">
            <v>0</v>
          </cell>
          <cell r="U97">
            <v>0</v>
          </cell>
          <cell r="V97">
            <v>0</v>
          </cell>
          <cell r="W97" t="str">
            <v>103002394730</v>
          </cell>
          <cell r="X97" t="str">
            <v>VIETINBANK</v>
          </cell>
          <cell r="Y97" t="str">
            <v>LT</v>
          </cell>
          <cell r="Z97">
            <v>0</v>
          </cell>
          <cell r="AA97">
            <v>0</v>
          </cell>
          <cell r="AB97" t="str">
            <v>DO XUAN DIEP</v>
          </cell>
        </row>
        <row r="98">
          <cell r="B98" t="str">
            <v>CNX289</v>
          </cell>
          <cell r="C98" t="str">
            <v>Nguyễn Thị Thủy</v>
          </cell>
          <cell r="D98" t="str">
            <v>Nhân viên theo dõi kế hoạch cung ứng</v>
          </cell>
          <cell r="E98" t="str">
            <v>Phòng Mua hàng</v>
          </cell>
          <cell r="F98" t="str">
            <v>Ban Đấu thầu - Mua hàng</v>
          </cell>
          <cell r="G98" t="str">
            <v>Khối Kỹ thuật - Dự án</v>
          </cell>
          <cell r="H98" t="str">
            <v>KVP C3</v>
          </cell>
          <cell r="I98" t="str">
            <v>C3</v>
          </cell>
          <cell r="J98">
            <v>42499</v>
          </cell>
          <cell r="K98">
            <v>0</v>
          </cell>
          <cell r="L98">
            <v>1</v>
          </cell>
          <cell r="M98" t="str">
            <v>XĐTH</v>
          </cell>
          <cell r="N98">
            <v>42826</v>
          </cell>
          <cell r="O98" t="str">
            <v>Điều chỉnh lương, thay đổi lương CB</v>
          </cell>
          <cell r="P98">
            <v>0</v>
          </cell>
          <cell r="Q98">
            <v>6075000</v>
          </cell>
          <cell r="R98">
            <v>6075000</v>
          </cell>
          <cell r="S98">
            <v>12150000</v>
          </cell>
          <cell r="T98">
            <v>0</v>
          </cell>
          <cell r="U98">
            <v>0</v>
          </cell>
          <cell r="V98">
            <v>0</v>
          </cell>
          <cell r="W98" t="str">
            <v>105003272605</v>
          </cell>
          <cell r="X98" t="str">
            <v>VIETINBANK</v>
          </cell>
          <cell r="Y98" t="str">
            <v>LT</v>
          </cell>
          <cell r="Z98">
            <v>1</v>
          </cell>
          <cell r="AA98">
            <v>0</v>
          </cell>
          <cell r="AB98" t="str">
            <v>NGUYEN THI THUY</v>
          </cell>
        </row>
        <row r="99">
          <cell r="B99" t="str">
            <v>CNX290</v>
          </cell>
          <cell r="C99" t="str">
            <v>Nguyễn Như Thu</v>
          </cell>
          <cell r="D99" t="str">
            <v>Kỹ sư giám sát A3</v>
          </cell>
          <cell r="E99" t="str">
            <v>Ban Điều hành dự án Ecolife Capitol</v>
          </cell>
          <cell r="F99" t="str">
            <v>Ban Điều hành các dự án</v>
          </cell>
          <cell r="G99" t="str">
            <v>Khối Kỹ thuật - Dự án</v>
          </cell>
          <cell r="H99" t="str">
            <v>DF2 C3</v>
          </cell>
          <cell r="I99" t="str">
            <v>C3</v>
          </cell>
          <cell r="J99">
            <v>42522</v>
          </cell>
          <cell r="K99">
            <v>0</v>
          </cell>
          <cell r="L99">
            <v>1</v>
          </cell>
          <cell r="M99" t="str">
            <v>XĐTH</v>
          </cell>
          <cell r="N99">
            <v>42826</v>
          </cell>
          <cell r="O99" t="str">
            <v>Thay đổi lương CB 50/50</v>
          </cell>
          <cell r="P99">
            <v>0</v>
          </cell>
          <cell r="Q99">
            <v>5500000</v>
          </cell>
          <cell r="R99">
            <v>5500000</v>
          </cell>
          <cell r="S99">
            <v>11000000</v>
          </cell>
          <cell r="T99">
            <v>0</v>
          </cell>
          <cell r="U99">
            <v>0</v>
          </cell>
          <cell r="V99">
            <v>0</v>
          </cell>
          <cell r="W99" t="str">
            <v>109003283584</v>
          </cell>
          <cell r="X99" t="str">
            <v>VIETINBANK</v>
          </cell>
          <cell r="Y99" t="str">
            <v>LT</v>
          </cell>
          <cell r="Z99">
            <v>0</v>
          </cell>
          <cell r="AA99">
            <v>0</v>
          </cell>
          <cell r="AB99" t="str">
            <v>NGUYEN NHU THU</v>
          </cell>
        </row>
        <row r="100">
          <cell r="B100" t="str">
            <v>CNX291</v>
          </cell>
          <cell r="C100" t="str">
            <v>Nguyễn Thanh Tuyền</v>
          </cell>
          <cell r="D100" t="str">
            <v>Chuyên viên khối lượng</v>
          </cell>
          <cell r="E100" t="str">
            <v>Phòng Khối lượng</v>
          </cell>
          <cell r="F100" t="str">
            <v>Ban Kinh tế</v>
          </cell>
          <cell r="G100" t="str">
            <v>Khối Tài chính kinh tế</v>
          </cell>
          <cell r="H100" t="str">
            <v>KVP C3</v>
          </cell>
          <cell r="I100" t="str">
            <v>C3</v>
          </cell>
          <cell r="J100">
            <v>42522</v>
          </cell>
          <cell r="K100">
            <v>0</v>
          </cell>
          <cell r="L100">
            <v>1</v>
          </cell>
          <cell r="M100" t="str">
            <v>XĐTH</v>
          </cell>
          <cell r="N100">
            <v>42826</v>
          </cell>
          <cell r="O100" t="str">
            <v>Điều chỉnh lương, thay đổi lương CB</v>
          </cell>
          <cell r="P100">
            <v>0</v>
          </cell>
          <cell r="Q100">
            <v>7000000</v>
          </cell>
          <cell r="R100">
            <v>7000000</v>
          </cell>
          <cell r="S100">
            <v>14000000</v>
          </cell>
          <cell r="T100">
            <v>0</v>
          </cell>
          <cell r="U100">
            <v>0</v>
          </cell>
          <cell r="V100">
            <v>0</v>
          </cell>
          <cell r="W100" t="str">
            <v>109001838347</v>
          </cell>
          <cell r="X100" t="str">
            <v>VIETINBANK</v>
          </cell>
          <cell r="Y100" t="str">
            <v>LT</v>
          </cell>
          <cell r="Z100">
            <v>0</v>
          </cell>
          <cell r="AA100">
            <v>0</v>
          </cell>
          <cell r="AB100" t="str">
            <v>NGUYEN THANH TUYEN</v>
          </cell>
        </row>
        <row r="101">
          <cell r="B101" t="str">
            <v>CNX293</v>
          </cell>
          <cell r="C101" t="str">
            <v>Trần Thị Thanh Hảo</v>
          </cell>
          <cell r="D101" t="str">
            <v>Chuyên viên đấu thầu hợp đồng</v>
          </cell>
          <cell r="E101" t="str">
            <v>Phòng Đấu thầu Hợp đồng</v>
          </cell>
          <cell r="F101" t="str">
            <v>Ban Đấu thầu - Mua hàng</v>
          </cell>
          <cell r="G101" t="str">
            <v>Khối Kỹ thuật - Dự án</v>
          </cell>
          <cell r="H101" t="str">
            <v>KVP C3</v>
          </cell>
          <cell r="I101" t="str">
            <v>C3</v>
          </cell>
          <cell r="J101">
            <v>42522</v>
          </cell>
          <cell r="K101">
            <v>0</v>
          </cell>
          <cell r="L101">
            <v>1</v>
          </cell>
          <cell r="M101" t="str">
            <v>XĐTH</v>
          </cell>
          <cell r="N101">
            <v>42826</v>
          </cell>
          <cell r="O101" t="str">
            <v>Điều chỉnh lương, thay đổi lương CB</v>
          </cell>
          <cell r="P101">
            <v>0</v>
          </cell>
          <cell r="Q101">
            <v>6300000</v>
          </cell>
          <cell r="R101">
            <v>6300000</v>
          </cell>
          <cell r="S101">
            <v>12600000</v>
          </cell>
          <cell r="T101">
            <v>0</v>
          </cell>
          <cell r="U101">
            <v>0</v>
          </cell>
          <cell r="V101">
            <v>0</v>
          </cell>
          <cell r="W101" t="str">
            <v>104003057927</v>
          </cell>
          <cell r="X101" t="str">
            <v>VIETINBANK</v>
          </cell>
          <cell r="Y101" t="str">
            <v>LT</v>
          </cell>
          <cell r="Z101">
            <v>1</v>
          </cell>
          <cell r="AA101">
            <v>0</v>
          </cell>
          <cell r="AB101" t="str">
            <v>TRAN THI THANH HAO</v>
          </cell>
        </row>
        <row r="102">
          <cell r="B102" t="str">
            <v>CNX295</v>
          </cell>
          <cell r="C102" t="str">
            <v>Cao Thị Hồng Nhung</v>
          </cell>
          <cell r="D102" t="str">
            <v>Chuyên viên mua hàng trong nước</v>
          </cell>
          <cell r="E102" t="str">
            <v>Phòng Mua hàng</v>
          </cell>
          <cell r="F102" t="str">
            <v>Ban Đấu thầu - Mua hàng</v>
          </cell>
          <cell r="G102" t="str">
            <v>Khối Kỹ thuật - Dự án</v>
          </cell>
          <cell r="H102" t="str">
            <v>KVP C3</v>
          </cell>
          <cell r="I102" t="str">
            <v>C3</v>
          </cell>
          <cell r="J102">
            <v>42494</v>
          </cell>
          <cell r="K102">
            <v>0</v>
          </cell>
          <cell r="L102">
            <v>1</v>
          </cell>
          <cell r="M102" t="str">
            <v>XĐTH</v>
          </cell>
          <cell r="N102">
            <v>42826</v>
          </cell>
          <cell r="O102" t="str">
            <v>Điều chỉnh lương, thay đổi lương CB</v>
          </cell>
          <cell r="P102">
            <v>0</v>
          </cell>
          <cell r="Q102">
            <v>8250000</v>
          </cell>
          <cell r="R102">
            <v>8250000</v>
          </cell>
          <cell r="S102">
            <v>16500000</v>
          </cell>
          <cell r="T102">
            <v>0</v>
          </cell>
          <cell r="U102">
            <v>0</v>
          </cell>
          <cell r="V102">
            <v>0</v>
          </cell>
          <cell r="W102" t="str">
            <v>103002307546</v>
          </cell>
          <cell r="X102" t="str">
            <v>VIETINBANK</v>
          </cell>
          <cell r="Y102" t="str">
            <v>LT</v>
          </cell>
          <cell r="Z102">
            <v>0</v>
          </cell>
          <cell r="AA102">
            <v>0</v>
          </cell>
          <cell r="AB102" t="str">
            <v>CAO THI HONG NHUNG</v>
          </cell>
        </row>
        <row r="103">
          <cell r="B103" t="str">
            <v>CNX301</v>
          </cell>
          <cell r="C103" t="str">
            <v>Trần Thanh Tùng</v>
          </cell>
          <cell r="D103" t="str">
            <v>Giám đốc Ban điều hành dự án Ecolife Capitol</v>
          </cell>
          <cell r="E103" t="str">
            <v>Ban Điều hành dự án Ecolife Capitol</v>
          </cell>
          <cell r="F103" t="str">
            <v>Ban Điều hành các dự án</v>
          </cell>
          <cell r="G103" t="str">
            <v>Khối Kỹ thuật - Dự án</v>
          </cell>
          <cell r="H103" t="str">
            <v>DF2 C3</v>
          </cell>
          <cell r="I103" t="str">
            <v>C3</v>
          </cell>
          <cell r="J103">
            <v>42461</v>
          </cell>
          <cell r="K103">
            <v>42916</v>
          </cell>
          <cell r="L103">
            <v>1</v>
          </cell>
          <cell r="M103" t="str">
            <v>XĐTH</v>
          </cell>
          <cell r="N103">
            <v>42826</v>
          </cell>
          <cell r="O103" t="str">
            <v>Điều chỉnh lương, thay đổi lương CB</v>
          </cell>
          <cell r="P103">
            <v>0</v>
          </cell>
          <cell r="Q103">
            <v>24750000</v>
          </cell>
          <cell r="R103">
            <v>24750000</v>
          </cell>
          <cell r="S103">
            <v>49500000</v>
          </cell>
          <cell r="T103">
            <v>0</v>
          </cell>
          <cell r="U103">
            <v>0</v>
          </cell>
          <cell r="V103">
            <v>0</v>
          </cell>
          <cell r="W103" t="str">
            <v>Giữ lương</v>
          </cell>
          <cell r="X103" t="str">
            <v>VIETINBANK</v>
          </cell>
          <cell r="Y103" t="str">
            <v>LT</v>
          </cell>
          <cell r="Z103">
            <v>2</v>
          </cell>
          <cell r="AA103">
            <v>0</v>
          </cell>
          <cell r="AB103" t="str">
            <v>TRAN THANH TUNG</v>
          </cell>
        </row>
        <row r="104">
          <cell r="B104" t="str">
            <v>CNX302</v>
          </cell>
          <cell r="C104" t="str">
            <v>Lê Hoài Nam</v>
          </cell>
          <cell r="D104" t="str">
            <v>Chuyên viên hồ sơ</v>
          </cell>
          <cell r="E104" t="str">
            <v>Phòng Hồ sơ</v>
          </cell>
          <cell r="F104" t="str">
            <v>Ban Kinh tế</v>
          </cell>
          <cell r="G104" t="str">
            <v>Khối Tài chính kinh tế</v>
          </cell>
          <cell r="H104" t="str">
            <v>KVP C3</v>
          </cell>
          <cell r="I104" t="str">
            <v>C3</v>
          </cell>
          <cell r="J104">
            <v>42534</v>
          </cell>
          <cell r="K104">
            <v>0</v>
          </cell>
          <cell r="L104">
            <v>1</v>
          </cell>
          <cell r="M104" t="str">
            <v>XĐTH</v>
          </cell>
          <cell r="N104">
            <v>42826</v>
          </cell>
          <cell r="O104" t="str">
            <v>Điều chỉnh lương, thay đổi lương CB</v>
          </cell>
          <cell r="P104">
            <v>0</v>
          </cell>
          <cell r="Q104">
            <v>6000500</v>
          </cell>
          <cell r="R104">
            <v>6000500</v>
          </cell>
          <cell r="S104">
            <v>12001000</v>
          </cell>
          <cell r="T104">
            <v>0</v>
          </cell>
          <cell r="U104">
            <v>0</v>
          </cell>
          <cell r="V104">
            <v>0</v>
          </cell>
          <cell r="W104" t="str">
            <v>107006826631</v>
          </cell>
          <cell r="X104" t="str">
            <v>VIETINBANK</v>
          </cell>
          <cell r="Y104" t="str">
            <v>LT</v>
          </cell>
          <cell r="Z104">
            <v>1</v>
          </cell>
          <cell r="AA104">
            <v>0</v>
          </cell>
          <cell r="AB104" t="str">
            <v>LE HOAI NAM</v>
          </cell>
        </row>
        <row r="105">
          <cell r="B105" t="str">
            <v>CNX303</v>
          </cell>
          <cell r="C105" t="str">
            <v>Phùng Thị Hiền</v>
          </cell>
          <cell r="D105" t="str">
            <v>Nhân viên tạp vụ</v>
          </cell>
          <cell r="E105" t="str">
            <v>Ban Điều hành dự án Ecolife Capitol</v>
          </cell>
          <cell r="F105" t="str">
            <v>Ban Điều hành các dự án</v>
          </cell>
          <cell r="G105" t="str">
            <v>Khối Kỹ thuật - Dự án</v>
          </cell>
          <cell r="H105" t="str">
            <v>DF2 C3</v>
          </cell>
          <cell r="I105" t="str">
            <v>C3</v>
          </cell>
          <cell r="J105">
            <v>42541</v>
          </cell>
          <cell r="K105">
            <v>0</v>
          </cell>
          <cell r="L105" t="str">
            <v>Quá tuổi, không tham gia BH</v>
          </cell>
          <cell r="M105" t="str">
            <v>Không XĐTH</v>
          </cell>
          <cell r="N105">
            <v>0</v>
          </cell>
          <cell r="O105">
            <v>0</v>
          </cell>
          <cell r="P105">
            <v>0</v>
          </cell>
          <cell r="Q105">
            <v>4050000</v>
          </cell>
          <cell r="R105">
            <v>950000</v>
          </cell>
          <cell r="S105">
            <v>5000000</v>
          </cell>
          <cell r="T105">
            <v>0</v>
          </cell>
          <cell r="U105">
            <v>0</v>
          </cell>
          <cell r="V105">
            <v>0</v>
          </cell>
          <cell r="W105" t="str">
            <v>104003761552</v>
          </cell>
          <cell r="X105" t="str">
            <v>VIETINBANK</v>
          </cell>
          <cell r="Y105" t="str">
            <v>LT</v>
          </cell>
          <cell r="Z105">
            <v>0</v>
          </cell>
          <cell r="AA105">
            <v>0</v>
          </cell>
          <cell r="AB105" t="str">
            <v>PHUNG THI HIEN</v>
          </cell>
        </row>
        <row r="106">
          <cell r="B106" t="str">
            <v>CNX304</v>
          </cell>
          <cell r="C106" t="str">
            <v>Nguyễn Mạnh Hùng</v>
          </cell>
          <cell r="D106" t="str">
            <v>Giám đốc Ban Kinh tế</v>
          </cell>
          <cell r="E106" t="str">
            <v>Ban Kinh tế</v>
          </cell>
          <cell r="F106" t="str">
            <v>Ban Kinh tế</v>
          </cell>
          <cell r="G106" t="str">
            <v>Khối Tài chính - Kinh tế</v>
          </cell>
          <cell r="H106" t="str">
            <v>KVP C3</v>
          </cell>
          <cell r="I106" t="str">
            <v>C3</v>
          </cell>
          <cell r="J106">
            <v>42522</v>
          </cell>
          <cell r="K106">
            <v>42901</v>
          </cell>
          <cell r="L106" t="str">
            <v>Giảm nghỉ việc</v>
          </cell>
          <cell r="M106" t="str">
            <v>XĐTH</v>
          </cell>
          <cell r="N106">
            <v>42826</v>
          </cell>
          <cell r="O106" t="str">
            <v>Điều chỉnh lương, thay đổi lương CB</v>
          </cell>
          <cell r="P106">
            <v>0</v>
          </cell>
          <cell r="Q106">
            <v>20700000</v>
          </cell>
          <cell r="R106">
            <v>20700000</v>
          </cell>
          <cell r="S106">
            <v>41400000</v>
          </cell>
          <cell r="T106">
            <v>0</v>
          </cell>
          <cell r="U106">
            <v>0</v>
          </cell>
          <cell r="V106">
            <v>0</v>
          </cell>
          <cell r="W106" t="str">
            <v>100005169204</v>
          </cell>
          <cell r="X106" t="str">
            <v>VIETINBANK</v>
          </cell>
          <cell r="Y106" t="str">
            <v>LT</v>
          </cell>
          <cell r="Z106">
            <v>2</v>
          </cell>
          <cell r="AA106">
            <v>0</v>
          </cell>
          <cell r="AB106" t="str">
            <v>NGUYEN MANH HUNG</v>
          </cell>
        </row>
        <row r="107">
          <cell r="B107" t="str">
            <v>CNX305</v>
          </cell>
          <cell r="C107" t="str">
            <v>Nguyễn Anh Tuấn</v>
          </cell>
          <cell r="D107" t="str">
            <v>Trưởng phòng kinh tế</v>
          </cell>
          <cell r="E107" t="str">
            <v>Phòng Kinh tế</v>
          </cell>
          <cell r="F107" t="str">
            <v>Ban Kinh tế</v>
          </cell>
          <cell r="G107" t="str">
            <v>Khối Tài chính kinh tế</v>
          </cell>
          <cell r="H107" t="str">
            <v>KVP C3</v>
          </cell>
          <cell r="I107" t="str">
            <v>C3</v>
          </cell>
          <cell r="J107">
            <v>42522</v>
          </cell>
          <cell r="K107">
            <v>0</v>
          </cell>
          <cell r="L107">
            <v>1</v>
          </cell>
          <cell r="M107" t="str">
            <v>XĐTH</v>
          </cell>
          <cell r="N107">
            <v>42826</v>
          </cell>
          <cell r="O107" t="str">
            <v>Điều chỉnh lương, thay đổi lương CB</v>
          </cell>
          <cell r="P107">
            <v>0</v>
          </cell>
          <cell r="Q107">
            <v>11500000</v>
          </cell>
          <cell r="R107">
            <v>11500000</v>
          </cell>
          <cell r="S107">
            <v>23000000</v>
          </cell>
          <cell r="T107">
            <v>0</v>
          </cell>
          <cell r="U107">
            <v>0</v>
          </cell>
          <cell r="V107">
            <v>0</v>
          </cell>
          <cell r="W107" t="str">
            <v>108002307878</v>
          </cell>
          <cell r="X107" t="str">
            <v>VIETINBANK</v>
          </cell>
          <cell r="Y107" t="str">
            <v>LT</v>
          </cell>
          <cell r="Z107">
            <v>2</v>
          </cell>
          <cell r="AA107">
            <v>0</v>
          </cell>
          <cell r="AB107" t="str">
            <v>NGUYEN ANH TUAN</v>
          </cell>
        </row>
        <row r="108">
          <cell r="B108" t="str">
            <v>CNX308</v>
          </cell>
          <cell r="C108" t="str">
            <v>Trần Đình Khánh</v>
          </cell>
          <cell r="D108" t="str">
            <v>Chuyên viên khối lượng</v>
          </cell>
          <cell r="E108" t="str">
            <v>Phòng Khối lượng</v>
          </cell>
          <cell r="F108" t="str">
            <v>Ban Kinh tế</v>
          </cell>
          <cell r="G108" t="str">
            <v>Khối Tài chính kinh tế</v>
          </cell>
          <cell r="H108" t="str">
            <v>KVP C3</v>
          </cell>
          <cell r="I108" t="str">
            <v>C3</v>
          </cell>
          <cell r="J108">
            <v>42569</v>
          </cell>
          <cell r="K108">
            <v>0</v>
          </cell>
          <cell r="L108">
            <v>1</v>
          </cell>
          <cell r="M108" t="str">
            <v>XĐTH</v>
          </cell>
          <cell r="N108">
            <v>42826</v>
          </cell>
          <cell r="O108" t="str">
            <v>Điều chỉnh lương, thay đổi lương CB</v>
          </cell>
          <cell r="P108">
            <v>0</v>
          </cell>
          <cell r="Q108">
            <v>7504000</v>
          </cell>
          <cell r="R108">
            <v>7504000</v>
          </cell>
          <cell r="S108">
            <v>15008000</v>
          </cell>
          <cell r="T108">
            <v>0</v>
          </cell>
          <cell r="U108">
            <v>0</v>
          </cell>
          <cell r="V108">
            <v>0</v>
          </cell>
          <cell r="W108" t="str">
            <v>106003295287</v>
          </cell>
          <cell r="X108" t="str">
            <v>VIETINBANK</v>
          </cell>
          <cell r="Y108" t="str">
            <v>LT</v>
          </cell>
          <cell r="Z108">
            <v>0</v>
          </cell>
          <cell r="AA108">
            <v>0</v>
          </cell>
          <cell r="AB108" t="str">
            <v>TRAN DINH KHANH</v>
          </cell>
        </row>
        <row r="109">
          <cell r="B109" t="str">
            <v>CNX309</v>
          </cell>
          <cell r="C109" t="str">
            <v>Nguyễn Hữu Tuân</v>
          </cell>
          <cell r="D109" t="str">
            <v>Kỹ sư xây dựng</v>
          </cell>
          <cell r="E109" t="str">
            <v>Phòng Xây dựng</v>
          </cell>
          <cell r="F109" t="str">
            <v>Ban Kĩ thuật</v>
          </cell>
          <cell r="G109" t="str">
            <v>Khối Kỹ thuật - Dự án</v>
          </cell>
          <cell r="H109" t="str">
            <v>KVP C3</v>
          </cell>
          <cell r="I109" t="str">
            <v>C3</v>
          </cell>
          <cell r="J109">
            <v>42583</v>
          </cell>
          <cell r="K109">
            <v>0</v>
          </cell>
          <cell r="L109">
            <v>1</v>
          </cell>
          <cell r="M109" t="str">
            <v>XĐTH</v>
          </cell>
          <cell r="N109">
            <v>42826</v>
          </cell>
          <cell r="O109" t="str">
            <v>Điều chỉnh lương, thay đổi lương CB</v>
          </cell>
          <cell r="P109">
            <v>0</v>
          </cell>
          <cell r="Q109">
            <v>4887500</v>
          </cell>
          <cell r="R109">
            <v>4887500</v>
          </cell>
          <cell r="S109">
            <v>9775000</v>
          </cell>
          <cell r="T109">
            <v>0</v>
          </cell>
          <cell r="U109">
            <v>0</v>
          </cell>
          <cell r="V109">
            <v>0</v>
          </cell>
          <cell r="W109" t="str">
            <v>106003329735</v>
          </cell>
          <cell r="X109" t="str">
            <v>VIETINBANK</v>
          </cell>
          <cell r="Y109" t="str">
            <v>LT</v>
          </cell>
          <cell r="Z109">
            <v>0</v>
          </cell>
          <cell r="AA109">
            <v>0</v>
          </cell>
          <cell r="AB109" t="str">
            <v>NGUYEN HUU TUAN</v>
          </cell>
        </row>
        <row r="110">
          <cell r="B110" t="str">
            <v>CNX310</v>
          </cell>
          <cell r="C110" t="str">
            <v>Cao Văn Cảnh</v>
          </cell>
          <cell r="D110" t="str">
            <v>Chuyên viên khối lượng</v>
          </cell>
          <cell r="E110" t="str">
            <v>Phòng Khối lượng</v>
          </cell>
          <cell r="F110" t="str">
            <v>Ban Kinh tế</v>
          </cell>
          <cell r="G110" t="str">
            <v>Khối Tài chính kinh tế</v>
          </cell>
          <cell r="H110" t="str">
            <v>DF2 C3</v>
          </cell>
          <cell r="I110" t="str">
            <v>C3</v>
          </cell>
          <cell r="J110">
            <v>42583</v>
          </cell>
          <cell r="K110">
            <v>0</v>
          </cell>
          <cell r="L110">
            <v>1</v>
          </cell>
          <cell r="M110" t="str">
            <v>XĐTH</v>
          </cell>
          <cell r="N110">
            <v>42826</v>
          </cell>
          <cell r="O110" t="str">
            <v>Điều chỉnh lương, thay đổi lương CB</v>
          </cell>
          <cell r="P110">
            <v>0</v>
          </cell>
          <cell r="Q110">
            <v>7256250</v>
          </cell>
          <cell r="R110">
            <v>7256250</v>
          </cell>
          <cell r="S110">
            <v>14512500</v>
          </cell>
          <cell r="T110">
            <v>0</v>
          </cell>
          <cell r="U110">
            <v>0</v>
          </cell>
          <cell r="V110">
            <v>0</v>
          </cell>
          <cell r="W110" t="str">
            <v>109004822241</v>
          </cell>
          <cell r="X110" t="str">
            <v>VIETINBANK</v>
          </cell>
          <cell r="Y110" t="str">
            <v>LT</v>
          </cell>
          <cell r="Z110">
            <v>1</v>
          </cell>
          <cell r="AA110">
            <v>0</v>
          </cell>
          <cell r="AB110" t="str">
            <v>CAO VAN CANH</v>
          </cell>
        </row>
        <row r="111">
          <cell r="B111" t="str">
            <v>CNX311</v>
          </cell>
          <cell r="C111" t="str">
            <v>Lê Xuân Trường</v>
          </cell>
          <cell r="D111" t="str">
            <v>Chuyên viên hồ sơ</v>
          </cell>
          <cell r="E111" t="str">
            <v>Phòng Hồ sơ</v>
          </cell>
          <cell r="F111" t="str">
            <v>Ban Kinh tế</v>
          </cell>
          <cell r="G111" t="str">
            <v>Khối Tài chính kinh tế</v>
          </cell>
          <cell r="H111" t="str">
            <v>KVP C3</v>
          </cell>
          <cell r="I111" t="str">
            <v>C3</v>
          </cell>
          <cell r="J111">
            <v>42552</v>
          </cell>
          <cell r="K111">
            <v>0</v>
          </cell>
          <cell r="L111">
            <v>1</v>
          </cell>
          <cell r="M111" t="str">
            <v>XĐTH</v>
          </cell>
          <cell r="N111">
            <v>42826</v>
          </cell>
          <cell r="O111" t="str">
            <v>Điều chỉnh lương, thay đổi lương CB</v>
          </cell>
          <cell r="P111">
            <v>0</v>
          </cell>
          <cell r="Q111">
            <v>5500000</v>
          </cell>
          <cell r="R111">
            <v>5500000</v>
          </cell>
          <cell r="S111">
            <v>11000000</v>
          </cell>
          <cell r="T111">
            <v>0</v>
          </cell>
          <cell r="U111">
            <v>0</v>
          </cell>
          <cell r="V111">
            <v>0</v>
          </cell>
          <cell r="W111" t="str">
            <v>108003186436</v>
          </cell>
          <cell r="X111" t="str">
            <v>VIETINBANK</v>
          </cell>
          <cell r="Y111" t="str">
            <v>LT</v>
          </cell>
          <cell r="Z111">
            <v>1</v>
          </cell>
          <cell r="AA111">
            <v>0</v>
          </cell>
          <cell r="AB111" t="str">
            <v>LE XUAN TRUONG</v>
          </cell>
        </row>
        <row r="112">
          <cell r="B112" t="str">
            <v>CNX315</v>
          </cell>
          <cell r="C112" t="str">
            <v>Lưu Đức Phú</v>
          </cell>
          <cell r="D112" t="str">
            <v>Kỹ sư giám sát xây dựng</v>
          </cell>
          <cell r="E112" t="str">
            <v>Ban Điều hành dự án Ecohome Phúc Lợi</v>
          </cell>
          <cell r="F112" t="str">
            <v>Ban Điều hành các dự án</v>
          </cell>
          <cell r="G112" t="str">
            <v>Khối Kỹ thuật - Dự án</v>
          </cell>
          <cell r="H112" t="str">
            <v>DE4 C3</v>
          </cell>
          <cell r="I112" t="str">
            <v>C3</v>
          </cell>
          <cell r="J112">
            <v>42611</v>
          </cell>
          <cell r="K112">
            <v>0</v>
          </cell>
          <cell r="L112">
            <v>1</v>
          </cell>
          <cell r="M112" t="str">
            <v>XĐTH</v>
          </cell>
          <cell r="N112">
            <v>42826</v>
          </cell>
          <cell r="O112" t="str">
            <v>Thay đổi lương CB 50/50</v>
          </cell>
          <cell r="P112">
            <v>0</v>
          </cell>
          <cell r="Q112">
            <v>6000000</v>
          </cell>
          <cell r="R112">
            <v>6000000</v>
          </cell>
          <cell r="S112">
            <v>12000000</v>
          </cell>
          <cell r="T112">
            <v>0</v>
          </cell>
          <cell r="U112">
            <v>0</v>
          </cell>
          <cell r="V112">
            <v>0</v>
          </cell>
          <cell r="W112" t="str">
            <v>106003413327</v>
          </cell>
          <cell r="X112" t="str">
            <v>VIETINBANK</v>
          </cell>
          <cell r="Y112" t="str">
            <v>LT</v>
          </cell>
          <cell r="Z112">
            <v>0</v>
          </cell>
          <cell r="AA112">
            <v>0</v>
          </cell>
          <cell r="AB112" t="str">
            <v>LUU DUC PHU</v>
          </cell>
        </row>
        <row r="113">
          <cell r="B113" t="str">
            <v>CNX316</v>
          </cell>
          <cell r="C113" t="str">
            <v>Lê Viết Nhất</v>
          </cell>
          <cell r="D113" t="str">
            <v>Kỹ sư giám sát xây dựng</v>
          </cell>
          <cell r="E113" t="str">
            <v>Ban Điều hành dự án Ecohome Phúc Lợi</v>
          </cell>
          <cell r="F113" t="str">
            <v>Ban Điều hành các dự án</v>
          </cell>
          <cell r="G113" t="str">
            <v>Khối Kỹ thuật - Dự án</v>
          </cell>
          <cell r="H113" t="str">
            <v>DE4 C3</v>
          </cell>
          <cell r="I113" t="str">
            <v>C3</v>
          </cell>
          <cell r="J113">
            <v>42611</v>
          </cell>
          <cell r="K113">
            <v>0</v>
          </cell>
          <cell r="L113">
            <v>1</v>
          </cell>
          <cell r="M113" t="str">
            <v>XĐTH</v>
          </cell>
          <cell r="N113">
            <v>42826</v>
          </cell>
          <cell r="O113" t="str">
            <v>Điều chỉnh lương, thay đổi lương CB</v>
          </cell>
          <cell r="P113">
            <v>0</v>
          </cell>
          <cell r="Q113">
            <v>6900000</v>
          </cell>
          <cell r="R113">
            <v>6900000</v>
          </cell>
          <cell r="S113">
            <v>13800000</v>
          </cell>
          <cell r="T113">
            <v>0</v>
          </cell>
          <cell r="U113">
            <v>0</v>
          </cell>
          <cell r="V113">
            <v>0</v>
          </cell>
          <cell r="W113" t="str">
            <v>103003388625</v>
          </cell>
          <cell r="X113" t="str">
            <v>VIETINBANK</v>
          </cell>
          <cell r="Y113" t="str">
            <v>LT</v>
          </cell>
          <cell r="Z113">
            <v>0</v>
          </cell>
          <cell r="AA113">
            <v>0</v>
          </cell>
          <cell r="AB113" t="str">
            <v>LE VIET NHAT</v>
          </cell>
        </row>
        <row r="114">
          <cell r="B114" t="str">
            <v>CNX320</v>
          </cell>
          <cell r="C114" t="str">
            <v>Trần Hoài Nam</v>
          </cell>
          <cell r="D114" t="str">
            <v>Kỹ sư giám sát M&amp;E</v>
          </cell>
          <cell r="E114" t="str">
            <v>Ban Điều hành dự án Ecolife Capitol</v>
          </cell>
          <cell r="F114" t="str">
            <v>Ban Điều hành các dự án</v>
          </cell>
          <cell r="G114" t="str">
            <v>Khối Kỹ thuật - Dự án</v>
          </cell>
          <cell r="H114" t="str">
            <v>DF2 C3</v>
          </cell>
          <cell r="I114" t="str">
            <v>C3</v>
          </cell>
          <cell r="J114">
            <v>42628</v>
          </cell>
          <cell r="K114">
            <v>0</v>
          </cell>
          <cell r="L114">
            <v>1</v>
          </cell>
          <cell r="M114" t="str">
            <v>XĐTH</v>
          </cell>
          <cell r="N114">
            <v>42826</v>
          </cell>
          <cell r="O114" t="str">
            <v>Thay đổi lương CB 50/50</v>
          </cell>
          <cell r="P114">
            <v>0</v>
          </cell>
          <cell r="Q114">
            <v>6500000</v>
          </cell>
          <cell r="R114">
            <v>6500000</v>
          </cell>
          <cell r="S114">
            <v>13000000</v>
          </cell>
          <cell r="T114">
            <v>0</v>
          </cell>
          <cell r="U114">
            <v>0</v>
          </cell>
          <cell r="V114">
            <v>0</v>
          </cell>
          <cell r="W114" t="str">
            <v>106003484591</v>
          </cell>
          <cell r="X114" t="str">
            <v>VIETINBANK</v>
          </cell>
          <cell r="Y114" t="str">
            <v>LT</v>
          </cell>
          <cell r="Z114">
            <v>0</v>
          </cell>
          <cell r="AA114">
            <v>0</v>
          </cell>
          <cell r="AB114" t="str">
            <v>TRAN HOAI NAM</v>
          </cell>
        </row>
        <row r="115">
          <cell r="B115" t="str">
            <v>CNX321</v>
          </cell>
          <cell r="C115" t="str">
            <v>Nguyễn Thị Hoa</v>
          </cell>
          <cell r="D115" t="str">
            <v>Kế toán vật tư</v>
          </cell>
          <cell r="E115" t="str">
            <v>Phòng Tài chính &amp; Kế toán</v>
          </cell>
          <cell r="F115" t="str">
            <v>Phòng Tài chính &amp; Kế toán</v>
          </cell>
          <cell r="G115" t="str">
            <v>Khối Tài chính kinh tế</v>
          </cell>
          <cell r="H115" t="str">
            <v>KVP C3</v>
          </cell>
          <cell r="I115" t="str">
            <v>C3</v>
          </cell>
          <cell r="J115">
            <v>42628</v>
          </cell>
          <cell r="K115">
            <v>0</v>
          </cell>
          <cell r="L115">
            <v>1</v>
          </cell>
          <cell r="M115" t="str">
            <v>XĐTH</v>
          </cell>
          <cell r="N115">
            <v>0</v>
          </cell>
          <cell r="O115">
            <v>0</v>
          </cell>
          <cell r="P115">
            <v>0</v>
          </cell>
          <cell r="Q115">
            <v>4050000</v>
          </cell>
          <cell r="R115">
            <v>3450000</v>
          </cell>
          <cell r="S115">
            <v>7500000</v>
          </cell>
          <cell r="T115">
            <v>0</v>
          </cell>
          <cell r="U115">
            <v>0</v>
          </cell>
          <cell r="V115">
            <v>0</v>
          </cell>
          <cell r="W115" t="str">
            <v>102004586262</v>
          </cell>
          <cell r="X115" t="str">
            <v>VIETINBANK</v>
          </cell>
          <cell r="Y115" t="str">
            <v>LT</v>
          </cell>
          <cell r="Z115">
            <v>2</v>
          </cell>
          <cell r="AA115">
            <v>0</v>
          </cell>
          <cell r="AB115" t="str">
            <v>NGUYEN THI HOA</v>
          </cell>
        </row>
        <row r="116">
          <cell r="B116" t="str">
            <v>CNX322</v>
          </cell>
          <cell r="C116" t="str">
            <v>Phạm Văn Tuyền</v>
          </cell>
          <cell r="D116" t="str">
            <v>Nhân viên đấu thầu M&amp;E</v>
          </cell>
          <cell r="E116" t="str">
            <v>Phòng Đấu thầu Hợp đồng</v>
          </cell>
          <cell r="F116" t="str">
            <v>Ban Đấu thầu - Mua hàng</v>
          </cell>
          <cell r="G116" t="str">
            <v>Khối Kỹ thuật - Dự án</v>
          </cell>
          <cell r="H116" t="str">
            <v>KVP C3</v>
          </cell>
          <cell r="I116" t="str">
            <v>C3</v>
          </cell>
          <cell r="J116">
            <v>42644</v>
          </cell>
          <cell r="K116">
            <v>0</v>
          </cell>
          <cell r="L116">
            <v>1</v>
          </cell>
          <cell r="M116" t="str">
            <v>XĐTH</v>
          </cell>
          <cell r="N116">
            <v>42826</v>
          </cell>
          <cell r="O116" t="str">
            <v>Điều chỉnh lương, thay đổi lương CB</v>
          </cell>
          <cell r="P116">
            <v>0</v>
          </cell>
          <cell r="Q116">
            <v>5775000</v>
          </cell>
          <cell r="R116">
            <v>5775000</v>
          </cell>
          <cell r="S116">
            <v>11550000</v>
          </cell>
          <cell r="T116">
            <v>0</v>
          </cell>
          <cell r="U116">
            <v>0</v>
          </cell>
          <cell r="V116">
            <v>0</v>
          </cell>
          <cell r="W116" t="str">
            <v>101004284878</v>
          </cell>
          <cell r="X116" t="str">
            <v>VIETINBANK</v>
          </cell>
          <cell r="Y116" t="str">
            <v>LT</v>
          </cell>
          <cell r="Z116">
            <v>0</v>
          </cell>
          <cell r="AA116">
            <v>0</v>
          </cell>
          <cell r="AB116" t="str">
            <v>PHAM VAN TUYEN</v>
          </cell>
        </row>
        <row r="117">
          <cell r="B117" t="str">
            <v>CNX323</v>
          </cell>
          <cell r="C117" t="str">
            <v>Phạm Thị Hồng Hạnh</v>
          </cell>
          <cell r="D117" t="str">
            <v>Nhân viên phụ bếp</v>
          </cell>
          <cell r="E117" t="str">
            <v>Bộ phận Hành chính - Bảo vệ &amp; Tạp vụ</v>
          </cell>
          <cell r="F117" t="str">
            <v>Ban Hành chính &amp; Văn phòng Tập đoàn</v>
          </cell>
          <cell r="G117" t="str">
            <v>Ban Hành chính &amp; Văn phòng Tập đoàn</v>
          </cell>
          <cell r="H117" t="str">
            <v>KVP C3</v>
          </cell>
          <cell r="I117" t="str">
            <v>C3</v>
          </cell>
          <cell r="J117">
            <v>42625</v>
          </cell>
          <cell r="K117">
            <v>0</v>
          </cell>
          <cell r="L117">
            <v>1</v>
          </cell>
          <cell r="M117" t="str">
            <v>XĐTH</v>
          </cell>
          <cell r="N117">
            <v>0</v>
          </cell>
          <cell r="O117">
            <v>0</v>
          </cell>
          <cell r="P117">
            <v>0</v>
          </cell>
          <cell r="Q117">
            <v>4050000</v>
          </cell>
          <cell r="R117">
            <v>450000</v>
          </cell>
          <cell r="S117">
            <v>4500000</v>
          </cell>
          <cell r="T117">
            <v>0</v>
          </cell>
          <cell r="U117">
            <v>0</v>
          </cell>
          <cell r="V117">
            <v>0</v>
          </cell>
          <cell r="W117" t="str">
            <v>108003729836</v>
          </cell>
          <cell r="X117" t="str">
            <v>VIETINBANK</v>
          </cell>
          <cell r="Y117" t="str">
            <v>LT</v>
          </cell>
          <cell r="Z117">
            <v>0</v>
          </cell>
          <cell r="AA117">
            <v>0</v>
          </cell>
          <cell r="AB117" t="str">
            <v>PHAM THI HONG HANH</v>
          </cell>
        </row>
        <row r="118">
          <cell r="B118" t="str">
            <v>CNX329</v>
          </cell>
          <cell r="C118" t="str">
            <v>Phạm Văn Huân</v>
          </cell>
          <cell r="D118" t="str">
            <v>Kỹ sư giám sát</v>
          </cell>
          <cell r="E118" t="str">
            <v>Ban Điều hành dự án Ecohome Phúc Lợi</v>
          </cell>
          <cell r="F118" t="str">
            <v>Ban Điều hành các dự án</v>
          </cell>
          <cell r="G118" t="str">
            <v>Khối Kỹ thuật - Dự án</v>
          </cell>
          <cell r="H118" t="str">
            <v>DE4 C3</v>
          </cell>
          <cell r="I118" t="str">
            <v>C3</v>
          </cell>
          <cell r="J118">
            <v>42156</v>
          </cell>
          <cell r="K118">
            <v>0</v>
          </cell>
          <cell r="L118">
            <v>1</v>
          </cell>
          <cell r="M118" t="str">
            <v>XĐTH</v>
          </cell>
          <cell r="N118">
            <v>42826</v>
          </cell>
          <cell r="O118" t="str">
            <v>Điều chỉnh lương, thay đổi lương CB</v>
          </cell>
          <cell r="P118">
            <v>0</v>
          </cell>
          <cell r="Q118">
            <v>7475000</v>
          </cell>
          <cell r="R118">
            <v>7475000</v>
          </cell>
          <cell r="S118">
            <v>14950000</v>
          </cell>
          <cell r="T118">
            <v>0</v>
          </cell>
          <cell r="U118">
            <v>0</v>
          </cell>
          <cell r="V118">
            <v>0</v>
          </cell>
          <cell r="W118" t="str">
            <v>105002307856</v>
          </cell>
          <cell r="X118" t="str">
            <v>VIETINBANK</v>
          </cell>
          <cell r="Y118" t="str">
            <v>LT</v>
          </cell>
          <cell r="Z118">
            <v>0</v>
          </cell>
          <cell r="AA118">
            <v>0</v>
          </cell>
          <cell r="AB118" t="str">
            <v>PHAM VAN HUAN</v>
          </cell>
        </row>
        <row r="119">
          <cell r="B119" t="str">
            <v>CNX330</v>
          </cell>
          <cell r="C119" t="str">
            <v>Giang Ngọc Sang</v>
          </cell>
          <cell r="D119" t="str">
            <v>Giám đốc Ban điều hành dự án Ecohome Phúc Lợi</v>
          </cell>
          <cell r="E119" t="str">
            <v>Ban Điều hành dự án Ecohome Phúc Lợi</v>
          </cell>
          <cell r="F119" t="str">
            <v>Ban Điều hành các dự án</v>
          </cell>
          <cell r="G119" t="str">
            <v>Khối Kỹ thuật - Dự án</v>
          </cell>
          <cell r="H119" t="str">
            <v>DE4 C3</v>
          </cell>
          <cell r="I119" t="str">
            <v>C3</v>
          </cell>
          <cell r="J119">
            <v>42297</v>
          </cell>
          <cell r="K119">
            <v>0</v>
          </cell>
          <cell r="L119">
            <v>1</v>
          </cell>
          <cell r="M119" t="str">
            <v>XĐTH</v>
          </cell>
          <cell r="N119">
            <v>42826</v>
          </cell>
          <cell r="O119" t="str">
            <v>Điều chỉnh lương, thay đổi lương CB</v>
          </cell>
          <cell r="P119">
            <v>0</v>
          </cell>
          <cell r="Q119">
            <v>16000000</v>
          </cell>
          <cell r="R119">
            <v>16000000</v>
          </cell>
          <cell r="S119">
            <v>32000000</v>
          </cell>
          <cell r="T119">
            <v>0</v>
          </cell>
          <cell r="U119">
            <v>0</v>
          </cell>
          <cell r="V119">
            <v>0</v>
          </cell>
          <cell r="W119" t="str">
            <v>104004416940</v>
          </cell>
          <cell r="X119" t="str">
            <v>VIETINBANK</v>
          </cell>
          <cell r="Y119" t="str">
            <v>LT</v>
          </cell>
          <cell r="Z119">
            <v>2</v>
          </cell>
          <cell r="AA119">
            <v>0</v>
          </cell>
          <cell r="AB119" t="str">
            <v>GIANG NGOC SANG</v>
          </cell>
        </row>
        <row r="120">
          <cell r="B120" t="str">
            <v>CNX333</v>
          </cell>
          <cell r="C120" t="str">
            <v>Phạm Thị Thanh Hiền</v>
          </cell>
          <cell r="D120" t="str">
            <v>Nhân viên bếp + tạp vụ</v>
          </cell>
          <cell r="E120" t="str">
            <v>Ban Điều hành dự án Ecohome Phúc Lợi</v>
          </cell>
          <cell r="F120" t="str">
            <v>Ban Điều hành các dự án</v>
          </cell>
          <cell r="G120" t="str">
            <v>Khối Kỹ thuật - Dự án</v>
          </cell>
          <cell r="H120" t="str">
            <v>DE4 C3</v>
          </cell>
          <cell r="I120" t="str">
            <v>C3</v>
          </cell>
          <cell r="J120">
            <v>42702</v>
          </cell>
          <cell r="K120">
            <v>0</v>
          </cell>
          <cell r="L120" t="str">
            <v>Quá tuổi, không tham gia BH</v>
          </cell>
          <cell r="M120" t="str">
            <v>HĐMV</v>
          </cell>
          <cell r="N120">
            <v>0</v>
          </cell>
          <cell r="O120">
            <v>0</v>
          </cell>
          <cell r="P120">
            <v>0</v>
          </cell>
          <cell r="Q120">
            <v>4050000</v>
          </cell>
          <cell r="R120">
            <v>950000</v>
          </cell>
          <cell r="S120">
            <v>5000000</v>
          </cell>
          <cell r="T120">
            <v>0</v>
          </cell>
          <cell r="U120">
            <v>0</v>
          </cell>
          <cell r="V120">
            <v>0</v>
          </cell>
          <cell r="W120">
            <v>100003789047</v>
          </cell>
          <cell r="X120" t="str">
            <v>VIETINBANK</v>
          </cell>
          <cell r="Y120" t="str">
            <v>LT</v>
          </cell>
          <cell r="Z120">
            <v>0</v>
          </cell>
          <cell r="AA120">
            <v>0</v>
          </cell>
          <cell r="AB120" t="str">
            <v>PHAM THI THANH HIEN</v>
          </cell>
        </row>
        <row r="121">
          <cell r="B121" t="str">
            <v>CNX341</v>
          </cell>
          <cell r="C121" t="str">
            <v>Trương Phúc Hưng</v>
          </cell>
          <cell r="D121" t="str">
            <v>Nhân viên HSE</v>
          </cell>
          <cell r="E121" t="str">
            <v>Ban Điều hành dự án Ecohome Phúc Lợi</v>
          </cell>
          <cell r="F121" t="str">
            <v>Ban Điều hành các dự án</v>
          </cell>
          <cell r="G121" t="str">
            <v>Khối Kỹ thuật - Dự án</v>
          </cell>
          <cell r="H121" t="str">
            <v>DE4 C3</v>
          </cell>
          <cell r="I121" t="str">
            <v>C3</v>
          </cell>
          <cell r="J121">
            <v>42746</v>
          </cell>
          <cell r="K121">
            <v>0</v>
          </cell>
          <cell r="L121">
            <v>1</v>
          </cell>
          <cell r="M121" t="str">
            <v>XĐTH</v>
          </cell>
          <cell r="N121">
            <v>42826</v>
          </cell>
          <cell r="O121" t="str">
            <v>Điều chỉnh lương, thay đổi lương CB</v>
          </cell>
          <cell r="P121">
            <v>0</v>
          </cell>
          <cell r="Q121">
            <v>6325000</v>
          </cell>
          <cell r="R121">
            <v>6325000</v>
          </cell>
          <cell r="S121">
            <v>12650000</v>
          </cell>
          <cell r="T121">
            <v>0</v>
          </cell>
          <cell r="U121">
            <v>0</v>
          </cell>
          <cell r="V121">
            <v>0</v>
          </cell>
          <cell r="W121" t="str">
            <v>107004393232</v>
          </cell>
          <cell r="X121" t="str">
            <v>VIETINBANK</v>
          </cell>
          <cell r="Y121" t="str">
            <v>LT</v>
          </cell>
          <cell r="Z121">
            <v>1</v>
          </cell>
          <cell r="AA121">
            <v>0</v>
          </cell>
          <cell r="AB121" t="str">
            <v>TRUONG PHUC HUNG</v>
          </cell>
        </row>
        <row r="122">
          <cell r="B122" t="str">
            <v>CNX345</v>
          </cell>
          <cell r="C122" t="str">
            <v>Nguyễn Quang Ngọc</v>
          </cell>
          <cell r="D122" t="str">
            <v>Quyền Giám đốc Ban Kĩ thuật</v>
          </cell>
          <cell r="E122" t="str">
            <v>Ban Kĩ thuật</v>
          </cell>
          <cell r="F122" t="str">
            <v>Ban Kĩ thuật</v>
          </cell>
          <cell r="G122" t="str">
            <v>Khối Kỹ thuật - Dự án</v>
          </cell>
          <cell r="H122" t="str">
            <v>KVP C3</v>
          </cell>
          <cell r="I122" t="str">
            <v>C3</v>
          </cell>
          <cell r="J122">
            <v>42790</v>
          </cell>
          <cell r="K122">
            <v>0</v>
          </cell>
          <cell r="L122">
            <v>1</v>
          </cell>
          <cell r="M122" t="str">
            <v>XĐTH</v>
          </cell>
          <cell r="N122">
            <v>42850</v>
          </cell>
          <cell r="O122" t="str">
            <v>Chính thức</v>
          </cell>
          <cell r="P122">
            <v>0</v>
          </cell>
          <cell r="Q122">
            <v>13500000</v>
          </cell>
          <cell r="R122">
            <v>13500000</v>
          </cell>
          <cell r="S122">
            <v>27000000</v>
          </cell>
          <cell r="T122">
            <v>0</v>
          </cell>
          <cell r="U122">
            <v>0</v>
          </cell>
          <cell r="V122">
            <v>0</v>
          </cell>
          <cell r="W122">
            <v>101866751709</v>
          </cell>
          <cell r="X122" t="str">
            <v>VIETINBANK</v>
          </cell>
          <cell r="Y122" t="str">
            <v>LT</v>
          </cell>
          <cell r="Z122">
            <v>0</v>
          </cell>
          <cell r="AA122">
            <v>0</v>
          </cell>
          <cell r="AB122" t="str">
            <v>NGUYEN QUANG NGOC</v>
          </cell>
        </row>
        <row r="123">
          <cell r="B123" t="str">
            <v>CNX347</v>
          </cell>
          <cell r="C123" t="str">
            <v>Hoàng Thế Dũng</v>
          </cell>
          <cell r="D123" t="str">
            <v>Trưởng phòng Dịch vụ nhân sự kiêm Phụ trách đánh giá và lương thưởng</v>
          </cell>
          <cell r="E123" t="str">
            <v>Phòng Dịch vụ Nhân sự</v>
          </cell>
          <cell r="F123" t="str">
            <v>Phòng Dịch vụ Nhân sự</v>
          </cell>
          <cell r="G123" t="str">
            <v>Ban Nhân sự</v>
          </cell>
          <cell r="H123" t="str">
            <v>KVP C3</v>
          </cell>
          <cell r="I123" t="str">
            <v>C3</v>
          </cell>
          <cell r="J123">
            <v>42814</v>
          </cell>
          <cell r="K123">
            <v>0</v>
          </cell>
          <cell r="L123" t="str">
            <v>Sắp nghỉ việc, không tham gia BH</v>
          </cell>
          <cell r="M123" t="str">
            <v>XĐTH</v>
          </cell>
          <cell r="N123">
            <v>42875</v>
          </cell>
          <cell r="O123" t="str">
            <v>Chính thức</v>
          </cell>
          <cell r="P123">
            <v>0</v>
          </cell>
          <cell r="Q123">
            <v>17500000</v>
          </cell>
          <cell r="R123">
            <v>17500000</v>
          </cell>
          <cell r="S123">
            <v>35000000</v>
          </cell>
          <cell r="T123">
            <v>0</v>
          </cell>
          <cell r="U123">
            <v>0</v>
          </cell>
          <cell r="V123">
            <v>0</v>
          </cell>
          <cell r="W123">
            <v>103006672204</v>
          </cell>
          <cell r="X123" t="str">
            <v>VIETINBANK</v>
          </cell>
          <cell r="Y123" t="str">
            <v>LT</v>
          </cell>
          <cell r="Z123">
            <v>2</v>
          </cell>
          <cell r="AA123">
            <v>0</v>
          </cell>
          <cell r="AB123" t="str">
            <v>HOANG THE DUNG</v>
          </cell>
        </row>
        <row r="124">
          <cell r="B124" t="str">
            <v>CNX348</v>
          </cell>
          <cell r="C124" t="str">
            <v>Nguyễn Đình Bàn</v>
          </cell>
          <cell r="D124" t="str">
            <v>Trưởng phòng M&amp;E</v>
          </cell>
          <cell r="E124" t="str">
            <v>Phòng M&amp;E</v>
          </cell>
          <cell r="F124" t="str">
            <v>Ban Kĩ thuật</v>
          </cell>
          <cell r="G124" t="str">
            <v>Khối Kỹ thuật - Dự án</v>
          </cell>
          <cell r="H124" t="str">
            <v>KVP C3</v>
          </cell>
          <cell r="I124" t="str">
            <v>C3</v>
          </cell>
          <cell r="J124">
            <v>42826</v>
          </cell>
          <cell r="K124">
            <v>0</v>
          </cell>
          <cell r="L124">
            <v>1</v>
          </cell>
          <cell r="M124" t="str">
            <v>XĐTH</v>
          </cell>
          <cell r="N124">
            <v>42826</v>
          </cell>
          <cell r="O124" t="str">
            <v>Điều chuyển 03 bên, Điều chỉnh lương &amp; Thay đổi lương CB</v>
          </cell>
          <cell r="P124">
            <v>0</v>
          </cell>
          <cell r="Q124">
            <v>15000000</v>
          </cell>
          <cell r="R124">
            <v>15000000</v>
          </cell>
          <cell r="S124">
            <v>30000000</v>
          </cell>
          <cell r="T124">
            <v>0</v>
          </cell>
          <cell r="U124">
            <v>0</v>
          </cell>
          <cell r="V124">
            <v>0</v>
          </cell>
          <cell r="W124" t="str">
            <v>109002307416</v>
          </cell>
          <cell r="X124" t="str">
            <v>VIETINBANK</v>
          </cell>
          <cell r="Y124" t="str">
            <v>LT</v>
          </cell>
          <cell r="Z124">
            <v>1</v>
          </cell>
          <cell r="AA124">
            <v>0</v>
          </cell>
          <cell r="AB124" t="str">
            <v>NGUYEN DINH BAN</v>
          </cell>
        </row>
        <row r="125">
          <cell r="B125" t="str">
            <v>CNX349</v>
          </cell>
          <cell r="C125" t="str">
            <v>Nguyễn Huy Nam</v>
          </cell>
          <cell r="D125" t="str">
            <v>Kỹ sư M&amp;E</v>
          </cell>
          <cell r="E125" t="str">
            <v>Phòng M&amp;E</v>
          </cell>
          <cell r="F125" t="str">
            <v>Ban Kĩ thuật</v>
          </cell>
          <cell r="G125" t="str">
            <v>Khối Kỹ thuật - Dự án</v>
          </cell>
          <cell r="H125" t="str">
            <v>KVP C3</v>
          </cell>
          <cell r="I125" t="str">
            <v>C3</v>
          </cell>
          <cell r="J125">
            <v>42826</v>
          </cell>
          <cell r="K125">
            <v>0</v>
          </cell>
          <cell r="L125">
            <v>1</v>
          </cell>
          <cell r="M125" t="str">
            <v>XĐTH</v>
          </cell>
          <cell r="N125">
            <v>42826</v>
          </cell>
          <cell r="O125" t="str">
            <v>Điều chuyển 03 bên, Điều chỉnh lương &amp; Thay đổi lương CB</v>
          </cell>
          <cell r="P125">
            <v>0</v>
          </cell>
          <cell r="Q125">
            <v>6875000</v>
          </cell>
          <cell r="R125">
            <v>6875000</v>
          </cell>
          <cell r="S125">
            <v>13750000</v>
          </cell>
          <cell r="T125">
            <v>0</v>
          </cell>
          <cell r="U125">
            <v>0</v>
          </cell>
          <cell r="V125">
            <v>0</v>
          </cell>
          <cell r="W125" t="str">
            <v>106002457795</v>
          </cell>
          <cell r="X125" t="str">
            <v>VIETINBANK</v>
          </cell>
          <cell r="Y125" t="str">
            <v>LT</v>
          </cell>
          <cell r="Z125">
            <v>0</v>
          </cell>
          <cell r="AA125">
            <v>0</v>
          </cell>
          <cell r="AB125" t="str">
            <v>NGUYEN HUY NAM</v>
          </cell>
        </row>
        <row r="126">
          <cell r="B126" t="str">
            <v>CNX350</v>
          </cell>
          <cell r="C126" t="str">
            <v>Trần Văn Hùng</v>
          </cell>
          <cell r="D126" t="str">
            <v>Kỹ sư M&amp;E</v>
          </cell>
          <cell r="E126" t="str">
            <v>Phòng M&amp;E</v>
          </cell>
          <cell r="F126" t="str">
            <v>Ban Kĩ thuật</v>
          </cell>
          <cell r="G126" t="str">
            <v>Khối Kỹ thuật - Dự án</v>
          </cell>
          <cell r="H126" t="str">
            <v>KVP C3</v>
          </cell>
          <cell r="I126" t="str">
            <v>C3</v>
          </cell>
          <cell r="J126">
            <v>42826</v>
          </cell>
          <cell r="K126">
            <v>0</v>
          </cell>
          <cell r="L126">
            <v>1</v>
          </cell>
          <cell r="M126" t="str">
            <v>XĐTH</v>
          </cell>
          <cell r="N126">
            <v>42826</v>
          </cell>
          <cell r="O126" t="str">
            <v>Điều chuyển 03 bên</v>
          </cell>
          <cell r="P126">
            <v>0</v>
          </cell>
          <cell r="Q126">
            <v>7000000</v>
          </cell>
          <cell r="R126">
            <v>7000000</v>
          </cell>
          <cell r="S126">
            <v>14000000</v>
          </cell>
          <cell r="T126">
            <v>0</v>
          </cell>
          <cell r="U126">
            <v>0</v>
          </cell>
          <cell r="V126">
            <v>0</v>
          </cell>
          <cell r="W126" t="str">
            <v>104004301590</v>
          </cell>
          <cell r="X126" t="str">
            <v>VIETINBANK</v>
          </cell>
          <cell r="Y126" t="str">
            <v>LT</v>
          </cell>
          <cell r="Z126">
            <v>0</v>
          </cell>
          <cell r="AA126">
            <v>0</v>
          </cell>
          <cell r="AB126" t="str">
            <v>TRAN VAN HUNG</v>
          </cell>
        </row>
        <row r="127">
          <cell r="B127" t="str">
            <v>CNX356</v>
          </cell>
          <cell r="C127" t="str">
            <v>Bùi Thị Quỳnh Hoa</v>
          </cell>
          <cell r="D127" t="str">
            <v>Chuyên viên kinh tế</v>
          </cell>
          <cell r="E127" t="str">
            <v>Phòng Kinh tế</v>
          </cell>
          <cell r="F127" t="str">
            <v>Ban Kinh tế</v>
          </cell>
          <cell r="G127" t="str">
            <v>Khối Tài chính kinh tế</v>
          </cell>
          <cell r="H127" t="str">
            <v>KVP C3</v>
          </cell>
          <cell r="I127" t="str">
            <v>C3</v>
          </cell>
          <cell r="J127">
            <v>42826</v>
          </cell>
          <cell r="K127">
            <v>0</v>
          </cell>
          <cell r="L127">
            <v>1</v>
          </cell>
          <cell r="M127" t="str">
            <v>XĐTH</v>
          </cell>
          <cell r="N127">
            <v>42826</v>
          </cell>
          <cell r="O127" t="str">
            <v>Điều chuyển 03 bên</v>
          </cell>
          <cell r="P127">
            <v>0</v>
          </cell>
          <cell r="Q127">
            <v>8002500</v>
          </cell>
          <cell r="R127">
            <v>8002500</v>
          </cell>
          <cell r="S127">
            <v>16005000</v>
          </cell>
          <cell r="T127">
            <v>0</v>
          </cell>
          <cell r="U127">
            <v>0</v>
          </cell>
          <cell r="V127">
            <v>0</v>
          </cell>
          <cell r="W127" t="str">
            <v>109002199014</v>
          </cell>
          <cell r="X127" t="str">
            <v>VIETINBANK</v>
          </cell>
          <cell r="Y127" t="str">
            <v>LT</v>
          </cell>
          <cell r="Z127">
            <v>2</v>
          </cell>
          <cell r="AA127">
            <v>0</v>
          </cell>
          <cell r="AB127" t="str">
            <v>BUI THI QUYNH HOA</v>
          </cell>
        </row>
        <row r="128">
          <cell r="B128" t="str">
            <v>CNX357</v>
          </cell>
          <cell r="C128" t="str">
            <v>Bùi Thị Thùy Dung</v>
          </cell>
          <cell r="D128" t="str">
            <v>Thư ký dự án</v>
          </cell>
          <cell r="E128" t="str">
            <v>Ban Điều hành dự án Ecolife Capitol</v>
          </cell>
          <cell r="F128" t="str">
            <v>Ban Điều hành các dự án</v>
          </cell>
          <cell r="G128" t="str">
            <v>Khối Kỹ thuật - Dự án</v>
          </cell>
          <cell r="H128" t="str">
            <v>DF2 C3</v>
          </cell>
          <cell r="I128" t="str">
            <v>C3</v>
          </cell>
          <cell r="J128">
            <v>42826</v>
          </cell>
          <cell r="K128">
            <v>0</v>
          </cell>
          <cell r="L128">
            <v>1</v>
          </cell>
          <cell r="M128" t="str">
            <v>XĐTH</v>
          </cell>
          <cell r="N128">
            <v>42826</v>
          </cell>
          <cell r="O128" t="str">
            <v>Điều chuyển 03 bên</v>
          </cell>
          <cell r="P128">
            <v>0</v>
          </cell>
          <cell r="Q128">
            <v>4050000</v>
          </cell>
          <cell r="R128">
            <v>2550000</v>
          </cell>
          <cell r="S128">
            <v>6600000</v>
          </cell>
          <cell r="T128">
            <v>0</v>
          </cell>
          <cell r="U128">
            <v>0</v>
          </cell>
          <cell r="V128">
            <v>0</v>
          </cell>
          <cell r="W128" t="str">
            <v>104006216357</v>
          </cell>
          <cell r="X128" t="str">
            <v>VIETINBANK</v>
          </cell>
          <cell r="Y128" t="str">
            <v>LT</v>
          </cell>
          <cell r="Z128">
            <v>0</v>
          </cell>
          <cell r="AA128">
            <v>0</v>
          </cell>
          <cell r="AB128" t="str">
            <v>BUI THI THUY DUNG</v>
          </cell>
        </row>
        <row r="129">
          <cell r="B129" t="str">
            <v>CNX362</v>
          </cell>
          <cell r="C129" t="str">
            <v>Lê Anh Ngọc</v>
          </cell>
          <cell r="D129" t="str">
            <v>Kỹ sư M&amp;E</v>
          </cell>
          <cell r="E129" t="str">
            <v>Phòng M&amp;E</v>
          </cell>
          <cell r="F129" t="str">
            <v>Ban Kĩ thuật</v>
          </cell>
          <cell r="G129" t="str">
            <v>Khối Kỹ thuật - Dự án</v>
          </cell>
          <cell r="H129" t="str">
            <v>DF1 C3</v>
          </cell>
          <cell r="I129" t="str">
            <v>C3</v>
          </cell>
          <cell r="J129">
            <v>42826</v>
          </cell>
          <cell r="K129">
            <v>0</v>
          </cell>
          <cell r="L129">
            <v>1</v>
          </cell>
          <cell r="M129" t="str">
            <v>XĐTH</v>
          </cell>
          <cell r="N129">
            <v>42826</v>
          </cell>
          <cell r="O129" t="str">
            <v>Điều chuyển 03 bên &amp; Thay đổi lương CB 50/50</v>
          </cell>
          <cell r="P129">
            <v>0</v>
          </cell>
          <cell r="Q129">
            <v>4250000</v>
          </cell>
          <cell r="R129">
            <v>4250000</v>
          </cell>
          <cell r="S129">
            <v>8500000</v>
          </cell>
          <cell r="T129">
            <v>0</v>
          </cell>
          <cell r="U129">
            <v>0</v>
          </cell>
          <cell r="V129">
            <v>0</v>
          </cell>
          <cell r="W129" t="str">
            <v>102002781453</v>
          </cell>
          <cell r="X129" t="str">
            <v>VIETINBANK</v>
          </cell>
          <cell r="Y129" t="str">
            <v>LT</v>
          </cell>
          <cell r="Z129">
            <v>0</v>
          </cell>
          <cell r="AA129">
            <v>0</v>
          </cell>
          <cell r="AB129" t="str">
            <v>LE ANH NGOC</v>
          </cell>
        </row>
        <row r="130">
          <cell r="B130" t="str">
            <v>CNX364</v>
          </cell>
          <cell r="C130" t="str">
            <v>Hoàng Duy Linh</v>
          </cell>
          <cell r="D130" t="str">
            <v>Kỹ sư giám sát xây dựng</v>
          </cell>
          <cell r="E130" t="str">
            <v>Ban Điều hành dự án Ecohome Phúc Lợi</v>
          </cell>
          <cell r="F130" t="str">
            <v>Ban Điều hành các dự án</v>
          </cell>
          <cell r="G130" t="str">
            <v>Khối Kỹ thuật - Dự án</v>
          </cell>
          <cell r="H130" t="str">
            <v>DE4 C3</v>
          </cell>
          <cell r="I130" t="str">
            <v>C3</v>
          </cell>
          <cell r="J130">
            <v>42826</v>
          </cell>
          <cell r="K130">
            <v>0</v>
          </cell>
          <cell r="L130">
            <v>1</v>
          </cell>
          <cell r="M130" t="str">
            <v>XĐTH</v>
          </cell>
          <cell r="N130">
            <v>42826</v>
          </cell>
          <cell r="O130" t="str">
            <v>Điều chuyển 03 bên</v>
          </cell>
          <cell r="P130">
            <v>0</v>
          </cell>
          <cell r="Q130">
            <v>6037500</v>
          </cell>
          <cell r="R130">
            <v>6037500</v>
          </cell>
          <cell r="S130">
            <v>12075000</v>
          </cell>
          <cell r="T130">
            <v>0</v>
          </cell>
          <cell r="U130">
            <v>0</v>
          </cell>
          <cell r="V130">
            <v>0</v>
          </cell>
          <cell r="W130" t="str">
            <v>107003135682</v>
          </cell>
          <cell r="X130" t="str">
            <v>VIETINBANK</v>
          </cell>
          <cell r="Y130" t="str">
            <v>LT</v>
          </cell>
          <cell r="Z130">
            <v>1</v>
          </cell>
          <cell r="AA130">
            <v>0</v>
          </cell>
          <cell r="AB130" t="str">
            <v>HOANG DUY LINH</v>
          </cell>
        </row>
        <row r="131">
          <cell r="B131" t="str">
            <v>CNX363</v>
          </cell>
          <cell r="C131" t="str">
            <v>Lê Đức Thái</v>
          </cell>
          <cell r="D131" t="str">
            <v>Nhân viên hồ sơ</v>
          </cell>
          <cell r="E131" t="str">
            <v>Ban Điều hành dự án Ecohome Phúc Lợi</v>
          </cell>
          <cell r="F131" t="str">
            <v>Ban Điều hành các dự án</v>
          </cell>
          <cell r="G131" t="str">
            <v>Khối Kỹ thuật - Dự án</v>
          </cell>
          <cell r="H131" t="str">
            <v>DE4 C3</v>
          </cell>
          <cell r="I131" t="str">
            <v>C3</v>
          </cell>
          <cell r="J131">
            <v>42842</v>
          </cell>
          <cell r="K131">
            <v>0</v>
          </cell>
          <cell r="L131" t="str">
            <v>Tăng tháng 7</v>
          </cell>
          <cell r="M131" t="str">
            <v>XĐTH</v>
          </cell>
          <cell r="N131">
            <v>42842</v>
          </cell>
          <cell r="O131" t="str">
            <v>Nhân viên mới</v>
          </cell>
          <cell r="P131">
            <v>0.85</v>
          </cell>
          <cell r="Q131">
            <v>6000000</v>
          </cell>
          <cell r="R131">
            <v>6000000</v>
          </cell>
          <cell r="S131">
            <v>12000000</v>
          </cell>
          <cell r="T131">
            <v>0</v>
          </cell>
          <cell r="U131">
            <v>0</v>
          </cell>
          <cell r="V131">
            <v>0</v>
          </cell>
          <cell r="W131">
            <v>100866924935</v>
          </cell>
          <cell r="X131" t="str">
            <v>VIETINBANK</v>
          </cell>
          <cell r="Y131" t="str">
            <v>LT</v>
          </cell>
          <cell r="Z131">
            <v>0</v>
          </cell>
          <cell r="AA131">
            <v>0</v>
          </cell>
          <cell r="AB131" t="str">
            <v>LE DUC THAI</v>
          </cell>
        </row>
        <row r="132">
          <cell r="B132" t="str">
            <v>CNX365</v>
          </cell>
          <cell r="C132" t="str">
            <v>Tạ Quang Huy</v>
          </cell>
          <cell r="D132" t="str">
            <v>Trưởng nhóm Đấu thầu</v>
          </cell>
          <cell r="E132" t="str">
            <v>Phòng Đấu thầu Hợp đồng</v>
          </cell>
          <cell r="F132" t="str">
            <v>Ban Đấu thầu - Mua hàng</v>
          </cell>
          <cell r="G132" t="str">
            <v>Khối Kỹ thuật - Dự án</v>
          </cell>
          <cell r="H132" t="str">
            <v>KVP C3</v>
          </cell>
          <cell r="I132" t="str">
            <v>C3</v>
          </cell>
          <cell r="J132">
            <v>42842</v>
          </cell>
          <cell r="K132">
            <v>42895</v>
          </cell>
          <cell r="L132">
            <v>0</v>
          </cell>
          <cell r="M132" t="str">
            <v>HĐTV</v>
          </cell>
          <cell r="N132">
            <v>42842</v>
          </cell>
          <cell r="O132" t="str">
            <v>Nhân viên mới</v>
          </cell>
          <cell r="P132">
            <v>0.85</v>
          </cell>
          <cell r="Q132">
            <v>9000000</v>
          </cell>
          <cell r="R132">
            <v>9000000</v>
          </cell>
          <cell r="S132">
            <v>18000000</v>
          </cell>
          <cell r="T132">
            <v>0</v>
          </cell>
          <cell r="U132">
            <v>0</v>
          </cell>
          <cell r="V132">
            <v>0</v>
          </cell>
          <cell r="W132">
            <v>100866954792</v>
          </cell>
          <cell r="X132" t="str">
            <v>VIETINBANK</v>
          </cell>
          <cell r="Y132" t="str">
            <v>LT</v>
          </cell>
          <cell r="Z132">
            <v>0</v>
          </cell>
          <cell r="AA132">
            <v>0</v>
          </cell>
          <cell r="AB132" t="str">
            <v>TA QUANG HUY</v>
          </cell>
        </row>
        <row r="133">
          <cell r="B133" t="str">
            <v>CNX366</v>
          </cell>
          <cell r="C133" t="str">
            <v>Bùi Huy Đạt</v>
          </cell>
          <cell r="D133" t="str">
            <v>Nhân viên khối lượng</v>
          </cell>
          <cell r="E133" t="str">
            <v>Phòng Khối lượng</v>
          </cell>
          <cell r="F133" t="str">
            <v>Ban Kinh tế</v>
          </cell>
          <cell r="G133" t="str">
            <v>Khối Tài chính kinh tế</v>
          </cell>
          <cell r="H133" t="str">
            <v>KVP C3</v>
          </cell>
          <cell r="I133" t="str">
            <v>C3</v>
          </cell>
          <cell r="J133">
            <v>42842</v>
          </cell>
          <cell r="K133">
            <v>0</v>
          </cell>
          <cell r="L133" t="str">
            <v>Tăng tháng 7</v>
          </cell>
          <cell r="M133" t="str">
            <v>HĐLĐ</v>
          </cell>
          <cell r="N133">
            <v>42903</v>
          </cell>
          <cell r="O133" t="str">
            <v>Chính thức, thay đổi lương CB</v>
          </cell>
          <cell r="P133">
            <v>0.85</v>
          </cell>
          <cell r="Q133">
            <v>6500000</v>
          </cell>
          <cell r="R133">
            <v>6500000</v>
          </cell>
          <cell r="S133">
            <v>13000000</v>
          </cell>
          <cell r="T133">
            <v>0</v>
          </cell>
          <cell r="U133">
            <v>0</v>
          </cell>
          <cell r="V133">
            <v>0</v>
          </cell>
          <cell r="W133">
            <v>108006834213</v>
          </cell>
          <cell r="X133" t="str">
            <v>VIETINBANK</v>
          </cell>
          <cell r="Y133" t="str">
            <v>LT</v>
          </cell>
          <cell r="Z133">
            <v>1</v>
          </cell>
          <cell r="AA133">
            <v>0</v>
          </cell>
          <cell r="AB133" t="str">
            <v>BUI HUY DAT</v>
          </cell>
        </row>
        <row r="134">
          <cell r="B134" t="str">
            <v>CNX367</v>
          </cell>
          <cell r="C134" t="str">
            <v>Trần Văn Tài</v>
          </cell>
          <cell r="D134" t="str">
            <v>Nhân viên khối lượng</v>
          </cell>
          <cell r="E134" t="str">
            <v>Ban Điều hành dự án Ecohome Phúc Lợi</v>
          </cell>
          <cell r="F134" t="str">
            <v>Ban Điều hành các dự án</v>
          </cell>
          <cell r="G134" t="str">
            <v>Khối Kỹ thuật - Dự án</v>
          </cell>
          <cell r="H134" t="str">
            <v>DE4 C3</v>
          </cell>
          <cell r="I134" t="str">
            <v>C3</v>
          </cell>
          <cell r="J134">
            <v>42842</v>
          </cell>
          <cell r="K134">
            <v>0</v>
          </cell>
          <cell r="L134" t="str">
            <v>Tăng tháng 7</v>
          </cell>
          <cell r="M134" t="str">
            <v>HĐTV</v>
          </cell>
          <cell r="N134">
            <v>42903</v>
          </cell>
          <cell r="O134" t="str">
            <v>Chính thức, thay đổi lương CB</v>
          </cell>
          <cell r="P134">
            <v>0.85</v>
          </cell>
          <cell r="Q134">
            <v>6000000</v>
          </cell>
          <cell r="R134">
            <v>6000000</v>
          </cell>
          <cell r="S134">
            <v>12000000</v>
          </cell>
          <cell r="T134">
            <v>0</v>
          </cell>
          <cell r="U134">
            <v>0</v>
          </cell>
          <cell r="V134">
            <v>0</v>
          </cell>
          <cell r="W134">
            <v>101005116014</v>
          </cell>
          <cell r="X134" t="str">
            <v>VIETINBANK</v>
          </cell>
          <cell r="Y134" t="str">
            <v>LT</v>
          </cell>
          <cell r="Z134">
            <v>0</v>
          </cell>
          <cell r="AA134">
            <v>0</v>
          </cell>
          <cell r="AB134" t="str">
            <v>TRAN VAN TAI</v>
          </cell>
        </row>
        <row r="135">
          <cell r="B135" t="str">
            <v>CNX369</v>
          </cell>
          <cell r="C135" t="str">
            <v>Nguyễn Trung Kiên</v>
          </cell>
          <cell r="D135" t="str">
            <v>Kỹ sư xây dựng</v>
          </cell>
          <cell r="E135" t="str">
            <v>Phòng Xây dựng</v>
          </cell>
          <cell r="F135" t="str">
            <v>Ban Kĩ thuật</v>
          </cell>
          <cell r="G135" t="str">
            <v>Khối Kỹ thuật - Dự án</v>
          </cell>
          <cell r="H135" t="str">
            <v>KVP C3</v>
          </cell>
          <cell r="I135" t="str">
            <v>C3</v>
          </cell>
          <cell r="J135">
            <v>42870</v>
          </cell>
          <cell r="K135">
            <v>0</v>
          </cell>
          <cell r="L135">
            <v>0</v>
          </cell>
          <cell r="M135" t="str">
            <v>HĐTV</v>
          </cell>
          <cell r="N135">
            <v>42870</v>
          </cell>
          <cell r="O135" t="str">
            <v>Nhân viên mới</v>
          </cell>
          <cell r="P135">
            <v>0.85</v>
          </cell>
          <cell r="Q135">
            <v>6000000</v>
          </cell>
          <cell r="R135">
            <v>6000000</v>
          </cell>
          <cell r="S135">
            <v>12000000</v>
          </cell>
          <cell r="T135">
            <v>0</v>
          </cell>
          <cell r="U135">
            <v>0</v>
          </cell>
          <cell r="V135">
            <v>0</v>
          </cell>
          <cell r="W135">
            <v>105004347169</v>
          </cell>
          <cell r="X135" t="str">
            <v>VIETINBANK</v>
          </cell>
          <cell r="Y135" t="str">
            <v>LT</v>
          </cell>
          <cell r="Z135">
            <v>0</v>
          </cell>
          <cell r="AA135">
            <v>0</v>
          </cell>
          <cell r="AB135" t="str">
            <v>NGUYEN TRUNG KIEN</v>
          </cell>
        </row>
        <row r="136">
          <cell r="B136" t="str">
            <v>CNX370</v>
          </cell>
          <cell r="C136" t="str">
            <v>Nguyễn Văn Hùng</v>
          </cell>
          <cell r="D136" t="str">
            <v>Kỹ sư xây dựng</v>
          </cell>
          <cell r="E136" t="str">
            <v>Phòng Xây dựng</v>
          </cell>
          <cell r="F136" t="str">
            <v>Ban Kĩ thuật</v>
          </cell>
          <cell r="G136" t="str">
            <v>Khối Kỹ thuật - Dự án</v>
          </cell>
          <cell r="H136" t="str">
            <v>KVP C3</v>
          </cell>
          <cell r="I136" t="str">
            <v>C3</v>
          </cell>
          <cell r="J136">
            <v>42870</v>
          </cell>
          <cell r="K136">
            <v>0</v>
          </cell>
          <cell r="L136">
            <v>0</v>
          </cell>
          <cell r="M136" t="str">
            <v>HĐTV</v>
          </cell>
          <cell r="N136">
            <v>42870</v>
          </cell>
          <cell r="O136" t="str">
            <v>Nhân viên mới</v>
          </cell>
          <cell r="P136">
            <v>0.85</v>
          </cell>
          <cell r="Q136">
            <v>6000000</v>
          </cell>
          <cell r="R136">
            <v>6000000</v>
          </cell>
          <cell r="S136">
            <v>12000000</v>
          </cell>
          <cell r="T136">
            <v>0</v>
          </cell>
          <cell r="U136">
            <v>0</v>
          </cell>
          <cell r="V136">
            <v>0</v>
          </cell>
          <cell r="W136">
            <v>105005422752</v>
          </cell>
          <cell r="X136" t="str">
            <v>VIETINBANK</v>
          </cell>
          <cell r="Y136" t="str">
            <v>LT</v>
          </cell>
          <cell r="Z136">
            <v>0</v>
          </cell>
          <cell r="AA136">
            <v>0</v>
          </cell>
          <cell r="AB136" t="str">
            <v>NGUYEN VAN HUNG</v>
          </cell>
        </row>
        <row r="137">
          <cell r="B137" t="str">
            <v>CNX371</v>
          </cell>
          <cell r="C137" t="str">
            <v>Nguyễn Văn Vượng</v>
          </cell>
          <cell r="D137" t="str">
            <v>Trưởng phòng Đấu thầu hợp đồng</v>
          </cell>
          <cell r="E137" t="str">
            <v>Phòng Đấu thầu Hợp đồng</v>
          </cell>
          <cell r="F137" t="str">
            <v>Ban Đấu thầu - Mua hàng</v>
          </cell>
          <cell r="G137" t="str">
            <v>Khối Kỹ thuật - Dự án</v>
          </cell>
          <cell r="H137" t="str">
            <v>KVP C3</v>
          </cell>
          <cell r="I137" t="str">
            <v>C3</v>
          </cell>
          <cell r="J137">
            <v>42826</v>
          </cell>
          <cell r="K137">
            <v>0</v>
          </cell>
          <cell r="L137">
            <v>1</v>
          </cell>
          <cell r="M137" t="str">
            <v>XĐTH</v>
          </cell>
          <cell r="N137">
            <v>42826</v>
          </cell>
          <cell r="O137" t="str">
            <v>Điều chuyển 03 bên</v>
          </cell>
          <cell r="P137">
            <v>0</v>
          </cell>
          <cell r="Q137">
            <v>10500000</v>
          </cell>
          <cell r="R137">
            <v>10500000</v>
          </cell>
          <cell r="S137">
            <v>21000000</v>
          </cell>
          <cell r="T137">
            <v>0</v>
          </cell>
          <cell r="U137">
            <v>0</v>
          </cell>
          <cell r="V137">
            <v>0</v>
          </cell>
          <cell r="W137" t="str">
            <v>107004074020</v>
          </cell>
          <cell r="X137" t="str">
            <v>VIETINBANK</v>
          </cell>
          <cell r="Y137" t="str">
            <v>LT</v>
          </cell>
          <cell r="Z137">
            <v>1</v>
          </cell>
          <cell r="AA137">
            <v>0</v>
          </cell>
          <cell r="AB137" t="str">
            <v>NGUYEN VAN VUONG</v>
          </cell>
        </row>
        <row r="138">
          <cell r="B138" t="str">
            <v>CNX374</v>
          </cell>
          <cell r="C138" t="str">
            <v>Trần Thị Hải Yến</v>
          </cell>
          <cell r="D138" t="str">
            <v xml:space="preserve">Nhân viên hợp đồng  </v>
          </cell>
          <cell r="E138" t="str">
            <v>Phòng Đấu thầu hợp đồng</v>
          </cell>
          <cell r="F138" t="str">
            <v>Ban Đấu thầu - Mua hàng</v>
          </cell>
          <cell r="G138" t="str">
            <v>Khối Kỹ thuật - Dự án</v>
          </cell>
          <cell r="H138" t="str">
            <v>KVP C3</v>
          </cell>
          <cell r="I138" t="str">
            <v>C3</v>
          </cell>
          <cell r="J138">
            <v>42870</v>
          </cell>
          <cell r="K138">
            <v>0</v>
          </cell>
          <cell r="L138">
            <v>1</v>
          </cell>
          <cell r="M138" t="str">
            <v>XĐTH</v>
          </cell>
          <cell r="N138">
            <v>42870</v>
          </cell>
          <cell r="O138" t="str">
            <v>Điều chuyển 03 bên</v>
          </cell>
          <cell r="P138">
            <v>0</v>
          </cell>
          <cell r="Q138">
            <v>6500000</v>
          </cell>
          <cell r="R138">
            <v>6500000</v>
          </cell>
          <cell r="S138">
            <v>13000000</v>
          </cell>
          <cell r="T138">
            <v>0</v>
          </cell>
          <cell r="U138">
            <v>0</v>
          </cell>
          <cell r="V138">
            <v>0</v>
          </cell>
          <cell r="W138" t="str">
            <v>102002810703</v>
          </cell>
          <cell r="X138" t="str">
            <v>VIETINBANK</v>
          </cell>
          <cell r="Y138" t="str">
            <v>LT</v>
          </cell>
          <cell r="Z138">
            <v>1</v>
          </cell>
          <cell r="AA138">
            <v>0</v>
          </cell>
          <cell r="AB138" t="str">
            <v>TRAN THI HAI YEN</v>
          </cell>
        </row>
        <row r="139">
          <cell r="B139" t="str">
            <v>CNX375</v>
          </cell>
          <cell r="C139" t="str">
            <v>Nguyễn Văn Tú</v>
          </cell>
          <cell r="D139" t="str">
            <v>Chuyên viên đấu thầu hợp đồng</v>
          </cell>
          <cell r="E139" t="str">
            <v>Phòng Đấu thầu hợp đồng</v>
          </cell>
          <cell r="F139" t="str">
            <v>Ban Đấu thầu - Mua hàng</v>
          </cell>
          <cell r="G139" t="str">
            <v>Khối Kỹ thuật - Dự án</v>
          </cell>
          <cell r="H139" t="str">
            <v>KVP C3</v>
          </cell>
          <cell r="I139" t="str">
            <v>C3</v>
          </cell>
          <cell r="J139">
            <v>42870</v>
          </cell>
          <cell r="K139">
            <v>0</v>
          </cell>
          <cell r="L139">
            <v>1</v>
          </cell>
          <cell r="M139" t="str">
            <v>XĐTH</v>
          </cell>
          <cell r="N139">
            <v>42870</v>
          </cell>
          <cell r="O139" t="str">
            <v>Điều chuyển 03 bên</v>
          </cell>
          <cell r="P139">
            <v>0</v>
          </cell>
          <cell r="Q139">
            <v>7200000</v>
          </cell>
          <cell r="R139">
            <v>7200000</v>
          </cell>
          <cell r="S139">
            <v>14400000</v>
          </cell>
          <cell r="T139">
            <v>0</v>
          </cell>
          <cell r="U139">
            <v>0</v>
          </cell>
          <cell r="V139">
            <v>0</v>
          </cell>
          <cell r="W139" t="str">
            <v>103002457595</v>
          </cell>
          <cell r="X139" t="str">
            <v>VIETINBANK</v>
          </cell>
          <cell r="Y139" t="str">
            <v>LT</v>
          </cell>
          <cell r="Z139">
            <v>1</v>
          </cell>
          <cell r="AA139">
            <v>0</v>
          </cell>
          <cell r="AB139" t="str">
            <v>NGUYEN VAN TU</v>
          </cell>
        </row>
        <row r="140">
          <cell r="B140" t="str">
            <v>CNX376</v>
          </cell>
          <cell r="C140" t="str">
            <v>Nguyễn Quang Anh Vũ</v>
          </cell>
          <cell r="D140" t="str">
            <v>Chuyên viên đấu thầu hợp đồng</v>
          </cell>
          <cell r="E140" t="str">
            <v>Phòng Đấu thầu hợp đồng</v>
          </cell>
          <cell r="F140" t="str">
            <v>Ban Đấu thầu - Mua hàng</v>
          </cell>
          <cell r="G140" t="str">
            <v>Khối Kỹ thuật - Dự án</v>
          </cell>
          <cell r="H140" t="str">
            <v>KVP C3</v>
          </cell>
          <cell r="I140" t="str">
            <v>C3</v>
          </cell>
          <cell r="J140">
            <v>42870</v>
          </cell>
          <cell r="K140">
            <v>0</v>
          </cell>
          <cell r="L140">
            <v>1</v>
          </cell>
          <cell r="M140" t="str">
            <v>XĐTH</v>
          </cell>
          <cell r="N140">
            <v>42870</v>
          </cell>
          <cell r="O140" t="str">
            <v>Điều chuyển 03 bên</v>
          </cell>
          <cell r="P140">
            <v>0</v>
          </cell>
          <cell r="Q140">
            <v>7475000</v>
          </cell>
          <cell r="R140">
            <v>7475000</v>
          </cell>
          <cell r="S140">
            <v>14950000</v>
          </cell>
          <cell r="T140">
            <v>0</v>
          </cell>
          <cell r="U140">
            <v>0</v>
          </cell>
          <cell r="V140">
            <v>0</v>
          </cell>
          <cell r="W140" t="str">
            <v>109001411042</v>
          </cell>
          <cell r="X140" t="str">
            <v>VIETINBANK</v>
          </cell>
          <cell r="Y140" t="str">
            <v>LT</v>
          </cell>
          <cell r="Z140">
            <v>1</v>
          </cell>
          <cell r="AA140">
            <v>0</v>
          </cell>
          <cell r="AB140" t="str">
            <v>NGUYEN QUANG ANH VU</v>
          </cell>
        </row>
        <row r="141">
          <cell r="B141" t="str">
            <v>CNX380</v>
          </cell>
          <cell r="C141" t="str">
            <v>Ngô Bích Liên</v>
          </cell>
          <cell r="D141" t="str">
            <v>Nhân viên hồ sơ dự án</v>
          </cell>
          <cell r="E141" t="str">
            <v>Phòng Hồ sơ</v>
          </cell>
          <cell r="F141" t="str">
            <v>Ban Kĩ thuật</v>
          </cell>
          <cell r="G141" t="str">
            <v>Khối Kỹ thuật - Dự án</v>
          </cell>
          <cell r="H141" t="str">
            <v>KVP C3</v>
          </cell>
          <cell r="I141" t="str">
            <v>C3</v>
          </cell>
          <cell r="J141">
            <v>42887</v>
          </cell>
          <cell r="K141">
            <v>0</v>
          </cell>
          <cell r="L141">
            <v>1</v>
          </cell>
          <cell r="M141" t="str">
            <v>XĐTH</v>
          </cell>
          <cell r="N141">
            <v>0</v>
          </cell>
          <cell r="O141">
            <v>0</v>
          </cell>
          <cell r="P141">
            <v>0</v>
          </cell>
          <cell r="Q141">
            <v>4950000</v>
          </cell>
          <cell r="R141">
            <v>4950000</v>
          </cell>
          <cell r="S141">
            <v>9900000</v>
          </cell>
          <cell r="T141">
            <v>0</v>
          </cell>
          <cell r="U141">
            <v>0</v>
          </cell>
          <cell r="V141">
            <v>0</v>
          </cell>
          <cell r="W141" t="str">
            <v>109002805148</v>
          </cell>
          <cell r="X141" t="str">
            <v>VIETINBANK</v>
          </cell>
          <cell r="Y141" t="str">
            <v>LT</v>
          </cell>
          <cell r="Z141">
            <v>2</v>
          </cell>
          <cell r="AA141">
            <v>0</v>
          </cell>
          <cell r="AB141" t="str">
            <v>NGO BICH LIEN</v>
          </cell>
        </row>
        <row r="142">
          <cell r="B142" t="str">
            <v>CNX382</v>
          </cell>
          <cell r="C142" t="str">
            <v>Từ Bách Chiến</v>
          </cell>
          <cell r="D142" t="str">
            <v>Phó Tổng Giám đốc</v>
          </cell>
          <cell r="E142" t="str">
            <v>Ban Tổng Giám đốc</v>
          </cell>
          <cell r="F142" t="str">
            <v>Ban Tổng Giám đốc</v>
          </cell>
          <cell r="G142" t="str">
            <v>Ban Tổng Giám đốc</v>
          </cell>
          <cell r="H142" t="str">
            <v>KVP C3</v>
          </cell>
          <cell r="I142" t="str">
            <v>C3</v>
          </cell>
          <cell r="J142">
            <v>42870</v>
          </cell>
          <cell r="K142">
            <v>0</v>
          </cell>
          <cell r="L142">
            <v>0</v>
          </cell>
          <cell r="M142" t="str">
            <v>HĐTV</v>
          </cell>
          <cell r="N142">
            <v>42870</v>
          </cell>
          <cell r="O142" t="str">
            <v>Nhân viên mới</v>
          </cell>
          <cell r="P142">
            <v>0.85</v>
          </cell>
          <cell r="Q142">
            <v>36000000</v>
          </cell>
          <cell r="R142">
            <v>36000000</v>
          </cell>
          <cell r="S142">
            <v>72000000</v>
          </cell>
          <cell r="T142">
            <v>0</v>
          </cell>
          <cell r="U142">
            <v>0</v>
          </cell>
          <cell r="V142">
            <v>0</v>
          </cell>
          <cell r="W142" t="str">
            <v>100004561386</v>
          </cell>
          <cell r="X142" t="str">
            <v>VIETINBANK</v>
          </cell>
          <cell r="Y142" t="str">
            <v>LT</v>
          </cell>
          <cell r="Z142">
            <v>0</v>
          </cell>
          <cell r="AA142">
            <v>0</v>
          </cell>
          <cell r="AB142" t="str">
            <v>TU BACH CHIEN</v>
          </cell>
        </row>
        <row r="143">
          <cell r="B143" t="str">
            <v>CNX383</v>
          </cell>
          <cell r="C143" t="str">
            <v>Mai Thanh Hòa</v>
          </cell>
          <cell r="D143" t="str">
            <v>Kỹ sư giám sát xây dựng</v>
          </cell>
          <cell r="E143" t="str">
            <v>Ban Điều hành dự án Ecolife Capitol</v>
          </cell>
          <cell r="F143" t="str">
            <v>Ban Điều hành các dự án</v>
          </cell>
          <cell r="G143" t="str">
            <v>Khối Kỹ thuật - Dự án</v>
          </cell>
          <cell r="H143" t="str">
            <v>DF2 C3</v>
          </cell>
          <cell r="I143" t="str">
            <v>C3</v>
          </cell>
          <cell r="J143">
            <v>41913</v>
          </cell>
          <cell r="K143">
            <v>0</v>
          </cell>
          <cell r="L143">
            <v>1</v>
          </cell>
          <cell r="M143" t="str">
            <v>XĐTH</v>
          </cell>
          <cell r="N143" t="e">
            <v>#N/A</v>
          </cell>
          <cell r="O143" t="str">
            <v>Thay đổi lương CB 50/50</v>
          </cell>
          <cell r="P143">
            <v>0</v>
          </cell>
          <cell r="Q143">
            <v>6500000</v>
          </cell>
          <cell r="R143">
            <v>6500000</v>
          </cell>
          <cell r="S143">
            <v>13000000</v>
          </cell>
          <cell r="T143">
            <v>0</v>
          </cell>
          <cell r="U143">
            <v>0</v>
          </cell>
          <cell r="V143">
            <v>0</v>
          </cell>
          <cell r="W143" t="str">
            <v>109004764350</v>
          </cell>
          <cell r="X143" t="str">
            <v>VIETINBANK</v>
          </cell>
          <cell r="Y143" t="str">
            <v>LT</v>
          </cell>
          <cell r="Z143">
            <v>0</v>
          </cell>
          <cell r="AA143">
            <v>0</v>
          </cell>
          <cell r="AB143" t="str">
            <v>MAI THANH HOA</v>
          </cell>
        </row>
        <row r="144">
          <cell r="B144" t="str">
            <v>CNX384</v>
          </cell>
          <cell r="C144" t="str">
            <v>Ngô Việt Đức</v>
          </cell>
          <cell r="D144" t="str">
            <v>Kỹ sư giám sát xây dựng</v>
          </cell>
          <cell r="E144" t="str">
            <v>Ban Điều hành dự án Ecohome Phúc Lợi</v>
          </cell>
          <cell r="F144" t="str">
            <v>Ban Điều hành các dự án</v>
          </cell>
          <cell r="G144" t="str">
            <v>Khối Kỹ thuật - Dự án</v>
          </cell>
          <cell r="H144" t="str">
            <v>DF2 C3</v>
          </cell>
          <cell r="I144" t="str">
            <v>C3</v>
          </cell>
          <cell r="J144">
            <v>42005</v>
          </cell>
          <cell r="K144">
            <v>0</v>
          </cell>
          <cell r="L144">
            <v>1</v>
          </cell>
          <cell r="M144" t="str">
            <v>Không XĐTH</v>
          </cell>
          <cell r="N144" t="e">
            <v>#N/A</v>
          </cell>
          <cell r="O144" t="str">
            <v>Thay đổi lương CB 50/50</v>
          </cell>
          <cell r="P144">
            <v>0</v>
          </cell>
          <cell r="Q144">
            <v>5400000</v>
          </cell>
          <cell r="R144">
            <v>5400000</v>
          </cell>
          <cell r="S144">
            <v>10800000</v>
          </cell>
          <cell r="T144">
            <v>0</v>
          </cell>
          <cell r="U144">
            <v>0</v>
          </cell>
          <cell r="V144">
            <v>0</v>
          </cell>
          <cell r="W144" t="str">
            <v>109001874091</v>
          </cell>
          <cell r="X144" t="str">
            <v>VIETINBANK</v>
          </cell>
          <cell r="Y144" t="str">
            <v>LT</v>
          </cell>
          <cell r="Z144">
            <v>1</v>
          </cell>
          <cell r="AA144">
            <v>0</v>
          </cell>
          <cell r="AB144" t="str">
            <v>NGO VIET DUC</v>
          </cell>
        </row>
        <row r="145">
          <cell r="B145" t="str">
            <v>CNX385</v>
          </cell>
          <cell r="C145" t="str">
            <v>Hoàng Văn Thành</v>
          </cell>
          <cell r="D145" t="str">
            <v>Nhân viên lái cẩu tháp</v>
          </cell>
          <cell r="E145" t="str">
            <v>Phòng Quản lý vật tư thiết bị thi công</v>
          </cell>
          <cell r="F145" t="str">
            <v>Phòng Quản lý vật tư thiết bị thi công</v>
          </cell>
          <cell r="G145" t="str">
            <v>Phòng Quản lý vật tư thiết bị thi công</v>
          </cell>
          <cell r="H145" t="str">
            <v>DE4 C3</v>
          </cell>
          <cell r="I145" t="str">
            <v>C3</v>
          </cell>
          <cell r="J145">
            <v>42887</v>
          </cell>
          <cell r="K145">
            <v>0</v>
          </cell>
          <cell r="L145">
            <v>1</v>
          </cell>
          <cell r="M145" t="str">
            <v>XĐTH</v>
          </cell>
          <cell r="N145">
            <v>0</v>
          </cell>
          <cell r="O145">
            <v>0</v>
          </cell>
          <cell r="P145">
            <v>0</v>
          </cell>
          <cell r="Q145">
            <v>5335000</v>
          </cell>
          <cell r="R145">
            <v>5335000</v>
          </cell>
          <cell r="S145">
            <v>10670000</v>
          </cell>
          <cell r="T145">
            <v>0</v>
          </cell>
          <cell r="U145">
            <v>0</v>
          </cell>
          <cell r="V145">
            <v>0</v>
          </cell>
          <cell r="W145">
            <v>109867110509</v>
          </cell>
          <cell r="X145" t="str">
            <v>VIETINBANK</v>
          </cell>
          <cell r="Y145" t="str">
            <v>LT</v>
          </cell>
          <cell r="Z145">
            <v>0</v>
          </cell>
          <cell r="AA145">
            <v>0</v>
          </cell>
          <cell r="AB145" t="str">
            <v>HOANG VAN THANH</v>
          </cell>
        </row>
        <row r="146">
          <cell r="B146" t="str">
            <v>CNX386</v>
          </cell>
          <cell r="C146" t="str">
            <v>Nguyễn Đức Cường</v>
          </cell>
          <cell r="D146" t="str">
            <v>Kỹ sư giám sát - 5 tầng đế</v>
          </cell>
          <cell r="E146" t="str">
            <v>Ban Điều hành dự án Ecohome Phúc Lợi</v>
          </cell>
          <cell r="F146" t="str">
            <v>Ban Điều hành các dự án</v>
          </cell>
          <cell r="G146" t="str">
            <v>Khối Kỹ thuật - Dự án</v>
          </cell>
          <cell r="H146" t="str">
            <v>DF2 C3</v>
          </cell>
          <cell r="I146" t="str">
            <v>C3</v>
          </cell>
          <cell r="J146">
            <v>42892</v>
          </cell>
          <cell r="K146">
            <v>0</v>
          </cell>
          <cell r="L146">
            <v>1</v>
          </cell>
          <cell r="M146" t="str">
            <v>XĐTH</v>
          </cell>
          <cell r="N146" t="e">
            <v>#N/A</v>
          </cell>
          <cell r="O146" t="str">
            <v>Điều chỉnh lương, thay đổi lương CB</v>
          </cell>
          <cell r="P146">
            <v>0</v>
          </cell>
          <cell r="Q146">
            <v>5775000</v>
          </cell>
          <cell r="R146">
            <v>5775000</v>
          </cell>
          <cell r="S146">
            <v>11550000</v>
          </cell>
          <cell r="T146">
            <v>0</v>
          </cell>
          <cell r="U146">
            <v>0</v>
          </cell>
          <cell r="V146">
            <v>0</v>
          </cell>
          <cell r="W146" t="str">
            <v>Giữ lương</v>
          </cell>
          <cell r="X146" t="str">
            <v>VIETINBANK</v>
          </cell>
          <cell r="Y146" t="str">
            <v>LT</v>
          </cell>
          <cell r="Z146">
            <v>1</v>
          </cell>
          <cell r="AA146">
            <v>0</v>
          </cell>
          <cell r="AB146" t="str">
            <v>NGUYEN DUC CUONG</v>
          </cell>
        </row>
        <row r="147">
          <cell r="B147" t="str">
            <v>CNX387</v>
          </cell>
          <cell r="C147" t="str">
            <v>Nguyễn Thanh Tùng</v>
          </cell>
          <cell r="D147" t="str">
            <v>Trợ lý kế hoạch</v>
          </cell>
          <cell r="E147" t="str">
            <v>Ban Giám đốc</v>
          </cell>
          <cell r="F147" t="str">
            <v>Ban Giám đốc</v>
          </cell>
          <cell r="G147">
            <v>0</v>
          </cell>
          <cell r="H147" t="str">
            <v>KVP C3</v>
          </cell>
          <cell r="I147" t="str">
            <v>C3</v>
          </cell>
          <cell r="J147">
            <v>42898</v>
          </cell>
          <cell r="K147">
            <v>42901</v>
          </cell>
          <cell r="L147">
            <v>0</v>
          </cell>
          <cell r="M147" t="str">
            <v>HĐTV</v>
          </cell>
          <cell r="N147">
            <v>42898</v>
          </cell>
          <cell r="O147" t="str">
            <v>Nhân viên mới</v>
          </cell>
          <cell r="P147">
            <v>0.85</v>
          </cell>
          <cell r="Q147">
            <v>12500000</v>
          </cell>
          <cell r="R147">
            <v>12500000</v>
          </cell>
          <cell r="S147">
            <v>25000000</v>
          </cell>
          <cell r="T147">
            <v>0</v>
          </cell>
          <cell r="U147">
            <v>0</v>
          </cell>
          <cell r="V147">
            <v>0</v>
          </cell>
          <cell r="W147" t="str">
            <v>chưa cung cấp</v>
          </cell>
          <cell r="X147">
            <v>0</v>
          </cell>
          <cell r="Y147">
            <v>0.1</v>
          </cell>
          <cell r="Z147">
            <v>0</v>
          </cell>
          <cell r="AA147">
            <v>0</v>
          </cell>
          <cell r="AB147" t="str">
            <v>NGUYỄN THANH TÙNG</v>
          </cell>
        </row>
        <row r="148">
          <cell r="B148" t="str">
            <v>CNX388</v>
          </cell>
          <cell r="C148" t="str">
            <v>Lê Duy Tôn</v>
          </cell>
          <cell r="D148" t="str">
            <v>Phụ trách Quản lý dự án</v>
          </cell>
          <cell r="E148" t="str">
            <v>Phòng Quản lý dự án</v>
          </cell>
          <cell r="F148" t="str">
            <v>Phòng Quản lý dự án</v>
          </cell>
          <cell r="G148" t="str">
            <v>Khối Kỹ thuật - Dự án</v>
          </cell>
          <cell r="H148" t="str">
            <v>KVP C3</v>
          </cell>
          <cell r="I148" t="str">
            <v>C3</v>
          </cell>
          <cell r="J148">
            <v>42858</v>
          </cell>
          <cell r="K148">
            <v>0</v>
          </cell>
          <cell r="L148">
            <v>1</v>
          </cell>
          <cell r="M148" t="str">
            <v>XĐTH</v>
          </cell>
          <cell r="N148">
            <v>42858</v>
          </cell>
          <cell r="O148" t="str">
            <v>Nhân viên mới</v>
          </cell>
          <cell r="P148">
            <v>0</v>
          </cell>
          <cell r="Q148">
            <v>12500000</v>
          </cell>
          <cell r="R148">
            <v>12500000</v>
          </cell>
          <cell r="S148">
            <v>25000000</v>
          </cell>
          <cell r="T148">
            <v>0</v>
          </cell>
          <cell r="U148">
            <v>0</v>
          </cell>
          <cell r="V148">
            <v>0</v>
          </cell>
          <cell r="W148" t="str">
            <v>106001787888</v>
          </cell>
          <cell r="X148" t="str">
            <v>VIETINBANK</v>
          </cell>
          <cell r="Y148" t="str">
            <v>LT</v>
          </cell>
          <cell r="Z148">
            <v>0</v>
          </cell>
          <cell r="AA148">
            <v>0</v>
          </cell>
          <cell r="AB148" t="str">
            <v>LE DUY TON</v>
          </cell>
        </row>
        <row r="149">
          <cell r="B149" t="str">
            <v>CNX389</v>
          </cell>
          <cell r="C149" t="str">
            <v>Nguyễn Mạnh Hùng</v>
          </cell>
          <cell r="D149" t="str">
            <v>Trưởng phòng Nhân sự Hành chính</v>
          </cell>
          <cell r="E149" t="str">
            <v>Bộ phận Quan hệ lao động</v>
          </cell>
          <cell r="F149" t="str">
            <v>Ban Nhân sự</v>
          </cell>
          <cell r="G149" t="str">
            <v>Ban Nhân sự</v>
          </cell>
          <cell r="H149" t="str">
            <v>KVP C3</v>
          </cell>
          <cell r="I149" t="str">
            <v>C3</v>
          </cell>
          <cell r="J149">
            <v>42904</v>
          </cell>
          <cell r="K149">
            <v>0</v>
          </cell>
          <cell r="L149" t="str">
            <v>Tăng tháng 7</v>
          </cell>
          <cell r="M149" t="str">
            <v>XĐTH</v>
          </cell>
          <cell r="N149">
            <v>0</v>
          </cell>
          <cell r="O149">
            <v>0</v>
          </cell>
          <cell r="P149">
            <v>0</v>
          </cell>
          <cell r="Q149">
            <v>10000000</v>
          </cell>
          <cell r="R149">
            <v>10000000</v>
          </cell>
          <cell r="S149">
            <v>20000000</v>
          </cell>
          <cell r="T149">
            <v>0</v>
          </cell>
          <cell r="U149">
            <v>0</v>
          </cell>
          <cell r="V149">
            <v>0</v>
          </cell>
          <cell r="W149">
            <v>101866950047</v>
          </cell>
          <cell r="X149" t="str">
            <v>VIETINBANK</v>
          </cell>
          <cell r="Y149" t="str">
            <v>LT</v>
          </cell>
          <cell r="Z149">
            <v>3</v>
          </cell>
          <cell r="AA149">
            <v>0</v>
          </cell>
          <cell r="AB149" t="str">
            <v>NGUYEN MANH HUNG</v>
          </cell>
        </row>
        <row r="150">
          <cell r="B150" t="str">
            <v>HT001</v>
          </cell>
          <cell r="C150" t="str">
            <v>Trần Công Tưởng</v>
          </cell>
          <cell r="D150" t="str">
            <v>Giám đốc</v>
          </cell>
          <cell r="E150" t="str">
            <v>Ban Giám đốc</v>
          </cell>
          <cell r="F150">
            <v>0</v>
          </cell>
          <cell r="G150">
            <v>0</v>
          </cell>
          <cell r="H150" t="str">
            <v>BGĐ C3-2</v>
          </cell>
          <cell r="I150" t="str">
            <v>C3-2</v>
          </cell>
          <cell r="J150">
            <v>41624</v>
          </cell>
          <cell r="K150">
            <v>0</v>
          </cell>
          <cell r="L150" t="str">
            <v>Ký chức danh, không tham gia BH</v>
          </cell>
          <cell r="M150" t="str">
            <v>XĐTH</v>
          </cell>
          <cell r="N150">
            <v>0</v>
          </cell>
          <cell r="O150">
            <v>0</v>
          </cell>
          <cell r="P150">
            <v>0</v>
          </cell>
          <cell r="Q150">
            <v>4200000</v>
          </cell>
          <cell r="R150">
            <v>5800000</v>
          </cell>
          <cell r="S150">
            <v>10000000</v>
          </cell>
          <cell r="T150">
            <v>0</v>
          </cell>
          <cell r="U150">
            <v>0</v>
          </cell>
          <cell r="V150">
            <v>0</v>
          </cell>
          <cell r="W150" t="str">
            <v>Ký chức danh</v>
          </cell>
          <cell r="X150" t="str">
            <v>VIETINBANK</v>
          </cell>
          <cell r="Y150">
            <v>0.1</v>
          </cell>
          <cell r="Z150">
            <v>0</v>
          </cell>
          <cell r="AA150">
            <v>0</v>
          </cell>
          <cell r="AB150" t="str">
            <v>TRAN CONG TUONG</v>
          </cell>
        </row>
        <row r="151">
          <cell r="B151" t="str">
            <v>HT002</v>
          </cell>
          <cell r="C151" t="str">
            <v>Đỗ Văn Đoài</v>
          </cell>
          <cell r="D151" t="str">
            <v>Nhân viên hành chính</v>
          </cell>
          <cell r="E151" t="str">
            <v>Phòng Hành chính - Nhân sự</v>
          </cell>
          <cell r="F151">
            <v>0</v>
          </cell>
          <cell r="G151">
            <v>0</v>
          </cell>
          <cell r="H151" t="str">
            <v>Phòng HCNS C3-2</v>
          </cell>
          <cell r="I151" t="str">
            <v>C3-2</v>
          </cell>
          <cell r="J151">
            <v>42094</v>
          </cell>
          <cell r="K151">
            <v>0</v>
          </cell>
          <cell r="L151" t="str">
            <v>Ký chức danh, không tham gia BH</v>
          </cell>
          <cell r="M151" t="str">
            <v>XĐTH</v>
          </cell>
          <cell r="N151">
            <v>0</v>
          </cell>
          <cell r="O151">
            <v>0</v>
          </cell>
          <cell r="P151">
            <v>0</v>
          </cell>
          <cell r="Q151">
            <v>4050000</v>
          </cell>
          <cell r="R151">
            <v>1950000</v>
          </cell>
          <cell r="S151">
            <v>6000000</v>
          </cell>
          <cell r="T151">
            <v>0</v>
          </cell>
          <cell r="U151">
            <v>0</v>
          </cell>
          <cell r="V151">
            <v>0</v>
          </cell>
          <cell r="W151" t="str">
            <v>Ký chức danh</v>
          </cell>
          <cell r="X151" t="str">
            <v>VIETINBANK</v>
          </cell>
          <cell r="Y151">
            <v>0.1</v>
          </cell>
          <cell r="Z151">
            <v>0</v>
          </cell>
          <cell r="AA151">
            <v>0</v>
          </cell>
          <cell r="AB151" t="str">
            <v>DO VAN DOAI</v>
          </cell>
        </row>
        <row r="152">
          <cell r="B152" t="str">
            <v>HT006</v>
          </cell>
          <cell r="C152" t="str">
            <v>Phan Thị Hiền</v>
          </cell>
          <cell r="D152" t="str">
            <v>Nhân viên Kế toán</v>
          </cell>
          <cell r="E152" t="str">
            <v>Phòng Kế toán</v>
          </cell>
          <cell r="F152">
            <v>0</v>
          </cell>
          <cell r="G152">
            <v>0</v>
          </cell>
          <cell r="H152" t="str">
            <v>Phòng KT C3-2</v>
          </cell>
          <cell r="I152" t="str">
            <v>C3-2</v>
          </cell>
          <cell r="J152">
            <v>42614</v>
          </cell>
          <cell r="K152">
            <v>0</v>
          </cell>
          <cell r="L152" t="str">
            <v>Ký chức danh, không tham gia BH</v>
          </cell>
          <cell r="M152" t="str">
            <v>XĐTH</v>
          </cell>
          <cell r="N152">
            <v>0</v>
          </cell>
          <cell r="O152">
            <v>0</v>
          </cell>
          <cell r="P152">
            <v>0</v>
          </cell>
          <cell r="Q152">
            <v>4050000</v>
          </cell>
          <cell r="R152">
            <v>950000</v>
          </cell>
          <cell r="S152">
            <v>5000000</v>
          </cell>
          <cell r="T152">
            <v>0</v>
          </cell>
          <cell r="U152">
            <v>0</v>
          </cell>
          <cell r="V152">
            <v>0</v>
          </cell>
          <cell r="W152" t="str">
            <v>Ký chức danh</v>
          </cell>
          <cell r="X152" t="str">
            <v>VIETINBANK</v>
          </cell>
          <cell r="Y152">
            <v>0.1</v>
          </cell>
          <cell r="Z152">
            <v>0</v>
          </cell>
          <cell r="AA152">
            <v>0</v>
          </cell>
          <cell r="AB152" t="str">
            <v>PHAN THI HIEN</v>
          </cell>
        </row>
        <row r="153">
          <cell r="B153" t="str">
            <v>HT010</v>
          </cell>
          <cell r="C153" t="str">
            <v>Trần Thị Mậu Tài</v>
          </cell>
          <cell r="D153" t="str">
            <v>Phụ trách kế toán</v>
          </cell>
          <cell r="E153" t="str">
            <v>Phòng Kế toán</v>
          </cell>
          <cell r="F153">
            <v>0</v>
          </cell>
          <cell r="G153">
            <v>0</v>
          </cell>
          <cell r="H153" t="str">
            <v>Phòng KT C3-2</v>
          </cell>
          <cell r="I153" t="str">
            <v>C3-2</v>
          </cell>
          <cell r="J153">
            <v>42644</v>
          </cell>
          <cell r="K153">
            <v>0</v>
          </cell>
          <cell r="L153" t="str">
            <v>Ký chức danh, không tham gia BH</v>
          </cell>
          <cell r="M153" t="str">
            <v>XĐTH</v>
          </cell>
          <cell r="N153">
            <v>0</v>
          </cell>
          <cell r="O153">
            <v>0</v>
          </cell>
          <cell r="P153">
            <v>0</v>
          </cell>
          <cell r="Q153">
            <v>4050000</v>
          </cell>
          <cell r="R153">
            <v>950000</v>
          </cell>
          <cell r="S153">
            <v>5000000</v>
          </cell>
          <cell r="T153">
            <v>0</v>
          </cell>
          <cell r="U153">
            <v>0</v>
          </cell>
          <cell r="V153">
            <v>0</v>
          </cell>
          <cell r="W153" t="str">
            <v>Ký chức danh</v>
          </cell>
          <cell r="X153" t="str">
            <v>VIETINBANK</v>
          </cell>
          <cell r="Y153">
            <v>0.1</v>
          </cell>
          <cell r="Z153">
            <v>0</v>
          </cell>
          <cell r="AA153">
            <v>0</v>
          </cell>
          <cell r="AB153" t="str">
            <v>TRAN THI MAU TAI</v>
          </cell>
        </row>
        <row r="154">
          <cell r="B154" t="str">
            <v>HT007</v>
          </cell>
          <cell r="C154" t="str">
            <v>Nguyễn Song Hào</v>
          </cell>
          <cell r="D154" t="str">
            <v>Thủ kho</v>
          </cell>
          <cell r="E154" t="str">
            <v>Phòng Vật tư thiết bị</v>
          </cell>
          <cell r="F154">
            <v>0</v>
          </cell>
          <cell r="G154">
            <v>0</v>
          </cell>
          <cell r="H154" t="str">
            <v>Phòng KT C3-2</v>
          </cell>
          <cell r="I154" t="str">
            <v>C3-2</v>
          </cell>
          <cell r="J154">
            <v>42614</v>
          </cell>
          <cell r="K154">
            <v>0</v>
          </cell>
          <cell r="L154" t="str">
            <v>Ký chức danh, không tham gia BH</v>
          </cell>
          <cell r="M154" t="str">
            <v>XĐTH</v>
          </cell>
          <cell r="N154">
            <v>0</v>
          </cell>
          <cell r="O154">
            <v>0</v>
          </cell>
          <cell r="P154">
            <v>0</v>
          </cell>
          <cell r="Q154">
            <v>4050000</v>
          </cell>
          <cell r="R154">
            <v>950000</v>
          </cell>
          <cell r="S154">
            <v>5000000</v>
          </cell>
          <cell r="T154">
            <v>0</v>
          </cell>
          <cell r="U154">
            <v>0</v>
          </cell>
          <cell r="V154">
            <v>0</v>
          </cell>
          <cell r="W154" t="str">
            <v>Ký chức danh</v>
          </cell>
          <cell r="X154" t="str">
            <v>VIETINBANK</v>
          </cell>
          <cell r="Y154">
            <v>0.1</v>
          </cell>
          <cell r="Z154">
            <v>0</v>
          </cell>
          <cell r="AA154">
            <v>0</v>
          </cell>
          <cell r="AB154" t="str">
            <v>NGUYEN SONG HAO</v>
          </cell>
        </row>
        <row r="155">
          <cell r="B155" t="str">
            <v>DIA001</v>
          </cell>
          <cell r="C155" t="str">
            <v>Nguyễn Xuân Cương</v>
          </cell>
          <cell r="D155" t="str">
            <v>Giám đốc</v>
          </cell>
          <cell r="E155" t="str">
            <v>Ban Giám đốc</v>
          </cell>
          <cell r="F155" t="str">
            <v>Ban Giám đốc</v>
          </cell>
          <cell r="G155" t="str">
            <v>Khối sản xuất và xây lắp</v>
          </cell>
          <cell r="H155" t="str">
            <v>KVP C3-3</v>
          </cell>
          <cell r="I155" t="str">
            <v>C3-3</v>
          </cell>
          <cell r="J155">
            <v>39887</v>
          </cell>
          <cell r="K155">
            <v>0</v>
          </cell>
          <cell r="L155">
            <v>1</v>
          </cell>
          <cell r="M155" t="str">
            <v>Không XĐTH</v>
          </cell>
          <cell r="N155">
            <v>42826</v>
          </cell>
          <cell r="O155" t="str">
            <v>Điều chỉnh lương, thay đổi lương CB</v>
          </cell>
          <cell r="P155">
            <v>0</v>
          </cell>
          <cell r="Q155">
            <v>13500000</v>
          </cell>
          <cell r="R155">
            <v>13500000</v>
          </cell>
          <cell r="S155">
            <v>27000000</v>
          </cell>
          <cell r="T155">
            <v>0</v>
          </cell>
          <cell r="U155">
            <v>0</v>
          </cell>
          <cell r="V155">
            <v>0</v>
          </cell>
          <cell r="W155" t="str">
            <v>102006042574</v>
          </cell>
          <cell r="X155" t="str">
            <v>VIETINBANK</v>
          </cell>
          <cell r="Y155" t="str">
            <v>LT</v>
          </cell>
          <cell r="Z155">
            <v>0</v>
          </cell>
          <cell r="AA155">
            <v>0</v>
          </cell>
          <cell r="AB155" t="str">
            <v>NGUYEN XUAN CUONG</v>
          </cell>
        </row>
        <row r="156">
          <cell r="B156" t="str">
            <v>DIA002</v>
          </cell>
          <cell r="C156" t="str">
            <v>Vũ Thị Phương Thảo</v>
          </cell>
          <cell r="D156" t="str">
            <v>Kế toán thanh toán</v>
          </cell>
          <cell r="E156">
            <v>0</v>
          </cell>
          <cell r="F156" t="str">
            <v>Phòng Tài chính &amp; Kế toán</v>
          </cell>
          <cell r="G156" t="str">
            <v>Khối Tài chính - Kinh tế</v>
          </cell>
          <cell r="H156" t="str">
            <v>KVP C3-3</v>
          </cell>
          <cell r="I156" t="str">
            <v>C3-3</v>
          </cell>
          <cell r="J156">
            <v>42310</v>
          </cell>
          <cell r="K156">
            <v>0</v>
          </cell>
          <cell r="L156">
            <v>1</v>
          </cell>
          <cell r="M156" t="str">
            <v>XĐTH</v>
          </cell>
          <cell r="N156">
            <v>42826</v>
          </cell>
          <cell r="O156" t="str">
            <v>Điều chỉnh lương, thay đổi lương CB</v>
          </cell>
          <cell r="P156">
            <v>0</v>
          </cell>
          <cell r="Q156">
            <v>4050000</v>
          </cell>
          <cell r="R156">
            <v>2970000</v>
          </cell>
          <cell r="S156">
            <v>7020000</v>
          </cell>
          <cell r="T156">
            <v>0</v>
          </cell>
          <cell r="U156">
            <v>0</v>
          </cell>
          <cell r="V156">
            <v>0</v>
          </cell>
          <cell r="W156" t="str">
            <v>101002442096</v>
          </cell>
          <cell r="X156" t="str">
            <v>VIETINBANK</v>
          </cell>
          <cell r="Y156" t="str">
            <v>LT</v>
          </cell>
          <cell r="Z156">
            <v>0</v>
          </cell>
          <cell r="AA156">
            <v>0</v>
          </cell>
          <cell r="AB156" t="str">
            <v>VU THI PHUONG THAO</v>
          </cell>
        </row>
        <row r="157">
          <cell r="B157" t="str">
            <v>DIA006</v>
          </cell>
          <cell r="C157" t="str">
            <v>Phạm Việt Lâm</v>
          </cell>
          <cell r="D157" t="str">
            <v>Nhân viên xuất nhập khẩu</v>
          </cell>
          <cell r="E157" t="str">
            <v>Ban Đấu thầu - Mua hàng</v>
          </cell>
          <cell r="F157" t="str">
            <v>Khối Kỹ thuật - Dự án</v>
          </cell>
          <cell r="G157" t="str">
            <v>Khối sản xuất và xây lắp</v>
          </cell>
          <cell r="H157" t="str">
            <v>KVP C3-3</v>
          </cell>
          <cell r="I157" t="str">
            <v>C3-3</v>
          </cell>
          <cell r="J157">
            <v>42497</v>
          </cell>
          <cell r="K157">
            <v>0</v>
          </cell>
          <cell r="L157">
            <v>1</v>
          </cell>
          <cell r="M157" t="str">
            <v>XĐTH</v>
          </cell>
          <cell r="N157">
            <v>42826</v>
          </cell>
          <cell r="O157" t="str">
            <v>Điều chỉnh lương, thay đổi lương CB</v>
          </cell>
          <cell r="P157">
            <v>0</v>
          </cell>
          <cell r="Q157">
            <v>6300000</v>
          </cell>
          <cell r="R157">
            <v>6300000</v>
          </cell>
          <cell r="S157">
            <v>12600000</v>
          </cell>
          <cell r="T157">
            <v>0</v>
          </cell>
          <cell r="U157">
            <v>0</v>
          </cell>
          <cell r="V157">
            <v>0</v>
          </cell>
          <cell r="W157" t="str">
            <v>102004268074</v>
          </cell>
          <cell r="X157" t="str">
            <v>VIETINBANK</v>
          </cell>
          <cell r="Y157" t="str">
            <v>LT</v>
          </cell>
          <cell r="Z157">
            <v>1</v>
          </cell>
          <cell r="AA157">
            <v>0</v>
          </cell>
          <cell r="AB157" t="str">
            <v>PHAM VIET LAM</v>
          </cell>
        </row>
        <row r="158">
          <cell r="B158" t="str">
            <v>DIA008</v>
          </cell>
          <cell r="C158" t="str">
            <v>Nguyễn Huy Tuấn</v>
          </cell>
          <cell r="D158" t="str">
            <v>Nhân viên điều phối vật tư</v>
          </cell>
          <cell r="E158" t="str">
            <v>Ban Điều hành các dự án</v>
          </cell>
          <cell r="F158" t="str">
            <v>Ban Điều hành các dự án</v>
          </cell>
          <cell r="G158" t="str">
            <v>Khối Kỹ thuật - Dự án</v>
          </cell>
          <cell r="H158" t="str">
            <v>DF2 C3-3</v>
          </cell>
          <cell r="I158" t="str">
            <v>C3-3</v>
          </cell>
          <cell r="J158">
            <v>42370</v>
          </cell>
          <cell r="K158">
            <v>0</v>
          </cell>
          <cell r="L158">
            <v>1</v>
          </cell>
          <cell r="M158" t="str">
            <v>XĐTH</v>
          </cell>
          <cell r="N158">
            <v>42826</v>
          </cell>
          <cell r="O158" t="str">
            <v>Điều chỉnh lương, thay đổi lương CB</v>
          </cell>
          <cell r="P158">
            <v>0</v>
          </cell>
          <cell r="Q158">
            <v>4730000</v>
          </cell>
          <cell r="R158">
            <v>4730000</v>
          </cell>
          <cell r="S158">
            <v>9460000</v>
          </cell>
          <cell r="T158">
            <v>0</v>
          </cell>
          <cell r="U158">
            <v>0</v>
          </cell>
          <cell r="V158">
            <v>0</v>
          </cell>
          <cell r="W158" t="str">
            <v>100002457574</v>
          </cell>
          <cell r="X158" t="str">
            <v>VIETINBANK</v>
          </cell>
          <cell r="Y158" t="str">
            <v>LT</v>
          </cell>
          <cell r="Z158">
            <v>1</v>
          </cell>
          <cell r="AA158">
            <v>0</v>
          </cell>
          <cell r="AB158" t="str">
            <v>NGUYEN HUY TUAN</v>
          </cell>
        </row>
        <row r="159">
          <cell r="B159" t="str">
            <v>DIA011</v>
          </cell>
          <cell r="C159" t="str">
            <v>Vương Thị Xuân Quý</v>
          </cell>
          <cell r="D159" t="str">
            <v>Trưởng phòng mua hàng</v>
          </cell>
          <cell r="E159" t="str">
            <v>Ban Đấu thầu - Mua hàng</v>
          </cell>
          <cell r="F159" t="str">
            <v>Khối Kỹ thuật - Dự án</v>
          </cell>
          <cell r="G159" t="str">
            <v>Khối sản xuất và xây lắp</v>
          </cell>
          <cell r="H159" t="str">
            <v>KVP C3-3</v>
          </cell>
          <cell r="I159" t="str">
            <v>C3-3</v>
          </cell>
          <cell r="J159">
            <v>42431</v>
          </cell>
          <cell r="K159">
            <v>0</v>
          </cell>
          <cell r="L159">
            <v>1</v>
          </cell>
          <cell r="M159" t="str">
            <v>XĐTH</v>
          </cell>
          <cell r="N159">
            <v>42826</v>
          </cell>
          <cell r="O159" t="str">
            <v>Điều chỉnh lương, thay đổi lương CB</v>
          </cell>
          <cell r="P159">
            <v>0</v>
          </cell>
          <cell r="Q159">
            <v>12650000</v>
          </cell>
          <cell r="R159">
            <v>12650000</v>
          </cell>
          <cell r="S159">
            <v>25300000</v>
          </cell>
          <cell r="T159">
            <v>0</v>
          </cell>
          <cell r="U159">
            <v>0</v>
          </cell>
          <cell r="V159">
            <v>0</v>
          </cell>
          <cell r="W159" t="str">
            <v>109003123422</v>
          </cell>
          <cell r="X159" t="str">
            <v>VIETINBANK</v>
          </cell>
          <cell r="Y159" t="str">
            <v>LT</v>
          </cell>
          <cell r="Z159">
            <v>2</v>
          </cell>
          <cell r="AA159">
            <v>0</v>
          </cell>
          <cell r="AB159" t="str">
            <v>VUONG THI XUAN QUY</v>
          </cell>
        </row>
        <row r="160">
          <cell r="B160" t="str">
            <v>DIA014</v>
          </cell>
          <cell r="C160" t="str">
            <v>Đặng Thị Tâm</v>
          </cell>
          <cell r="D160" t="str">
            <v>Nhân viên kế toán</v>
          </cell>
          <cell r="E160" t="str">
            <v>Ban Điều hành các dự án</v>
          </cell>
          <cell r="F160" t="str">
            <v>Khối Kỹ thuật - Dự án</v>
          </cell>
          <cell r="G160" t="str">
            <v>Khối sản xuất và xây lắp</v>
          </cell>
          <cell r="H160" t="str">
            <v>DF2 C3-3</v>
          </cell>
          <cell r="I160" t="str">
            <v>C3-3</v>
          </cell>
          <cell r="J160">
            <v>42571</v>
          </cell>
          <cell r="K160">
            <v>0</v>
          </cell>
          <cell r="L160">
            <v>1</v>
          </cell>
          <cell r="M160" t="str">
            <v>XĐTH</v>
          </cell>
          <cell r="N160">
            <v>42826</v>
          </cell>
          <cell r="O160" t="str">
            <v>Điều chỉnh lương, thay đổi lương CB</v>
          </cell>
          <cell r="P160">
            <v>0</v>
          </cell>
          <cell r="Q160">
            <v>4050000</v>
          </cell>
          <cell r="R160">
            <v>3100000</v>
          </cell>
          <cell r="S160">
            <v>7150000</v>
          </cell>
          <cell r="T160">
            <v>0</v>
          </cell>
          <cell r="U160">
            <v>0</v>
          </cell>
          <cell r="V160">
            <v>0</v>
          </cell>
          <cell r="W160" t="str">
            <v>100002361115</v>
          </cell>
          <cell r="X160" t="str">
            <v>VIETINBANK</v>
          </cell>
          <cell r="Y160" t="str">
            <v>LT</v>
          </cell>
          <cell r="Z160">
            <v>0</v>
          </cell>
          <cell r="AA160">
            <v>0</v>
          </cell>
          <cell r="AB160" t="str">
            <v>DANG THI TAM</v>
          </cell>
        </row>
        <row r="161">
          <cell r="B161" t="str">
            <v>DIA015</v>
          </cell>
          <cell r="C161" t="str">
            <v>Bùi Bích Hường</v>
          </cell>
          <cell r="D161" t="str">
            <v>Nhân viên lễ tân</v>
          </cell>
          <cell r="E161" t="str">
            <v>Ban Hành chính &amp; Văn phòng Tập đoàn</v>
          </cell>
          <cell r="F161" t="str">
            <v>Ban Hành chính &amp; Văn phòng Tập đoàn</v>
          </cell>
          <cell r="G161" t="str">
            <v>Khối Vận hành</v>
          </cell>
          <cell r="H161" t="str">
            <v>KVP C3-3</v>
          </cell>
          <cell r="I161" t="str">
            <v>C3-3</v>
          </cell>
          <cell r="J161">
            <v>42569</v>
          </cell>
          <cell r="K161">
            <v>0</v>
          </cell>
          <cell r="L161">
            <v>1</v>
          </cell>
          <cell r="M161" t="str">
            <v>XĐTH</v>
          </cell>
          <cell r="N161">
            <v>42826</v>
          </cell>
          <cell r="O161" t="str">
            <v>Điều chỉnh lương, thay đổi lương CB</v>
          </cell>
          <cell r="P161">
            <v>0</v>
          </cell>
          <cell r="Q161">
            <v>5000000</v>
          </cell>
          <cell r="R161">
            <v>500000</v>
          </cell>
          <cell r="S161">
            <v>5500000</v>
          </cell>
          <cell r="T161">
            <v>0</v>
          </cell>
          <cell r="U161">
            <v>0</v>
          </cell>
          <cell r="V161">
            <v>0</v>
          </cell>
          <cell r="W161" t="str">
            <v>104001637497</v>
          </cell>
          <cell r="X161" t="str">
            <v>VIETINBANK</v>
          </cell>
          <cell r="Y161" t="str">
            <v>LT</v>
          </cell>
          <cell r="Z161">
            <v>2</v>
          </cell>
          <cell r="AA161">
            <v>0</v>
          </cell>
          <cell r="AB161" t="str">
            <v>BUI BICH HUONG</v>
          </cell>
        </row>
        <row r="162">
          <cell r="B162" t="str">
            <v>DIA017</v>
          </cell>
          <cell r="C162" t="str">
            <v>Nguyễn Vũ Thắng</v>
          </cell>
          <cell r="D162" t="str">
            <v>Nhân viên lái xe</v>
          </cell>
          <cell r="E162" t="str">
            <v>Ban Hành chính &amp; Văn phòng Tập đoàn</v>
          </cell>
          <cell r="F162" t="str">
            <v>Ban Hành chính &amp; Văn phòng Tập đoàn</v>
          </cell>
          <cell r="G162" t="str">
            <v>Khối vận hành</v>
          </cell>
          <cell r="H162" t="str">
            <v>KVP C3-3</v>
          </cell>
          <cell r="I162" t="str">
            <v>C3-3</v>
          </cell>
          <cell r="J162">
            <v>42614</v>
          </cell>
          <cell r="K162">
            <v>0</v>
          </cell>
          <cell r="L162" t="str">
            <v>Ký chức danh, không tham gia BH</v>
          </cell>
          <cell r="M162" t="str">
            <v>XĐTH</v>
          </cell>
          <cell r="N162">
            <v>0</v>
          </cell>
          <cell r="O162">
            <v>0</v>
          </cell>
          <cell r="P162">
            <v>0</v>
          </cell>
          <cell r="Q162">
            <v>4050000</v>
          </cell>
          <cell r="R162">
            <v>950000</v>
          </cell>
          <cell r="S162">
            <v>5000000</v>
          </cell>
          <cell r="T162">
            <v>0</v>
          </cell>
          <cell r="U162">
            <v>0</v>
          </cell>
          <cell r="V162">
            <v>0</v>
          </cell>
          <cell r="W162" t="str">
            <v>Ký chức danh</v>
          </cell>
          <cell r="X162" t="str">
            <v>VIETINBANK</v>
          </cell>
          <cell r="Y162">
            <v>0.1</v>
          </cell>
          <cell r="Z162">
            <v>0</v>
          </cell>
          <cell r="AA162">
            <v>0</v>
          </cell>
          <cell r="AB162" t="str">
            <v>NGUYEN VU THANG</v>
          </cell>
        </row>
        <row r="163">
          <cell r="B163" t="str">
            <v>DIA019</v>
          </cell>
          <cell r="C163" t="str">
            <v>Vũ Thị Thu Hường</v>
          </cell>
          <cell r="D163" t="str">
            <v>Quyền Kế toán trưởng</v>
          </cell>
          <cell r="E163" t="str">
            <v>Bộ phận Kế toán</v>
          </cell>
          <cell r="F163" t="str">
            <v>Bộ phận Kế toán</v>
          </cell>
          <cell r="G163" t="str">
            <v>Khối sản xuất và xây lắp</v>
          </cell>
          <cell r="H163" t="str">
            <v>KVP C3-3</v>
          </cell>
          <cell r="I163" t="str">
            <v>C3-3</v>
          </cell>
          <cell r="J163">
            <v>42614</v>
          </cell>
          <cell r="K163">
            <v>0</v>
          </cell>
          <cell r="L163" t="str">
            <v>Ký chức danh, không tham gia BH</v>
          </cell>
          <cell r="M163" t="str">
            <v>XĐTH</v>
          </cell>
          <cell r="N163">
            <v>0</v>
          </cell>
          <cell r="O163">
            <v>0</v>
          </cell>
          <cell r="P163">
            <v>0</v>
          </cell>
          <cell r="Q163">
            <v>4050000</v>
          </cell>
          <cell r="R163">
            <v>3950000</v>
          </cell>
          <cell r="S163">
            <v>8000000</v>
          </cell>
          <cell r="T163">
            <v>0</v>
          </cell>
          <cell r="U163">
            <v>0</v>
          </cell>
          <cell r="V163">
            <v>0</v>
          </cell>
          <cell r="W163" t="str">
            <v>Ký chức danh</v>
          </cell>
          <cell r="X163" t="str">
            <v>VIETINBANK</v>
          </cell>
          <cell r="Y163">
            <v>0.1</v>
          </cell>
          <cell r="Z163">
            <v>0</v>
          </cell>
          <cell r="AA163">
            <v>0</v>
          </cell>
          <cell r="AB163" t="str">
            <v>VU THI THU HUONG</v>
          </cell>
        </row>
        <row r="164">
          <cell r="B164" t="str">
            <v>DIA020</v>
          </cell>
          <cell r="C164" t="str">
            <v>Trương Chí Thanh</v>
          </cell>
          <cell r="D164" t="str">
            <v>Thủ kho</v>
          </cell>
          <cell r="E164" t="str">
            <v>Bộ phận Kế toán</v>
          </cell>
          <cell r="F164" t="str">
            <v>Bộ phận Kế toán</v>
          </cell>
          <cell r="G164" t="str">
            <v>Khối sản xuất và xây lắp</v>
          </cell>
          <cell r="H164" t="str">
            <v>DE4 C3-3</v>
          </cell>
          <cell r="I164" t="str">
            <v>C3-3</v>
          </cell>
          <cell r="J164">
            <v>42614</v>
          </cell>
          <cell r="K164">
            <v>0</v>
          </cell>
          <cell r="L164" t="str">
            <v>Ký chức danh, không tham gia BH</v>
          </cell>
          <cell r="M164" t="str">
            <v>XĐTH</v>
          </cell>
          <cell r="N164">
            <v>0</v>
          </cell>
          <cell r="O164">
            <v>0</v>
          </cell>
          <cell r="P164">
            <v>0</v>
          </cell>
          <cell r="Q164">
            <v>4050000</v>
          </cell>
          <cell r="R164">
            <v>950000</v>
          </cell>
          <cell r="S164">
            <v>5000000</v>
          </cell>
          <cell r="T164">
            <v>0</v>
          </cell>
          <cell r="U164">
            <v>0</v>
          </cell>
          <cell r="V164">
            <v>0</v>
          </cell>
          <cell r="W164" t="str">
            <v>Ký chức danh</v>
          </cell>
          <cell r="X164" t="str">
            <v>VIETINBANK</v>
          </cell>
          <cell r="Y164">
            <v>0.1</v>
          </cell>
          <cell r="Z164">
            <v>0</v>
          </cell>
          <cell r="AA164">
            <v>0</v>
          </cell>
          <cell r="AB164" t="str">
            <v>TRUONG CHI THANH</v>
          </cell>
        </row>
        <row r="165">
          <cell r="B165" t="str">
            <v>DIA023</v>
          </cell>
          <cell r="C165" t="str">
            <v>Chu Đức Mạnh</v>
          </cell>
          <cell r="D165" t="str">
            <v>Nhân viên bơm bê tông</v>
          </cell>
          <cell r="E165" t="str">
            <v>Phòng Quản lý vật tư thiết bị thi công</v>
          </cell>
          <cell r="F165" t="str">
            <v>Phòng Quản lý vật tư thiết bị thi công</v>
          </cell>
          <cell r="G165" t="str">
            <v>Khối sản xuất và xây lắp</v>
          </cell>
          <cell r="H165" t="str">
            <v>DE4 C3-3</v>
          </cell>
          <cell r="I165" t="str">
            <v>C3-3</v>
          </cell>
          <cell r="J165">
            <v>42732</v>
          </cell>
          <cell r="K165">
            <v>0</v>
          </cell>
          <cell r="L165">
            <v>1</v>
          </cell>
          <cell r="M165" t="str">
            <v>XĐTH</v>
          </cell>
          <cell r="N165">
            <v>0</v>
          </cell>
          <cell r="O165">
            <v>0</v>
          </cell>
          <cell r="P165">
            <v>0</v>
          </cell>
          <cell r="Q165">
            <v>4075000</v>
          </cell>
          <cell r="R165">
            <v>4075000</v>
          </cell>
          <cell r="S165">
            <v>8150000</v>
          </cell>
          <cell r="T165">
            <v>0</v>
          </cell>
          <cell r="U165">
            <v>0</v>
          </cell>
          <cell r="V165">
            <v>0</v>
          </cell>
          <cell r="W165">
            <v>101010011271443</v>
          </cell>
          <cell r="X165" t="str">
            <v>VIETINBANK</v>
          </cell>
          <cell r="Y165" t="str">
            <v>LT</v>
          </cell>
          <cell r="Z165">
            <v>0</v>
          </cell>
          <cell r="AA165">
            <v>0</v>
          </cell>
          <cell r="AB165" t="str">
            <v>CHU DUC MANH</v>
          </cell>
        </row>
        <row r="166">
          <cell r="B166" t="str">
            <v>DIA024</v>
          </cell>
          <cell r="C166" t="str">
            <v>Nguyễn Văn Thịnh</v>
          </cell>
          <cell r="D166" t="str">
            <v>Nhân viên quản lý vật tư thiết bị</v>
          </cell>
          <cell r="E166" t="str">
            <v>Phòng Quản lý vật tư thiết bị thi công</v>
          </cell>
          <cell r="F166" t="str">
            <v>Phòng Quản lý vật tư thiết bị thi công</v>
          </cell>
          <cell r="G166" t="str">
            <v>Khối sản xuất và xây lắp</v>
          </cell>
          <cell r="H166" t="str">
            <v>DE4 C3-3</v>
          </cell>
          <cell r="I166" t="str">
            <v>C3-3</v>
          </cell>
          <cell r="J166">
            <v>42826</v>
          </cell>
          <cell r="K166">
            <v>0</v>
          </cell>
          <cell r="L166">
            <v>1</v>
          </cell>
          <cell r="M166" t="str">
            <v>XĐTH</v>
          </cell>
          <cell r="N166">
            <v>42826</v>
          </cell>
          <cell r="O166" t="str">
            <v>Điều chuyển 03 bên</v>
          </cell>
          <cell r="P166">
            <v>0</v>
          </cell>
          <cell r="Q166">
            <v>5500000</v>
          </cell>
          <cell r="R166">
            <v>5500000</v>
          </cell>
          <cell r="S166">
            <v>11000000</v>
          </cell>
          <cell r="T166">
            <v>0</v>
          </cell>
          <cell r="U166">
            <v>0</v>
          </cell>
          <cell r="V166">
            <v>0</v>
          </cell>
          <cell r="W166" t="str">
            <v>100005877982</v>
          </cell>
          <cell r="X166" t="str">
            <v>VIETINBANK</v>
          </cell>
          <cell r="Y166" t="str">
            <v>LT</v>
          </cell>
          <cell r="Z166">
            <v>2</v>
          </cell>
          <cell r="AA166">
            <v>0</v>
          </cell>
          <cell r="AB166" t="str">
            <v>NGUYEN VAN THINH</v>
          </cell>
        </row>
        <row r="167">
          <cell r="B167" t="str">
            <v>DIA025</v>
          </cell>
          <cell r="C167" t="str">
            <v>Võ Văn Tuấn</v>
          </cell>
          <cell r="D167" t="str">
            <v>Tổ trưởng bơm bê tông</v>
          </cell>
          <cell r="E167" t="str">
            <v>Phòng Quản lý vật tư thiết bị thi công</v>
          </cell>
          <cell r="F167" t="str">
            <v>Phòng Quản lý vật tư thiết bị thi công</v>
          </cell>
          <cell r="G167" t="str">
            <v>Khối sản xuất và xây lắp</v>
          </cell>
          <cell r="H167" t="str">
            <v>DE4 C3-3</v>
          </cell>
          <cell r="I167" t="str">
            <v>C3-3</v>
          </cell>
          <cell r="J167">
            <v>42826</v>
          </cell>
          <cell r="K167">
            <v>0</v>
          </cell>
          <cell r="L167">
            <v>1</v>
          </cell>
          <cell r="M167" t="str">
            <v>XĐTH</v>
          </cell>
          <cell r="N167">
            <v>42826</v>
          </cell>
          <cell r="O167" t="str">
            <v>Điều chuyển 03 bên &amp; Thay đổi lương CB 50/50</v>
          </cell>
          <cell r="P167">
            <v>0</v>
          </cell>
          <cell r="Q167">
            <v>4750000</v>
          </cell>
          <cell r="R167">
            <v>4750000</v>
          </cell>
          <cell r="S167">
            <v>9500000</v>
          </cell>
          <cell r="T167">
            <v>0</v>
          </cell>
          <cell r="U167">
            <v>0</v>
          </cell>
          <cell r="V167">
            <v>0</v>
          </cell>
          <cell r="W167" t="str">
            <v>107002867590</v>
          </cell>
          <cell r="X167" t="str">
            <v>VIETINBANK</v>
          </cell>
          <cell r="Y167" t="str">
            <v>LT</v>
          </cell>
          <cell r="Z167">
            <v>0</v>
          </cell>
          <cell r="AA167">
            <v>0</v>
          </cell>
          <cell r="AB167" t="str">
            <v>VO VAN TUAN</v>
          </cell>
        </row>
        <row r="168">
          <cell r="B168" t="str">
            <v>DIA026</v>
          </cell>
          <cell r="C168" t="str">
            <v>Nguyễn Trọng Hải</v>
          </cell>
          <cell r="D168" t="str">
            <v>Nhân viên bơm bê tông</v>
          </cell>
          <cell r="E168" t="str">
            <v>Phòng Quản lý vật tư thiết bị thi công</v>
          </cell>
          <cell r="F168" t="str">
            <v>Phòng Quản lý vật tư thiết bị thi công</v>
          </cell>
          <cell r="G168" t="str">
            <v>Khối sản xuất và xây lắp</v>
          </cell>
          <cell r="H168" t="str">
            <v>DE4 C3-3</v>
          </cell>
          <cell r="I168" t="str">
            <v>C3-3</v>
          </cell>
          <cell r="J168">
            <v>42826</v>
          </cell>
          <cell r="K168">
            <v>0</v>
          </cell>
          <cell r="L168">
            <v>1</v>
          </cell>
          <cell r="M168" t="str">
            <v>XĐTH</v>
          </cell>
          <cell r="N168">
            <v>42826</v>
          </cell>
          <cell r="O168" t="str">
            <v>Điều chuyển 03 bên</v>
          </cell>
          <cell r="P168">
            <v>0</v>
          </cell>
          <cell r="Q168">
            <v>4075000</v>
          </cell>
          <cell r="R168">
            <v>4075000</v>
          </cell>
          <cell r="S168">
            <v>8150000</v>
          </cell>
          <cell r="T168">
            <v>0</v>
          </cell>
          <cell r="U168">
            <v>0</v>
          </cell>
          <cell r="V168">
            <v>0</v>
          </cell>
          <cell r="W168" t="str">
            <v>103002867570</v>
          </cell>
          <cell r="X168" t="str">
            <v>VIETINBANK</v>
          </cell>
          <cell r="Y168" t="str">
            <v>LT</v>
          </cell>
          <cell r="Z168">
            <v>0</v>
          </cell>
          <cell r="AA168">
            <v>0</v>
          </cell>
          <cell r="AB168" t="str">
            <v>NGUYEN TRONG HAI</v>
          </cell>
        </row>
        <row r="169">
          <cell r="B169" t="str">
            <v>DIA027</v>
          </cell>
          <cell r="C169" t="str">
            <v>Đặng Xuân Hường</v>
          </cell>
          <cell r="D169" t="str">
            <v>Nhân viên bơm bê tông</v>
          </cell>
          <cell r="E169" t="str">
            <v>Phòng Quản lý vật tư thiết bị thi công</v>
          </cell>
          <cell r="F169" t="str">
            <v>Phòng Quản lý vật tư thiết bị thi công</v>
          </cell>
          <cell r="G169" t="str">
            <v>Khối sản xuất và xây lắp</v>
          </cell>
          <cell r="H169" t="str">
            <v>DE4 C3-3</v>
          </cell>
          <cell r="I169" t="str">
            <v>C3-3</v>
          </cell>
          <cell r="J169">
            <v>42826</v>
          </cell>
          <cell r="K169">
            <v>0</v>
          </cell>
          <cell r="L169">
            <v>1</v>
          </cell>
          <cell r="M169" t="str">
            <v>XĐTH</v>
          </cell>
          <cell r="N169">
            <v>42826</v>
          </cell>
          <cell r="O169" t="str">
            <v>Điều chuyển 03 bên</v>
          </cell>
          <cell r="P169">
            <v>0</v>
          </cell>
          <cell r="Q169">
            <v>4575000</v>
          </cell>
          <cell r="R169">
            <v>4575000</v>
          </cell>
          <cell r="S169">
            <v>9150000</v>
          </cell>
          <cell r="T169">
            <v>0</v>
          </cell>
          <cell r="U169">
            <v>0</v>
          </cell>
          <cell r="V169">
            <v>0</v>
          </cell>
          <cell r="W169" t="str">
            <v>108002867587</v>
          </cell>
          <cell r="X169" t="str">
            <v>VIETINBANK</v>
          </cell>
          <cell r="Y169" t="str">
            <v>LT</v>
          </cell>
          <cell r="Z169">
            <v>0</v>
          </cell>
          <cell r="AA169">
            <v>0</v>
          </cell>
          <cell r="AB169" t="str">
            <v>DANG XUAN HUONG</v>
          </cell>
        </row>
        <row r="170">
          <cell r="B170" t="str">
            <v>DIA028</v>
          </cell>
          <cell r="C170" t="str">
            <v>Nguyễn Tiến Thuấn</v>
          </cell>
          <cell r="D170" t="str">
            <v>Nhân viên kế toán</v>
          </cell>
          <cell r="E170" t="str">
            <v>Phòng Tài chính &amp; Kế toán</v>
          </cell>
          <cell r="F170" t="str">
            <v>Khối Tài chính - Kinh tế</v>
          </cell>
          <cell r="G170" t="str">
            <v>Khối sản xuất và xây lắp</v>
          </cell>
          <cell r="H170" t="str">
            <v>DE4 C3-3</v>
          </cell>
          <cell r="I170" t="str">
            <v>C3-3</v>
          </cell>
          <cell r="J170">
            <v>42836</v>
          </cell>
          <cell r="K170">
            <v>0</v>
          </cell>
          <cell r="L170">
            <v>1</v>
          </cell>
          <cell r="M170" t="str">
            <v>XĐTH</v>
          </cell>
          <cell r="N170">
            <v>42836</v>
          </cell>
          <cell r="O170">
            <v>0</v>
          </cell>
          <cell r="P170">
            <v>0.85</v>
          </cell>
          <cell r="Q170">
            <v>4750000</v>
          </cell>
          <cell r="R170">
            <v>4750000</v>
          </cell>
          <cell r="S170">
            <v>9500000</v>
          </cell>
          <cell r="T170">
            <v>0</v>
          </cell>
          <cell r="U170">
            <v>0</v>
          </cell>
          <cell r="V170">
            <v>0</v>
          </cell>
          <cell r="W170">
            <v>107866884429</v>
          </cell>
          <cell r="X170" t="str">
            <v>VIETINBANK</v>
          </cell>
          <cell r="Y170" t="str">
            <v>LT</v>
          </cell>
          <cell r="Z170">
            <v>0</v>
          </cell>
          <cell r="AA170">
            <v>0</v>
          </cell>
          <cell r="AB170" t="str">
            <v>NGUYEN TIEN THUAN</v>
          </cell>
        </row>
        <row r="171">
          <cell r="B171" t="str">
            <v>DIA029</v>
          </cell>
          <cell r="C171" t="str">
            <v>Phạm Khắc Ngừng</v>
          </cell>
          <cell r="D171" t="str">
            <v>Nhân viên bảo vệ</v>
          </cell>
          <cell r="E171" t="str">
            <v>Phòng Quản lý vật tư thiết bị thi công</v>
          </cell>
          <cell r="F171" t="str">
            <v>Phòng Quản lý vật tư thiết bị thi công</v>
          </cell>
          <cell r="G171" t="str">
            <v>Khối sản xuất và xây lắp</v>
          </cell>
          <cell r="H171" t="str">
            <v>DE4 C3-3</v>
          </cell>
          <cell r="I171" t="str">
            <v>C3-3</v>
          </cell>
          <cell r="J171">
            <v>42836</v>
          </cell>
          <cell r="K171">
            <v>0</v>
          </cell>
          <cell r="L171">
            <v>0</v>
          </cell>
          <cell r="M171" t="str">
            <v>HĐMV</v>
          </cell>
          <cell r="N171">
            <v>42836</v>
          </cell>
          <cell r="O171" t="str">
            <v>Nhân viên mới</v>
          </cell>
          <cell r="P171">
            <v>0</v>
          </cell>
          <cell r="Q171">
            <v>4050000</v>
          </cell>
          <cell r="R171">
            <v>1450000</v>
          </cell>
          <cell r="S171">
            <v>5500000</v>
          </cell>
          <cell r="T171">
            <v>0</v>
          </cell>
          <cell r="U171">
            <v>0</v>
          </cell>
          <cell r="V171">
            <v>0</v>
          </cell>
          <cell r="W171">
            <v>104866985416</v>
          </cell>
          <cell r="X171" t="str">
            <v>VIETINBANK</v>
          </cell>
          <cell r="Y171">
            <v>0</v>
          </cell>
          <cell r="Z171">
            <v>0</v>
          </cell>
          <cell r="AA171">
            <v>0</v>
          </cell>
          <cell r="AB171" t="str">
            <v>PHAM KHAC NGUNG</v>
          </cell>
        </row>
        <row r="172">
          <cell r="B172" t="str">
            <v>DIA030</v>
          </cell>
          <cell r="C172" t="str">
            <v>Trần Văn Hậu</v>
          </cell>
          <cell r="D172" t="str">
            <v>Nhân viên bảo vệ kiêm Thủ kho</v>
          </cell>
          <cell r="E172" t="str">
            <v>Phòng Quản lý vật tư thiết bị thi công</v>
          </cell>
          <cell r="F172" t="str">
            <v>Phòng Quản lý vật tư thiết bị thi công</v>
          </cell>
          <cell r="G172" t="str">
            <v>Khối sản xuất và xây lắp</v>
          </cell>
          <cell r="H172" t="str">
            <v>DE4 C3-3</v>
          </cell>
          <cell r="I172" t="str">
            <v>C3-3</v>
          </cell>
          <cell r="J172">
            <v>42836</v>
          </cell>
          <cell r="K172">
            <v>0</v>
          </cell>
          <cell r="L172">
            <v>0</v>
          </cell>
          <cell r="M172" t="str">
            <v>HĐMV</v>
          </cell>
          <cell r="N172">
            <v>42836</v>
          </cell>
          <cell r="O172" t="str">
            <v>Nhân viên mới</v>
          </cell>
          <cell r="P172">
            <v>0</v>
          </cell>
          <cell r="Q172">
            <v>4050000</v>
          </cell>
          <cell r="R172">
            <v>3450000</v>
          </cell>
          <cell r="S172">
            <v>7500000</v>
          </cell>
          <cell r="T172">
            <v>0</v>
          </cell>
          <cell r="U172">
            <v>0</v>
          </cell>
          <cell r="V172">
            <v>0</v>
          </cell>
          <cell r="W172">
            <v>108866884428</v>
          </cell>
          <cell r="X172" t="str">
            <v>VIETINBANK</v>
          </cell>
          <cell r="Y172">
            <v>0</v>
          </cell>
          <cell r="Z172">
            <v>0</v>
          </cell>
          <cell r="AA172">
            <v>0</v>
          </cell>
          <cell r="AB172" t="str">
            <v>TRAN VAN HAU</v>
          </cell>
        </row>
        <row r="173">
          <cell r="B173" t="str">
            <v>DIA031</v>
          </cell>
          <cell r="C173" t="str">
            <v>Nguyễn Quang Minh</v>
          </cell>
          <cell r="D173" t="str">
            <v>Nhân viên bơm bê tông</v>
          </cell>
          <cell r="E173" t="str">
            <v>Phòng Quản lý vật tư thiết bị thi công</v>
          </cell>
          <cell r="F173" t="str">
            <v>Phòng Quản lý vật tư thiết bị thi công</v>
          </cell>
          <cell r="G173" t="str">
            <v>Khối sản xuất và xây lắp</v>
          </cell>
          <cell r="H173" t="str">
            <v>DE4 C3-3</v>
          </cell>
          <cell r="I173" t="str">
            <v>C3-3</v>
          </cell>
          <cell r="J173">
            <v>42825</v>
          </cell>
          <cell r="K173">
            <v>0</v>
          </cell>
          <cell r="L173">
            <v>1</v>
          </cell>
          <cell r="M173" t="str">
            <v>XĐTH</v>
          </cell>
          <cell r="N173">
            <v>42825</v>
          </cell>
          <cell r="O173" t="str">
            <v>Nhân viên mới</v>
          </cell>
          <cell r="P173">
            <v>0</v>
          </cell>
          <cell r="Q173">
            <v>4075000</v>
          </cell>
          <cell r="R173">
            <v>4075000</v>
          </cell>
          <cell r="S173">
            <v>8150000</v>
          </cell>
          <cell r="T173">
            <v>0</v>
          </cell>
          <cell r="U173">
            <v>0</v>
          </cell>
          <cell r="V173">
            <v>0</v>
          </cell>
          <cell r="W173" t="str">
            <v>Giữ lương</v>
          </cell>
          <cell r="X173" t="str">
            <v>VIETINBANK</v>
          </cell>
          <cell r="Y173" t="str">
            <v>LT</v>
          </cell>
          <cell r="Z173">
            <v>0</v>
          </cell>
          <cell r="AA173">
            <v>0</v>
          </cell>
          <cell r="AB173" t="str">
            <v>NGUYEN QUANG MINH</v>
          </cell>
        </row>
        <row r="174">
          <cell r="B174" t="str">
            <v>DIA032</v>
          </cell>
          <cell r="C174" t="str">
            <v>Đinh Thị Sen</v>
          </cell>
          <cell r="D174" t="str">
            <v>Chuyên viên đấu thầu</v>
          </cell>
          <cell r="E174" t="str">
            <v>Ban Đấu thầu - Mua hàng</v>
          </cell>
          <cell r="F174" t="str">
            <v>Khối Kĩ thuật - Dự án</v>
          </cell>
          <cell r="G174" t="str">
            <v>Khối sản xuất và xây lắp</v>
          </cell>
          <cell r="H174" t="str">
            <v>KVP C3-3</v>
          </cell>
          <cell r="I174" t="str">
            <v>C3-3</v>
          </cell>
          <cell r="J174">
            <v>42826</v>
          </cell>
          <cell r="K174">
            <v>0</v>
          </cell>
          <cell r="L174">
            <v>1</v>
          </cell>
          <cell r="M174" t="str">
            <v>XĐTH</v>
          </cell>
          <cell r="N174">
            <v>42826</v>
          </cell>
          <cell r="O174" t="str">
            <v>Điều chuyển 03 bên &amp; Thay đổi lương CB 50/50</v>
          </cell>
          <cell r="P174">
            <v>0</v>
          </cell>
          <cell r="Q174">
            <v>6000000</v>
          </cell>
          <cell r="R174">
            <v>6000000</v>
          </cell>
          <cell r="S174">
            <v>12000000</v>
          </cell>
          <cell r="T174">
            <v>0</v>
          </cell>
          <cell r="U174">
            <v>0</v>
          </cell>
          <cell r="V174">
            <v>0</v>
          </cell>
          <cell r="W174" t="str">
            <v>105006439308</v>
          </cell>
          <cell r="X174" t="str">
            <v>VIETINBANK</v>
          </cell>
          <cell r="Y174" t="str">
            <v>LT</v>
          </cell>
          <cell r="Z174">
            <v>1</v>
          </cell>
          <cell r="AA174">
            <v>0</v>
          </cell>
          <cell r="AB174" t="str">
            <v>DINH THI SEN</v>
          </cell>
        </row>
        <row r="175">
          <cell r="B175" t="str">
            <v>DIA033</v>
          </cell>
          <cell r="C175" t="str">
            <v>Trịnh Viết Tấn</v>
          </cell>
          <cell r="D175" t="str">
            <v>Nhân viên kỹ thuật</v>
          </cell>
          <cell r="E175" t="str">
            <v>Phòng Quản lý vật tư thiết bị thi công</v>
          </cell>
          <cell r="F175" t="str">
            <v>Phòng Quản lý vật tư thiết bị thi công</v>
          </cell>
          <cell r="G175" t="str">
            <v>Khối sản xuất và xây lắp</v>
          </cell>
          <cell r="H175" t="str">
            <v>DE4 C3-3</v>
          </cell>
          <cell r="I175" t="str">
            <v>C3-3</v>
          </cell>
          <cell r="J175">
            <v>42877</v>
          </cell>
          <cell r="K175">
            <v>0</v>
          </cell>
          <cell r="L175">
            <v>0</v>
          </cell>
          <cell r="M175" t="str">
            <v>HĐTV</v>
          </cell>
          <cell r="N175">
            <v>42877</v>
          </cell>
          <cell r="O175" t="str">
            <v>Nhân viên mới</v>
          </cell>
          <cell r="P175">
            <v>0.85</v>
          </cell>
          <cell r="Q175">
            <v>4500000</v>
          </cell>
          <cell r="R175">
            <v>4500000</v>
          </cell>
          <cell r="S175">
            <v>9000000</v>
          </cell>
          <cell r="T175">
            <v>0</v>
          </cell>
          <cell r="U175">
            <v>0</v>
          </cell>
          <cell r="V175">
            <v>0</v>
          </cell>
          <cell r="W175">
            <v>104005025684</v>
          </cell>
          <cell r="X175" t="str">
            <v>VIETINBANK</v>
          </cell>
          <cell r="Y175" t="str">
            <v>LT</v>
          </cell>
          <cell r="Z175">
            <v>0</v>
          </cell>
          <cell r="AA175">
            <v>0</v>
          </cell>
          <cell r="AB175" t="str">
            <v>TRINH VIET TAN</v>
          </cell>
        </row>
        <row r="176">
          <cell r="B176" t="str">
            <v>DIA034</v>
          </cell>
          <cell r="C176" t="str">
            <v>Trần Văn Thái</v>
          </cell>
          <cell r="D176" t="str">
            <v>Nhân viên bơm bê tông</v>
          </cell>
          <cell r="E176" t="str">
            <v>Phòng Quản lý vật tư thiết bị thi công</v>
          </cell>
          <cell r="F176" t="str">
            <v>Phòng Quản lý vật tư thiết bị thi công</v>
          </cell>
          <cell r="G176" t="str">
            <v>Khối sản xuất và xây lắp</v>
          </cell>
          <cell r="H176" t="str">
            <v>DE4 C3-3</v>
          </cell>
          <cell r="I176" t="str">
            <v>C3-3</v>
          </cell>
          <cell r="J176">
            <v>42862</v>
          </cell>
          <cell r="K176">
            <v>0</v>
          </cell>
          <cell r="L176">
            <v>1</v>
          </cell>
          <cell r="M176" t="str">
            <v>XĐTH</v>
          </cell>
          <cell r="N176">
            <v>42862</v>
          </cell>
          <cell r="O176">
            <v>0</v>
          </cell>
          <cell r="P176">
            <v>0</v>
          </cell>
          <cell r="Q176">
            <v>4075000</v>
          </cell>
          <cell r="R176">
            <v>4075000</v>
          </cell>
          <cell r="S176">
            <v>8150000</v>
          </cell>
          <cell r="T176">
            <v>0</v>
          </cell>
          <cell r="U176">
            <v>0</v>
          </cell>
          <cell r="V176">
            <v>0</v>
          </cell>
          <cell r="W176">
            <v>100866987227</v>
          </cell>
          <cell r="X176" t="str">
            <v>VIETINBANK</v>
          </cell>
          <cell r="Y176" t="str">
            <v>LT</v>
          </cell>
          <cell r="Z176">
            <v>0</v>
          </cell>
          <cell r="AA176">
            <v>0</v>
          </cell>
          <cell r="AB176" t="str">
            <v>TRAN VAN THAI</v>
          </cell>
        </row>
        <row r="177">
          <cell r="B177" t="str">
            <v>DIA036</v>
          </cell>
          <cell r="C177" t="str">
            <v>Đỗ Viết Kiểm</v>
          </cell>
          <cell r="D177" t="str">
            <v>Nhân viên lái vận thăng</v>
          </cell>
          <cell r="E177" t="str">
            <v>Phòng Quản lý vật tư thiết bị thi công</v>
          </cell>
          <cell r="F177" t="str">
            <v>Phòng Quản lý vật tư thiết bị thi công</v>
          </cell>
          <cell r="G177" t="str">
            <v>Khối sản xuất và xây lắp</v>
          </cell>
          <cell r="H177" t="str">
            <v>DE4 C3-3</v>
          </cell>
          <cell r="I177" t="str">
            <v>C3-3</v>
          </cell>
          <cell r="J177">
            <v>42913</v>
          </cell>
          <cell r="K177">
            <v>0</v>
          </cell>
          <cell r="L177" t="str">
            <v>Tăng tháng 7</v>
          </cell>
          <cell r="M177" t="str">
            <v>HĐMV 6 tháng</v>
          </cell>
          <cell r="N177">
            <v>0</v>
          </cell>
          <cell r="O177">
            <v>0</v>
          </cell>
          <cell r="P177">
            <v>0</v>
          </cell>
          <cell r="Q177">
            <v>4225000</v>
          </cell>
          <cell r="R177">
            <v>4225000</v>
          </cell>
          <cell r="S177">
            <v>8450000</v>
          </cell>
          <cell r="T177">
            <v>0</v>
          </cell>
          <cell r="U177">
            <v>0</v>
          </cell>
          <cell r="V177">
            <v>0</v>
          </cell>
          <cell r="W177" t="str">
            <v>chưa cung cấp</v>
          </cell>
          <cell r="X177">
            <v>0</v>
          </cell>
          <cell r="Y177" t="str">
            <v>LT</v>
          </cell>
          <cell r="Z177">
            <v>0</v>
          </cell>
          <cell r="AA177">
            <v>0</v>
          </cell>
          <cell r="AB177" t="str">
            <v>DO VIET KIEM</v>
          </cell>
        </row>
        <row r="178">
          <cell r="B178" t="str">
            <v>DIA042</v>
          </cell>
          <cell r="C178" t="str">
            <v>Vũ Văn Đạo</v>
          </cell>
          <cell r="D178" t="str">
            <v>Nhân viên lái vận thăng</v>
          </cell>
          <cell r="E178" t="str">
            <v>Phòng Quản lý vật tư thiết bị thi công</v>
          </cell>
          <cell r="F178" t="str">
            <v>Phòng Quản lý vật tư thiết bị thi công</v>
          </cell>
          <cell r="G178" t="str">
            <v>Khối sản xuất và xây lắp</v>
          </cell>
          <cell r="H178" t="str">
            <v>DE4 C3-3</v>
          </cell>
          <cell r="I178" t="str">
            <v>C3-3</v>
          </cell>
          <cell r="J178">
            <v>42906</v>
          </cell>
          <cell r="K178">
            <v>0</v>
          </cell>
          <cell r="L178" t="str">
            <v>Tăng tháng 7</v>
          </cell>
          <cell r="M178" t="str">
            <v>HĐMV 6 tháng</v>
          </cell>
          <cell r="N178">
            <v>0</v>
          </cell>
          <cell r="O178">
            <v>0</v>
          </cell>
          <cell r="P178">
            <v>0</v>
          </cell>
          <cell r="Q178">
            <v>4225000</v>
          </cell>
          <cell r="R178">
            <v>4225000</v>
          </cell>
          <cell r="S178">
            <v>8450000</v>
          </cell>
          <cell r="T178">
            <v>0</v>
          </cell>
          <cell r="U178">
            <v>0</v>
          </cell>
          <cell r="V178">
            <v>0</v>
          </cell>
          <cell r="W178" t="str">
            <v>chưa cung cấp</v>
          </cell>
          <cell r="X178">
            <v>0</v>
          </cell>
          <cell r="Y178" t="str">
            <v>LT</v>
          </cell>
          <cell r="Z178">
            <v>0</v>
          </cell>
          <cell r="AA178">
            <v>0</v>
          </cell>
          <cell r="AB178" t="str">
            <v>VU VAN DAO</v>
          </cell>
        </row>
        <row r="179">
          <cell r="B179" t="str">
            <v>DIA044</v>
          </cell>
          <cell r="C179" t="str">
            <v>Lê Văn Mạnh</v>
          </cell>
          <cell r="D179" t="str">
            <v>Nhân viên lái cẩu tháp</v>
          </cell>
          <cell r="E179" t="str">
            <v>Phòng Quản lý vật tư thiết bị thi công</v>
          </cell>
          <cell r="F179" t="str">
            <v>Phòng Quản lý vật tư thiết bị thi công</v>
          </cell>
          <cell r="G179" t="str">
            <v>Phòng Quản lý vật tư thiết bị thi công</v>
          </cell>
          <cell r="H179" t="str">
            <v>DE4 C3-3</v>
          </cell>
          <cell r="I179" t="str">
            <v>C3-3</v>
          </cell>
          <cell r="J179">
            <v>42716</v>
          </cell>
          <cell r="K179">
            <v>42914</v>
          </cell>
          <cell r="L179">
            <v>1</v>
          </cell>
          <cell r="M179" t="str">
            <v>XĐTH</v>
          </cell>
          <cell r="N179">
            <v>0</v>
          </cell>
          <cell r="O179">
            <v>0</v>
          </cell>
          <cell r="P179">
            <v>0</v>
          </cell>
          <cell r="Q179">
            <v>5335000</v>
          </cell>
          <cell r="R179">
            <v>5335000</v>
          </cell>
          <cell r="S179">
            <v>10670000</v>
          </cell>
          <cell r="T179">
            <v>0</v>
          </cell>
          <cell r="U179">
            <v>0</v>
          </cell>
          <cell r="V179">
            <v>0</v>
          </cell>
          <cell r="W179" t="str">
            <v>Giữ lương</v>
          </cell>
          <cell r="X179" t="str">
            <v>VIETINBANK</v>
          </cell>
          <cell r="Y179" t="str">
            <v>LT</v>
          </cell>
          <cell r="Z179">
            <v>0</v>
          </cell>
          <cell r="AA179">
            <v>0</v>
          </cell>
          <cell r="AB179" t="str">
            <v>LE VAN MANH</v>
          </cell>
        </row>
        <row r="180">
          <cell r="B180" t="str">
            <v>DIA045</v>
          </cell>
          <cell r="C180" t="str">
            <v>Lê Đình Bắc</v>
          </cell>
          <cell r="D180" t="str">
            <v>Nhân viên lái cẩu tháp</v>
          </cell>
          <cell r="E180" t="str">
            <v>Phòng Quản lý vật tư thiết bị thi công</v>
          </cell>
          <cell r="F180" t="str">
            <v>Phòng Quản lý vật tư thiết bị thi công</v>
          </cell>
          <cell r="G180" t="str">
            <v>Phòng Quản lý vật tư thiết bị thi công</v>
          </cell>
          <cell r="H180" t="str">
            <v>DE4 C3-3</v>
          </cell>
          <cell r="I180" t="str">
            <v>C3-3</v>
          </cell>
          <cell r="J180">
            <v>42716</v>
          </cell>
          <cell r="K180">
            <v>0</v>
          </cell>
          <cell r="L180">
            <v>1</v>
          </cell>
          <cell r="M180" t="str">
            <v>XĐTH</v>
          </cell>
          <cell r="N180">
            <v>0</v>
          </cell>
          <cell r="O180">
            <v>0</v>
          </cell>
          <cell r="P180">
            <v>0</v>
          </cell>
          <cell r="Q180">
            <v>5335000</v>
          </cell>
          <cell r="R180">
            <v>5335000</v>
          </cell>
          <cell r="S180">
            <v>10670000</v>
          </cell>
          <cell r="T180">
            <v>0</v>
          </cell>
          <cell r="U180">
            <v>0</v>
          </cell>
          <cell r="V180">
            <v>0</v>
          </cell>
          <cell r="W180" t="str">
            <v>105003798973</v>
          </cell>
          <cell r="X180" t="str">
            <v>VIETINBANK</v>
          </cell>
          <cell r="Y180" t="str">
            <v>LT</v>
          </cell>
          <cell r="Z180">
            <v>0</v>
          </cell>
          <cell r="AA180">
            <v>0</v>
          </cell>
          <cell r="AB180" t="str">
            <v>LE DINH BAC</v>
          </cell>
        </row>
        <row r="181">
          <cell r="B181" t="str">
            <v>DIA046</v>
          </cell>
          <cell r="C181" t="str">
            <v>Nguyễn Xuân Quý</v>
          </cell>
          <cell r="D181" t="str">
            <v>Nhân viên lái cẩu tháp</v>
          </cell>
          <cell r="E181" t="str">
            <v>Phòng Quản lý vật tư thiết bị thi công</v>
          </cell>
          <cell r="F181" t="str">
            <v>Phòng Quản lý vật tư thiết bị thi công</v>
          </cell>
          <cell r="G181" t="str">
            <v>Phòng Quản lý vật tư thiết bị thi công</v>
          </cell>
          <cell r="H181" t="str">
            <v>DE4 C3-3</v>
          </cell>
          <cell r="I181" t="str">
            <v>C3-3</v>
          </cell>
          <cell r="J181">
            <v>42716</v>
          </cell>
          <cell r="K181">
            <v>0</v>
          </cell>
          <cell r="L181">
            <v>1</v>
          </cell>
          <cell r="M181" t="str">
            <v>XĐTH</v>
          </cell>
          <cell r="N181">
            <v>0</v>
          </cell>
          <cell r="O181">
            <v>0</v>
          </cell>
          <cell r="P181">
            <v>0</v>
          </cell>
          <cell r="Q181">
            <v>5335000</v>
          </cell>
          <cell r="R181">
            <v>5335000</v>
          </cell>
          <cell r="S181">
            <v>10670000</v>
          </cell>
          <cell r="T181">
            <v>0</v>
          </cell>
          <cell r="U181">
            <v>0</v>
          </cell>
          <cell r="V181">
            <v>0</v>
          </cell>
          <cell r="W181" t="str">
            <v>108002854524</v>
          </cell>
          <cell r="X181" t="str">
            <v>VIETINBANK</v>
          </cell>
          <cell r="Y181" t="str">
            <v>LT</v>
          </cell>
          <cell r="Z181">
            <v>0</v>
          </cell>
          <cell r="AA181">
            <v>0</v>
          </cell>
          <cell r="AB181" t="str">
            <v>NGUYEN XUAN QUY</v>
          </cell>
        </row>
        <row r="182">
          <cell r="B182" t="str">
            <v>DIA047</v>
          </cell>
          <cell r="C182" t="str">
            <v>Nguyễn Văn Nghiêm</v>
          </cell>
          <cell r="D182" t="str">
            <v>Nhân viên lái cẩu tháp</v>
          </cell>
          <cell r="E182" t="str">
            <v>Phòng Quản lý vật tư thiết bị thi công</v>
          </cell>
          <cell r="F182" t="str">
            <v>Phòng Quản lý vật tư thiết bị thi công</v>
          </cell>
          <cell r="G182" t="str">
            <v>Phòng Quản lý vật tư thiết bị thi công</v>
          </cell>
          <cell r="H182" t="str">
            <v>DE4 C3-3</v>
          </cell>
          <cell r="I182" t="str">
            <v>C3-3</v>
          </cell>
          <cell r="J182">
            <v>42845</v>
          </cell>
          <cell r="K182">
            <v>0</v>
          </cell>
          <cell r="L182">
            <v>1</v>
          </cell>
          <cell r="M182" t="str">
            <v>XĐTH</v>
          </cell>
          <cell r="N182">
            <v>42845</v>
          </cell>
          <cell r="O182" t="str">
            <v>Nhân viên mới</v>
          </cell>
          <cell r="P182">
            <v>0</v>
          </cell>
          <cell r="Q182">
            <v>5335000</v>
          </cell>
          <cell r="R182">
            <v>5335000</v>
          </cell>
          <cell r="S182">
            <v>10670000</v>
          </cell>
          <cell r="T182">
            <v>0</v>
          </cell>
          <cell r="U182">
            <v>0</v>
          </cell>
          <cell r="V182">
            <v>0</v>
          </cell>
          <cell r="W182">
            <v>102866980189</v>
          </cell>
          <cell r="X182" t="str">
            <v>VIETINBANK</v>
          </cell>
          <cell r="Y182" t="str">
            <v>LT</v>
          </cell>
          <cell r="Z182">
            <v>0</v>
          </cell>
          <cell r="AA182">
            <v>0</v>
          </cell>
          <cell r="AB182" t="str">
            <v>NGUYEN VAN NGHIEM</v>
          </cell>
        </row>
        <row r="183">
          <cell r="B183" t="str">
            <v>DIA048</v>
          </cell>
          <cell r="C183" t="str">
            <v>Đỗ Hữu Quyết</v>
          </cell>
          <cell r="D183" t="str">
            <v>Nhân viên lái cẩu tháp</v>
          </cell>
          <cell r="E183" t="str">
            <v>Phòng Quản lý vật tư thiết bị thi công</v>
          </cell>
          <cell r="F183" t="str">
            <v>Phòng Quản lý vật tư thiết bị thi công</v>
          </cell>
          <cell r="G183" t="str">
            <v>Phòng Quản lý vật tư thiết bị thi công</v>
          </cell>
          <cell r="H183" t="str">
            <v>DE4 C3-3</v>
          </cell>
          <cell r="I183" t="str">
            <v>C3-3</v>
          </cell>
          <cell r="J183">
            <v>42851</v>
          </cell>
          <cell r="K183">
            <v>0</v>
          </cell>
          <cell r="L183">
            <v>1</v>
          </cell>
          <cell r="M183" t="str">
            <v>XĐTH</v>
          </cell>
          <cell r="N183">
            <v>42851</v>
          </cell>
          <cell r="O183" t="str">
            <v>Nhân viên mới</v>
          </cell>
          <cell r="P183">
            <v>0</v>
          </cell>
          <cell r="Q183">
            <v>5335000</v>
          </cell>
          <cell r="R183">
            <v>5335000</v>
          </cell>
          <cell r="S183">
            <v>10670000</v>
          </cell>
          <cell r="T183">
            <v>0</v>
          </cell>
          <cell r="U183">
            <v>0</v>
          </cell>
          <cell r="V183">
            <v>0</v>
          </cell>
          <cell r="W183">
            <v>104867021972</v>
          </cell>
          <cell r="X183" t="str">
            <v>VIETINBANK</v>
          </cell>
          <cell r="Y183" t="str">
            <v>LT</v>
          </cell>
          <cell r="Z183">
            <v>0</v>
          </cell>
          <cell r="AA183">
            <v>0</v>
          </cell>
          <cell r="AB183" t="str">
            <v>DO HUU QUYET</v>
          </cell>
        </row>
        <row r="184">
          <cell r="B184" t="str">
            <v>DIA049</v>
          </cell>
          <cell r="C184" t="str">
            <v>Nguyễn Xuân Đỗ</v>
          </cell>
          <cell r="D184" t="str">
            <v>Nhân viên lái cẩu tháp</v>
          </cell>
          <cell r="E184" t="str">
            <v>Phòng Quản lý vật tư thiết bị thi công</v>
          </cell>
          <cell r="F184" t="str">
            <v>Phòng Quản lý vật tư thiết bị thi công</v>
          </cell>
          <cell r="G184" t="str">
            <v>Phòng Quản lý vật tư thiết bị thi công</v>
          </cell>
          <cell r="H184" t="str">
            <v>DE4 C3-3</v>
          </cell>
          <cell r="I184" t="str">
            <v>C3-3</v>
          </cell>
          <cell r="J184">
            <v>42862</v>
          </cell>
          <cell r="K184">
            <v>0</v>
          </cell>
          <cell r="L184">
            <v>1</v>
          </cell>
          <cell r="M184" t="str">
            <v>XĐTH</v>
          </cell>
          <cell r="N184">
            <v>42862</v>
          </cell>
          <cell r="O184" t="str">
            <v>Nhân viên mới</v>
          </cell>
          <cell r="P184">
            <v>0</v>
          </cell>
          <cell r="Q184">
            <v>5335000</v>
          </cell>
          <cell r="R184">
            <v>5335000</v>
          </cell>
          <cell r="S184">
            <v>10670000</v>
          </cell>
          <cell r="T184">
            <v>0</v>
          </cell>
          <cell r="U184">
            <v>0</v>
          </cell>
          <cell r="V184">
            <v>0</v>
          </cell>
          <cell r="W184">
            <v>106867079359</v>
          </cell>
          <cell r="X184" t="str">
            <v>VIETINBANK</v>
          </cell>
          <cell r="Y184" t="str">
            <v>LT</v>
          </cell>
          <cell r="Z184">
            <v>0</v>
          </cell>
          <cell r="AA184">
            <v>0</v>
          </cell>
          <cell r="AB184" t="str">
            <v>NGUYEN XUAN DO</v>
          </cell>
        </row>
        <row r="185">
          <cell r="B185" t="str">
            <v>DIA050</v>
          </cell>
          <cell r="C185" t="str">
            <v>Hà Văn Trịnh</v>
          </cell>
          <cell r="D185" t="str">
            <v>Nhân viên lái cẩu tháp</v>
          </cell>
          <cell r="E185" t="str">
            <v>Phòng Quản lý vật tư thiết bị thi công</v>
          </cell>
          <cell r="F185" t="str">
            <v>Phòng Quản lý vật tư thiết bị thi công</v>
          </cell>
          <cell r="G185" t="str">
            <v>Phòng Quản lý vật tư thiết bị thi công</v>
          </cell>
          <cell r="H185" t="str">
            <v>DE4 C3-3</v>
          </cell>
          <cell r="I185" t="str">
            <v>C3-3</v>
          </cell>
          <cell r="J185">
            <v>42870</v>
          </cell>
          <cell r="K185">
            <v>0</v>
          </cell>
          <cell r="L185">
            <v>1</v>
          </cell>
          <cell r="M185" t="str">
            <v>XĐTH</v>
          </cell>
          <cell r="N185">
            <v>42870</v>
          </cell>
          <cell r="O185" t="str">
            <v>Nhân viên mới</v>
          </cell>
          <cell r="P185">
            <v>0</v>
          </cell>
          <cell r="Q185">
            <v>5335000</v>
          </cell>
          <cell r="R185">
            <v>5335000</v>
          </cell>
          <cell r="S185">
            <v>10670000</v>
          </cell>
          <cell r="T185">
            <v>0</v>
          </cell>
          <cell r="U185">
            <v>0</v>
          </cell>
          <cell r="V185">
            <v>0</v>
          </cell>
          <cell r="W185">
            <v>105002453982</v>
          </cell>
          <cell r="X185" t="str">
            <v>VIETINBANK</v>
          </cell>
          <cell r="Y185" t="str">
            <v>LT</v>
          </cell>
          <cell r="Z185">
            <v>0</v>
          </cell>
          <cell r="AA185">
            <v>0</v>
          </cell>
          <cell r="AB185" t="str">
            <v>HA VAN TRINH</v>
          </cell>
        </row>
        <row r="186">
          <cell r="B186" t="str">
            <v>DAI001</v>
          </cell>
          <cell r="C186" t="str">
            <v>Trần Văn Thu</v>
          </cell>
          <cell r="D186" t="str">
            <v>Giám đốc</v>
          </cell>
          <cell r="E186" t="str">
            <v>Ban giám đốc</v>
          </cell>
          <cell r="F186" t="str">
            <v>Ban giám đốc</v>
          </cell>
          <cell r="G186" t="str">
            <v>Khối sản xuất và xây lắp</v>
          </cell>
          <cell r="H186" t="str">
            <v>BGĐ C3-4</v>
          </cell>
          <cell r="I186" t="str">
            <v>C3-4</v>
          </cell>
          <cell r="J186">
            <v>41271</v>
          </cell>
          <cell r="K186">
            <v>0</v>
          </cell>
          <cell r="L186">
            <v>0</v>
          </cell>
          <cell r="M186" t="str">
            <v>HĐMV</v>
          </cell>
          <cell r="N186">
            <v>42826</v>
          </cell>
          <cell r="O186">
            <v>0</v>
          </cell>
          <cell r="P186">
            <v>0</v>
          </cell>
          <cell r="Q186">
            <v>4050000</v>
          </cell>
          <cell r="R186">
            <v>2950000</v>
          </cell>
          <cell r="S186">
            <v>7000000</v>
          </cell>
          <cell r="T186">
            <v>2000000</v>
          </cell>
          <cell r="U186">
            <v>0</v>
          </cell>
          <cell r="V186">
            <v>0</v>
          </cell>
          <cell r="W186" t="str">
            <v>Ký pháp lý</v>
          </cell>
          <cell r="X186" t="str">
            <v>VIETINBANK</v>
          </cell>
          <cell r="Y186" t="str">
            <v>LT</v>
          </cell>
          <cell r="Z186">
            <v>0</v>
          </cell>
          <cell r="AA186">
            <v>0</v>
          </cell>
          <cell r="AB186" t="str">
            <v>TRAN VAN THU</v>
          </cell>
        </row>
        <row r="187">
          <cell r="B187" t="str">
            <v>ECL001</v>
          </cell>
          <cell r="C187" t="str">
            <v>Vũ Bá Sang</v>
          </cell>
          <cell r="D187" t="str">
            <v>Giám đốc</v>
          </cell>
          <cell r="E187" t="str">
            <v>Ban Giám đốc</v>
          </cell>
          <cell r="F187">
            <v>0</v>
          </cell>
          <cell r="G187">
            <v>0</v>
          </cell>
          <cell r="H187" t="str">
            <v>BGĐ C6.2</v>
          </cell>
          <cell r="I187" t="str">
            <v>C6.2</v>
          </cell>
          <cell r="J187">
            <v>42692</v>
          </cell>
          <cell r="K187">
            <v>0</v>
          </cell>
          <cell r="L187" t="str">
            <v>Ký chức danh, không tham gia BH</v>
          </cell>
          <cell r="M187" t="str">
            <v>Không XĐTH</v>
          </cell>
          <cell r="N187">
            <v>0</v>
          </cell>
          <cell r="O187">
            <v>0</v>
          </cell>
          <cell r="P187">
            <v>0</v>
          </cell>
          <cell r="Q187">
            <v>4200000</v>
          </cell>
          <cell r="R187">
            <v>5800000</v>
          </cell>
          <cell r="S187">
            <v>10000000</v>
          </cell>
          <cell r="T187">
            <v>0</v>
          </cell>
          <cell r="U187">
            <v>0</v>
          </cell>
          <cell r="V187">
            <v>0</v>
          </cell>
          <cell r="W187" t="str">
            <v>Ký chức danh</v>
          </cell>
          <cell r="X187" t="str">
            <v>VIETINBANK</v>
          </cell>
          <cell r="Y187">
            <v>0.1</v>
          </cell>
          <cell r="Z187">
            <v>0</v>
          </cell>
          <cell r="AA187">
            <v>0</v>
          </cell>
          <cell r="AB187" t="str">
            <v>VU BA SANG</v>
          </cell>
        </row>
        <row r="188">
          <cell r="B188" t="str">
            <v>ECL002</v>
          </cell>
          <cell r="C188" t="str">
            <v>Nguyễn Viết Thông</v>
          </cell>
          <cell r="D188" t="str">
            <v>Phụ trách kế toán</v>
          </cell>
          <cell r="E188" t="str">
            <v>Phòng Kế toán</v>
          </cell>
          <cell r="F188">
            <v>0</v>
          </cell>
          <cell r="G188">
            <v>0</v>
          </cell>
          <cell r="H188" t="str">
            <v>Phòng KT C6.2</v>
          </cell>
          <cell r="I188" t="str">
            <v>C6.2</v>
          </cell>
          <cell r="J188">
            <v>42692</v>
          </cell>
          <cell r="K188">
            <v>0</v>
          </cell>
          <cell r="L188" t="str">
            <v>Ký chức danh, không tham gia BH</v>
          </cell>
          <cell r="M188" t="str">
            <v>XĐTH</v>
          </cell>
          <cell r="N188">
            <v>0</v>
          </cell>
          <cell r="O188">
            <v>0</v>
          </cell>
          <cell r="P188">
            <v>0</v>
          </cell>
          <cell r="Q188">
            <v>4050000</v>
          </cell>
          <cell r="R188">
            <v>950000</v>
          </cell>
          <cell r="S188">
            <v>5000000</v>
          </cell>
          <cell r="T188">
            <v>0</v>
          </cell>
          <cell r="U188">
            <v>0</v>
          </cell>
          <cell r="V188">
            <v>0</v>
          </cell>
          <cell r="W188" t="str">
            <v>Ký chức danh</v>
          </cell>
          <cell r="X188" t="str">
            <v>VIETINBANK</v>
          </cell>
          <cell r="Y188">
            <v>0.1</v>
          </cell>
          <cell r="Z188">
            <v>0</v>
          </cell>
          <cell r="AA188">
            <v>0</v>
          </cell>
          <cell r="AB188" t="str">
            <v>NGUYEN VIET THONG</v>
          </cell>
        </row>
        <row r="189">
          <cell r="B189" t="str">
            <v>CHG001</v>
          </cell>
          <cell r="C189" t="str">
            <v>Đỗ Thị Thúy</v>
          </cell>
          <cell r="D189" t="str">
            <v>Giám đốc</v>
          </cell>
          <cell r="E189" t="str">
            <v>Ban Giám đốc</v>
          </cell>
          <cell r="F189">
            <v>0</v>
          </cell>
          <cell r="G189">
            <v>0</v>
          </cell>
          <cell r="H189" t="str">
            <v>BGĐ CHG</v>
          </cell>
          <cell r="I189" t="str">
            <v>CHG</v>
          </cell>
          <cell r="J189">
            <v>41624</v>
          </cell>
          <cell r="K189">
            <v>0</v>
          </cell>
          <cell r="L189" t="str">
            <v>Ký chức danh, không tham gia BH</v>
          </cell>
          <cell r="M189" t="str">
            <v>Không XĐTH</v>
          </cell>
          <cell r="N189">
            <v>0</v>
          </cell>
          <cell r="O189">
            <v>0</v>
          </cell>
          <cell r="P189">
            <v>0</v>
          </cell>
          <cell r="Q189">
            <v>4200000</v>
          </cell>
          <cell r="R189">
            <v>5800000</v>
          </cell>
          <cell r="S189">
            <v>10000000</v>
          </cell>
          <cell r="T189">
            <v>0</v>
          </cell>
          <cell r="U189">
            <v>0</v>
          </cell>
          <cell r="V189">
            <v>0</v>
          </cell>
          <cell r="W189" t="str">
            <v>Ký chức danh</v>
          </cell>
          <cell r="X189" t="str">
            <v>VIETINBANK</v>
          </cell>
          <cell r="Y189">
            <v>0.1</v>
          </cell>
          <cell r="Z189">
            <v>0</v>
          </cell>
          <cell r="AA189">
            <v>0</v>
          </cell>
          <cell r="AB189" t="str">
            <v>DO THI THUY</v>
          </cell>
        </row>
        <row r="190">
          <cell r="B190" t="str">
            <v>CHG002</v>
          </cell>
          <cell r="C190" t="str">
            <v>Nguyễn Viết Thông</v>
          </cell>
          <cell r="D190" t="str">
            <v>Phụ trách kế toán</v>
          </cell>
          <cell r="E190" t="str">
            <v>Phòng Kế toán</v>
          </cell>
          <cell r="F190">
            <v>0</v>
          </cell>
          <cell r="G190">
            <v>0</v>
          </cell>
          <cell r="H190" t="str">
            <v>Phòng KT CHG</v>
          </cell>
          <cell r="I190" t="str">
            <v>CHG</v>
          </cell>
          <cell r="J190">
            <v>42649</v>
          </cell>
          <cell r="K190">
            <v>0</v>
          </cell>
          <cell r="L190" t="str">
            <v>Ký chức danh, không tham gia BH</v>
          </cell>
          <cell r="M190" t="str">
            <v>XĐTH</v>
          </cell>
          <cell r="N190">
            <v>42826</v>
          </cell>
          <cell r="O190" t="str">
            <v>Thay đổi lương CB 50/50</v>
          </cell>
          <cell r="P190">
            <v>0</v>
          </cell>
          <cell r="Q190">
            <v>6500000</v>
          </cell>
          <cell r="R190">
            <v>6500000</v>
          </cell>
          <cell r="S190">
            <v>13000000</v>
          </cell>
          <cell r="T190">
            <v>0</v>
          </cell>
          <cell r="U190">
            <v>0</v>
          </cell>
          <cell r="V190">
            <v>0</v>
          </cell>
          <cell r="W190" t="str">
            <v>Ký chức danh</v>
          </cell>
          <cell r="X190" t="str">
            <v>VIETINBANK</v>
          </cell>
          <cell r="Y190">
            <v>0.1</v>
          </cell>
          <cell r="Z190">
            <v>0</v>
          </cell>
          <cell r="AA190">
            <v>0</v>
          </cell>
          <cell r="AB190" t="str">
            <v>NGUYEN VIET THONG</v>
          </cell>
        </row>
        <row r="191">
          <cell r="B191" t="str">
            <v>TD000</v>
          </cell>
          <cell r="C191" t="str">
            <v>Hoàng Văn Mạnh</v>
          </cell>
          <cell r="D191" t="str">
            <v>Khác</v>
          </cell>
          <cell r="E191" t="str">
            <v>Khác</v>
          </cell>
          <cell r="F191" t="str">
            <v>Khác</v>
          </cell>
          <cell r="G191" t="str">
            <v>Khác</v>
          </cell>
          <cell r="H191" t="str">
            <v>Ban MKT&amp;TT TD</v>
          </cell>
          <cell r="I191" t="str">
            <v>TD</v>
          </cell>
          <cell r="J191">
            <v>41518</v>
          </cell>
          <cell r="K191">
            <v>0</v>
          </cell>
          <cell r="L191">
            <v>1</v>
          </cell>
          <cell r="M191" t="str">
            <v>Không XĐTH</v>
          </cell>
          <cell r="N191">
            <v>0</v>
          </cell>
          <cell r="O191">
            <v>0</v>
          </cell>
          <cell r="P191">
            <v>0</v>
          </cell>
          <cell r="Q191">
            <v>4050000</v>
          </cell>
          <cell r="R191">
            <v>0</v>
          </cell>
          <cell r="S191">
            <v>4050000</v>
          </cell>
          <cell r="T191">
            <v>0</v>
          </cell>
          <cell r="U191">
            <v>0</v>
          </cell>
          <cell r="V191">
            <v>0</v>
          </cell>
          <cell r="W191" t="str">
            <v>không có thông tin</v>
          </cell>
          <cell r="X191" t="str">
            <v>VIETINBANK</v>
          </cell>
          <cell r="Y191">
            <v>0.1</v>
          </cell>
          <cell r="Z191">
            <v>0</v>
          </cell>
          <cell r="AA191">
            <v>0</v>
          </cell>
          <cell r="AB191" t="str">
            <v>HOANG VAN MANH</v>
          </cell>
        </row>
        <row r="192">
          <cell r="B192" t="str">
            <v>TD001</v>
          </cell>
          <cell r="C192" t="str">
            <v>Đỗ Đức Đạt</v>
          </cell>
          <cell r="D192" t="str">
            <v>Tổng Giám đốc</v>
          </cell>
          <cell r="E192" t="str">
            <v>Ban Tổng Giám đốc</v>
          </cell>
          <cell r="F192" t="str">
            <v>Ban Tổng Giám đốc</v>
          </cell>
          <cell r="G192" t="str">
            <v>Ban Tổng Giám đốc</v>
          </cell>
          <cell r="H192" t="str">
            <v>Ban TGD TD</v>
          </cell>
          <cell r="I192" t="str">
            <v>TD</v>
          </cell>
          <cell r="J192">
            <v>39462</v>
          </cell>
          <cell r="K192">
            <v>0</v>
          </cell>
          <cell r="L192">
            <v>1</v>
          </cell>
          <cell r="M192" t="str">
            <v>Không XĐTH</v>
          </cell>
          <cell r="N192">
            <v>42826</v>
          </cell>
          <cell r="O192" t="str">
            <v>Thay đổi lương CB 50/50</v>
          </cell>
          <cell r="P192">
            <v>0</v>
          </cell>
          <cell r="Q192">
            <v>25000000</v>
          </cell>
          <cell r="R192">
            <v>25000000</v>
          </cell>
          <cell r="S192">
            <v>50000000</v>
          </cell>
          <cell r="T192">
            <v>0</v>
          </cell>
          <cell r="U192">
            <v>0</v>
          </cell>
          <cell r="V192">
            <v>0</v>
          </cell>
          <cell r="W192" t="str">
            <v>103006042819</v>
          </cell>
          <cell r="X192" t="str">
            <v>VIETINBANK</v>
          </cell>
          <cell r="Y192" t="str">
            <v>LT</v>
          </cell>
          <cell r="Z192">
            <v>2</v>
          </cell>
          <cell r="AA192">
            <v>0</v>
          </cell>
          <cell r="AB192" t="str">
            <v>DO DUC DAT</v>
          </cell>
        </row>
        <row r="193">
          <cell r="B193" t="str">
            <v>TD002</v>
          </cell>
          <cell r="C193" t="str">
            <v>Phương Phong Vũ</v>
          </cell>
          <cell r="D193" t="str">
            <v>Nhân viên lái xe</v>
          </cell>
          <cell r="E193" t="str">
            <v>Bộ phận Hành chính - Lái xe</v>
          </cell>
          <cell r="F193" t="str">
            <v>Ban Hành chính &amp; Văn phòng Tập đoàn</v>
          </cell>
          <cell r="G193" t="str">
            <v>Khối Vận hành</v>
          </cell>
          <cell r="H193" t="str">
            <v>VPTĐ TD</v>
          </cell>
          <cell r="I193" t="str">
            <v>TD</v>
          </cell>
          <cell r="J193">
            <v>40098</v>
          </cell>
          <cell r="K193">
            <v>0</v>
          </cell>
          <cell r="L193" t="str">
            <v>Quá tuổi, không tham gia BH</v>
          </cell>
          <cell r="M193" t="str">
            <v>Không XĐTH</v>
          </cell>
          <cell r="N193">
            <v>42826</v>
          </cell>
          <cell r="O193" t="str">
            <v>Điều chỉnh lương, thay đổi lương CB</v>
          </cell>
          <cell r="P193">
            <v>0</v>
          </cell>
          <cell r="Q193">
            <v>4125000</v>
          </cell>
          <cell r="R193">
            <v>4125000</v>
          </cell>
          <cell r="S193">
            <v>8250000</v>
          </cell>
          <cell r="T193">
            <v>0</v>
          </cell>
          <cell r="U193">
            <v>0</v>
          </cell>
          <cell r="V193">
            <v>0</v>
          </cell>
          <cell r="W193" t="str">
            <v>108001287353</v>
          </cell>
          <cell r="X193" t="str">
            <v>VIETINBANK</v>
          </cell>
          <cell r="Y193" t="str">
            <v>LT</v>
          </cell>
          <cell r="Z193">
            <v>1</v>
          </cell>
          <cell r="AA193">
            <v>0</v>
          </cell>
          <cell r="AB193" t="str">
            <v>PHUONG PHONG VU</v>
          </cell>
        </row>
        <row r="194">
          <cell r="B194" t="str">
            <v>TD003</v>
          </cell>
          <cell r="C194" t="str">
            <v>Nguyễn Thành Trung</v>
          </cell>
          <cell r="D194" t="str">
            <v>Phó Tổng Giám đốc Phát triển dự án</v>
          </cell>
          <cell r="E194">
            <v>0</v>
          </cell>
          <cell r="F194">
            <v>0</v>
          </cell>
          <cell r="G194" t="str">
            <v>Khối Phát triển dự án</v>
          </cell>
          <cell r="H194" t="str">
            <v>Ban TGD TD</v>
          </cell>
          <cell r="I194" t="str">
            <v>TD</v>
          </cell>
          <cell r="J194">
            <v>40210</v>
          </cell>
          <cell r="K194">
            <v>0</v>
          </cell>
          <cell r="L194">
            <v>1</v>
          </cell>
          <cell r="M194" t="str">
            <v>Không XĐTH</v>
          </cell>
          <cell r="N194">
            <v>42826</v>
          </cell>
          <cell r="O194" t="str">
            <v>Điều chỉnh lương, thay đổi lương CB</v>
          </cell>
          <cell r="P194">
            <v>0</v>
          </cell>
          <cell r="Q194">
            <v>20700000</v>
          </cell>
          <cell r="R194">
            <v>20700000</v>
          </cell>
          <cell r="S194">
            <v>41400000</v>
          </cell>
          <cell r="T194">
            <v>0</v>
          </cell>
          <cell r="U194">
            <v>0</v>
          </cell>
          <cell r="V194">
            <v>0</v>
          </cell>
          <cell r="W194" t="str">
            <v>101005835559</v>
          </cell>
          <cell r="X194" t="str">
            <v>VIETINBANK</v>
          </cell>
          <cell r="Y194" t="str">
            <v>LT</v>
          </cell>
          <cell r="Z194">
            <v>0</v>
          </cell>
          <cell r="AA194">
            <v>0</v>
          </cell>
          <cell r="AB194" t="str">
            <v>NGUYEN THANH TRUNG</v>
          </cell>
        </row>
        <row r="195">
          <cell r="B195" t="str">
            <v>TD004</v>
          </cell>
          <cell r="C195" t="str">
            <v>Dương Văn Khánh</v>
          </cell>
          <cell r="D195" t="str">
            <v>Trưởng phòng Giải phóng mặt bằng</v>
          </cell>
          <cell r="E195">
            <v>0</v>
          </cell>
          <cell r="F195" t="str">
            <v>Khối Phát triển dự án</v>
          </cell>
          <cell r="G195" t="str">
            <v>Khối Phát triển dự án</v>
          </cell>
          <cell r="H195" t="str">
            <v>Ban PTDA TD</v>
          </cell>
          <cell r="I195" t="str">
            <v>TD</v>
          </cell>
          <cell r="J195">
            <v>40611</v>
          </cell>
          <cell r="K195">
            <v>0</v>
          </cell>
          <cell r="L195">
            <v>1</v>
          </cell>
          <cell r="M195" t="str">
            <v>Không XĐTH</v>
          </cell>
          <cell r="N195">
            <v>42826</v>
          </cell>
          <cell r="O195" t="str">
            <v>Điều chỉnh lương, thay đổi lương CB</v>
          </cell>
          <cell r="P195">
            <v>0</v>
          </cell>
          <cell r="Q195">
            <v>13455000</v>
          </cell>
          <cell r="R195">
            <v>13455000</v>
          </cell>
          <cell r="S195">
            <v>26910000</v>
          </cell>
          <cell r="T195">
            <v>0</v>
          </cell>
          <cell r="U195">
            <v>0</v>
          </cell>
          <cell r="V195">
            <v>2000000</v>
          </cell>
          <cell r="W195" t="str">
            <v>102001287361</v>
          </cell>
          <cell r="X195" t="str">
            <v>VIETINBANK</v>
          </cell>
          <cell r="Y195" t="str">
            <v>LT</v>
          </cell>
          <cell r="Z195">
            <v>0</v>
          </cell>
          <cell r="AA195">
            <v>0</v>
          </cell>
          <cell r="AB195" t="str">
            <v>DUONG VAN KHANH</v>
          </cell>
        </row>
        <row r="196">
          <cell r="B196" t="str">
            <v>TD009</v>
          </cell>
          <cell r="C196" t="str">
            <v>Trần Thị Thanh Nga</v>
          </cell>
          <cell r="D196" t="str">
            <v>Chuyên viên Nhân sự</v>
          </cell>
          <cell r="E196" t="str">
            <v>Bộ phận Đánh giá &amp; Lương thưởng</v>
          </cell>
          <cell r="F196" t="str">
            <v>Ban Nhân sự</v>
          </cell>
          <cell r="G196" t="str">
            <v>Khối Vận hành</v>
          </cell>
          <cell r="H196" t="str">
            <v>Ban NS TD</v>
          </cell>
          <cell r="I196" t="str">
            <v>TD</v>
          </cell>
          <cell r="J196">
            <v>41198</v>
          </cell>
          <cell r="K196">
            <v>0</v>
          </cell>
          <cell r="L196" t="str">
            <v>Nghỉ thai sản</v>
          </cell>
          <cell r="M196" t="str">
            <v>Không XĐTH</v>
          </cell>
          <cell r="N196">
            <v>42826</v>
          </cell>
          <cell r="O196" t="str">
            <v>Thay đổi lương CB 50/50</v>
          </cell>
          <cell r="P196">
            <v>0</v>
          </cell>
          <cell r="Q196">
            <v>10000000</v>
          </cell>
          <cell r="R196">
            <v>10000000</v>
          </cell>
          <cell r="S196">
            <v>20000000</v>
          </cell>
          <cell r="T196">
            <v>0</v>
          </cell>
          <cell r="U196">
            <v>0</v>
          </cell>
          <cell r="V196">
            <v>0</v>
          </cell>
          <cell r="W196" t="str">
            <v>105001287368</v>
          </cell>
          <cell r="X196" t="str">
            <v>VIETINBANK</v>
          </cell>
          <cell r="Y196" t="str">
            <v>LT</v>
          </cell>
          <cell r="Z196">
            <v>3</v>
          </cell>
          <cell r="AA196">
            <v>0</v>
          </cell>
          <cell r="AB196" t="str">
            <v>TRAN THI THANH NGA</v>
          </cell>
        </row>
        <row r="197">
          <cell r="B197" t="str">
            <v>TD010</v>
          </cell>
          <cell r="C197" t="str">
            <v>Đỗ Thị Thúy</v>
          </cell>
          <cell r="D197" t="str">
            <v>Thủ quỹ</v>
          </cell>
          <cell r="E197" t="str">
            <v>Phòng KTTC Thủ Đô</v>
          </cell>
          <cell r="F197">
            <v>0</v>
          </cell>
          <cell r="G197">
            <v>0</v>
          </cell>
          <cell r="H197" t="str">
            <v>Ban TC-KT TD</v>
          </cell>
          <cell r="I197" t="str">
            <v>TD</v>
          </cell>
          <cell r="J197">
            <v>41339</v>
          </cell>
          <cell r="K197">
            <v>0</v>
          </cell>
          <cell r="L197">
            <v>1</v>
          </cell>
          <cell r="M197" t="str">
            <v>Không XĐTH</v>
          </cell>
          <cell r="N197">
            <v>42826</v>
          </cell>
          <cell r="O197" t="str">
            <v>Thay đổi lương CB 50/50</v>
          </cell>
          <cell r="P197">
            <v>0</v>
          </cell>
          <cell r="Q197">
            <v>5000000</v>
          </cell>
          <cell r="R197">
            <v>5000000</v>
          </cell>
          <cell r="S197">
            <v>10000000</v>
          </cell>
          <cell r="T197">
            <v>0</v>
          </cell>
          <cell r="U197">
            <v>0</v>
          </cell>
          <cell r="V197">
            <v>0</v>
          </cell>
          <cell r="W197" t="str">
            <v>101001287375</v>
          </cell>
          <cell r="X197" t="str">
            <v>VIETINBANK</v>
          </cell>
          <cell r="Y197" t="str">
            <v>LT</v>
          </cell>
          <cell r="Z197">
            <v>0</v>
          </cell>
          <cell r="AA197">
            <v>0</v>
          </cell>
          <cell r="AB197" t="str">
            <v>DO THI THUY</v>
          </cell>
        </row>
        <row r="198">
          <cell r="B198" t="str">
            <v>TD014</v>
          </cell>
          <cell r="C198" t="str">
            <v>Lê Sĩ Hà</v>
          </cell>
          <cell r="D198" t="str">
            <v>Trưởng phòng quản lý các Dự án - Kế hoạch</v>
          </cell>
          <cell r="E198">
            <v>0</v>
          </cell>
          <cell r="F198" t="str">
            <v>Ban Quản lý các Dự án - Kế hoạch</v>
          </cell>
          <cell r="G198" t="str">
            <v>Ban Quản lý các Dự án - Kế hoạch</v>
          </cell>
          <cell r="H198" t="str">
            <v>Ban QL các DA TD</v>
          </cell>
          <cell r="I198" t="str">
            <v>TD</v>
          </cell>
          <cell r="J198">
            <v>41487</v>
          </cell>
          <cell r="K198">
            <v>0</v>
          </cell>
          <cell r="L198">
            <v>1</v>
          </cell>
          <cell r="M198" t="str">
            <v>XĐTH</v>
          </cell>
          <cell r="N198">
            <v>42826</v>
          </cell>
          <cell r="O198" t="str">
            <v>Điều chỉnh lương, thay đổi lương CB</v>
          </cell>
          <cell r="P198">
            <v>0</v>
          </cell>
          <cell r="Q198">
            <v>14375000</v>
          </cell>
          <cell r="R198">
            <v>14375000</v>
          </cell>
          <cell r="S198">
            <v>28750000</v>
          </cell>
          <cell r="T198">
            <v>0</v>
          </cell>
          <cell r="U198">
            <v>0</v>
          </cell>
          <cell r="V198">
            <v>0</v>
          </cell>
          <cell r="W198" t="str">
            <v>107001287393</v>
          </cell>
          <cell r="X198" t="str">
            <v>VIETINBANK</v>
          </cell>
          <cell r="Y198" t="str">
            <v>LT</v>
          </cell>
          <cell r="Z198">
            <v>0</v>
          </cell>
          <cell r="AA198">
            <v>0</v>
          </cell>
          <cell r="AB198" t="str">
            <v>LE SI HA</v>
          </cell>
        </row>
        <row r="199">
          <cell r="B199" t="str">
            <v>TD020</v>
          </cell>
          <cell r="C199" t="str">
            <v>Nguyễn Huy Anh</v>
          </cell>
          <cell r="D199" t="str">
            <v>Phó Tổng Giám đốc</v>
          </cell>
          <cell r="E199" t="str">
            <v>Ban Tổng Giám đốc</v>
          </cell>
          <cell r="F199" t="str">
            <v>Ban Tổng Giám đốc</v>
          </cell>
          <cell r="G199" t="str">
            <v>Ban Tổng Giám đốc</v>
          </cell>
          <cell r="H199" t="str">
            <v>Ban TGD TD</v>
          </cell>
          <cell r="I199" t="str">
            <v>TD</v>
          </cell>
          <cell r="J199">
            <v>41579</v>
          </cell>
          <cell r="K199">
            <v>0</v>
          </cell>
          <cell r="L199" t="str">
            <v>Quá tuổi, không tham gia BH</v>
          </cell>
          <cell r="M199" t="str">
            <v>XĐTH</v>
          </cell>
          <cell r="N199">
            <v>42826</v>
          </cell>
          <cell r="O199" t="str">
            <v>Điều chỉnh lương, thay đổi lương CB</v>
          </cell>
          <cell r="P199">
            <v>0</v>
          </cell>
          <cell r="Q199">
            <v>15431250</v>
          </cell>
          <cell r="R199">
            <v>15431250</v>
          </cell>
          <cell r="S199">
            <v>30862500</v>
          </cell>
          <cell r="T199">
            <v>0</v>
          </cell>
          <cell r="U199">
            <v>0</v>
          </cell>
          <cell r="V199">
            <v>0</v>
          </cell>
          <cell r="W199" t="str">
            <v>không có thông tin</v>
          </cell>
          <cell r="X199" t="str">
            <v>VIETINBANK</v>
          </cell>
          <cell r="Y199" t="str">
            <v>LT</v>
          </cell>
          <cell r="Z199">
            <v>0</v>
          </cell>
          <cell r="AA199">
            <v>0</v>
          </cell>
          <cell r="AB199" t="str">
            <v>NGUYEN HUY ANH</v>
          </cell>
        </row>
        <row r="200">
          <cell r="B200" t="str">
            <v>TD028</v>
          </cell>
          <cell r="C200" t="str">
            <v>Đào Thị Hồng Nhung</v>
          </cell>
          <cell r="D200" t="str">
            <v>Phụ trách Kiểm soát Tài chính - Kế toán</v>
          </cell>
          <cell r="E200" t="str">
            <v>Ban Thanh tra &amp; Kiểm soát nội bộ</v>
          </cell>
          <cell r="F200" t="str">
            <v>Ban Thanh tra &amp; Kiểm soát nội bộ</v>
          </cell>
          <cell r="G200" t="str">
            <v>Ban Thanh tra &amp; Kiểm soát nội bộ</v>
          </cell>
          <cell r="H200" t="str">
            <v>Ban TT &amp; KSNB TD</v>
          </cell>
          <cell r="I200" t="str">
            <v>TD</v>
          </cell>
          <cell r="J200">
            <v>41610</v>
          </cell>
          <cell r="K200">
            <v>0</v>
          </cell>
          <cell r="L200">
            <v>1</v>
          </cell>
          <cell r="M200" t="str">
            <v>XĐTH</v>
          </cell>
          <cell r="N200">
            <v>42826</v>
          </cell>
          <cell r="O200" t="str">
            <v>Điều chỉnh lương, thay đổi lương CB</v>
          </cell>
          <cell r="P200">
            <v>0</v>
          </cell>
          <cell r="Q200">
            <v>16100000</v>
          </cell>
          <cell r="R200">
            <v>16100000</v>
          </cell>
          <cell r="S200">
            <v>32200000</v>
          </cell>
          <cell r="T200">
            <v>0</v>
          </cell>
          <cell r="U200">
            <v>0</v>
          </cell>
          <cell r="V200">
            <v>0</v>
          </cell>
          <cell r="W200" t="str">
            <v>101001287431</v>
          </cell>
          <cell r="X200" t="str">
            <v>VIETINBANK</v>
          </cell>
          <cell r="Y200" t="str">
            <v>LT</v>
          </cell>
          <cell r="Z200">
            <v>2</v>
          </cell>
          <cell r="AA200">
            <v>0</v>
          </cell>
          <cell r="AB200" t="str">
            <v>DAO THI HONG NHUNG</v>
          </cell>
        </row>
        <row r="201">
          <cell r="B201" t="str">
            <v>TD031</v>
          </cell>
          <cell r="C201" t="str">
            <v>Trần Công Tưởng</v>
          </cell>
          <cell r="D201" t="str">
            <v>Phó Giám đốc Ban Thanh tra &amp; Kiểm soát nội bộ</v>
          </cell>
          <cell r="E201" t="str">
            <v>Ban Thanh tra &amp; Kiểm soát nội bộ</v>
          </cell>
          <cell r="F201" t="str">
            <v>Ban Thanh tra &amp; Kiểm soát nội bộ</v>
          </cell>
          <cell r="G201" t="str">
            <v>Ban Thanh tra &amp; Kiểm soát nội bộ</v>
          </cell>
          <cell r="H201" t="str">
            <v>Ban TT &amp; KSNB TD</v>
          </cell>
          <cell r="I201" t="str">
            <v>TD</v>
          </cell>
          <cell r="J201">
            <v>41624</v>
          </cell>
          <cell r="K201">
            <v>0</v>
          </cell>
          <cell r="L201">
            <v>1</v>
          </cell>
          <cell r="M201" t="str">
            <v>XĐTH</v>
          </cell>
          <cell r="N201">
            <v>42826</v>
          </cell>
          <cell r="O201" t="str">
            <v>Điều chỉnh lương, thay đổi lương CB</v>
          </cell>
          <cell r="P201">
            <v>0</v>
          </cell>
          <cell r="Q201">
            <v>15625000</v>
          </cell>
          <cell r="R201">
            <v>15625000</v>
          </cell>
          <cell r="S201">
            <v>31250000</v>
          </cell>
          <cell r="T201">
            <v>0</v>
          </cell>
          <cell r="U201">
            <v>0</v>
          </cell>
          <cell r="V201">
            <v>0</v>
          </cell>
          <cell r="W201" t="str">
            <v>100001323960</v>
          </cell>
          <cell r="X201" t="str">
            <v>VIETINBANK</v>
          </cell>
          <cell r="Y201" t="str">
            <v>LT</v>
          </cell>
          <cell r="Z201">
            <v>1</v>
          </cell>
          <cell r="AA201">
            <v>0</v>
          </cell>
          <cell r="AB201" t="str">
            <v>TRAN CONG TUONG</v>
          </cell>
        </row>
        <row r="202">
          <cell r="B202" t="str">
            <v>TD050</v>
          </cell>
          <cell r="C202" t="str">
            <v>Đặng Thị Thúy</v>
          </cell>
          <cell r="D202" t="str">
            <v>Chuyên viên Kế toán Kho, ngân quỹ và thanh toán</v>
          </cell>
          <cell r="E202" t="str">
            <v>Phòng KTTC Thủ Đô</v>
          </cell>
          <cell r="F202">
            <v>0</v>
          </cell>
          <cell r="G202">
            <v>0</v>
          </cell>
          <cell r="H202" t="str">
            <v>Ban TC-KT TD</v>
          </cell>
          <cell r="I202" t="str">
            <v>TD</v>
          </cell>
          <cell r="J202">
            <v>41781</v>
          </cell>
          <cell r="K202">
            <v>0</v>
          </cell>
          <cell r="L202">
            <v>1</v>
          </cell>
          <cell r="M202" t="str">
            <v>XĐTH</v>
          </cell>
          <cell r="N202">
            <v>42826</v>
          </cell>
          <cell r="O202" t="str">
            <v>Điều chỉnh lương, thay đổi lương CB</v>
          </cell>
          <cell r="P202">
            <v>0</v>
          </cell>
          <cell r="Q202">
            <v>5750000</v>
          </cell>
          <cell r="R202">
            <v>5750000</v>
          </cell>
          <cell r="S202">
            <v>11500000</v>
          </cell>
          <cell r="T202">
            <v>0</v>
          </cell>
          <cell r="U202">
            <v>0</v>
          </cell>
          <cell r="V202">
            <v>0</v>
          </cell>
          <cell r="W202" t="str">
            <v>102001685727</v>
          </cell>
          <cell r="X202" t="str">
            <v>VIETINBANK</v>
          </cell>
          <cell r="Y202" t="str">
            <v>LT</v>
          </cell>
          <cell r="Z202">
            <v>2</v>
          </cell>
          <cell r="AA202">
            <v>0</v>
          </cell>
          <cell r="AB202" t="str">
            <v>DANG THI THUY</v>
          </cell>
        </row>
        <row r="203">
          <cell r="B203" t="str">
            <v>TD066</v>
          </cell>
          <cell r="C203" t="str">
            <v>Nguyễn Tiến Công</v>
          </cell>
          <cell r="D203" t="str">
            <v>Chuyên viên Giải phóng mặt bằng</v>
          </cell>
          <cell r="E203">
            <v>0</v>
          </cell>
          <cell r="F203" t="str">
            <v>Khối Phát triển dự án</v>
          </cell>
          <cell r="G203" t="str">
            <v>Khối Phát triển dự án</v>
          </cell>
          <cell r="H203" t="str">
            <v>Ban PTDA TD</v>
          </cell>
          <cell r="I203" t="str">
            <v>TD</v>
          </cell>
          <cell r="J203">
            <v>41860</v>
          </cell>
          <cell r="K203">
            <v>0</v>
          </cell>
          <cell r="L203">
            <v>1</v>
          </cell>
          <cell r="M203" t="str">
            <v>XĐTH</v>
          </cell>
          <cell r="N203">
            <v>42826</v>
          </cell>
          <cell r="O203" t="str">
            <v>Điều chỉnh lương, thay đổi lương CB</v>
          </cell>
          <cell r="P203">
            <v>0</v>
          </cell>
          <cell r="Q203">
            <v>7150000</v>
          </cell>
          <cell r="R203">
            <v>7150000</v>
          </cell>
          <cell r="S203">
            <v>14300000</v>
          </cell>
          <cell r="T203">
            <v>0</v>
          </cell>
          <cell r="U203">
            <v>0</v>
          </cell>
          <cell r="V203">
            <v>0</v>
          </cell>
          <cell r="W203" t="str">
            <v>108006042580</v>
          </cell>
          <cell r="X203" t="str">
            <v>VIETINBANK</v>
          </cell>
          <cell r="Y203" t="str">
            <v>LT</v>
          </cell>
          <cell r="Z203">
            <v>1</v>
          </cell>
          <cell r="AA203">
            <v>0</v>
          </cell>
          <cell r="AB203" t="str">
            <v>NGUYEN TIEN CONG</v>
          </cell>
        </row>
        <row r="204">
          <cell r="B204" t="str">
            <v>TD073</v>
          </cell>
          <cell r="C204" t="str">
            <v>Vũ Bá Sang</v>
          </cell>
          <cell r="D204" t="str">
            <v>Chánh văn phòng</v>
          </cell>
          <cell r="E204" t="str">
            <v>Ban Hành chính &amp; Văn phòng Tập đoàn</v>
          </cell>
          <cell r="F204" t="str">
            <v>Ban Hành chính &amp; Văn phòng Tập đoàn</v>
          </cell>
          <cell r="G204" t="str">
            <v>Khối Vận hành</v>
          </cell>
          <cell r="H204" t="str">
            <v>VPTĐ TD</v>
          </cell>
          <cell r="I204" t="str">
            <v>TD</v>
          </cell>
          <cell r="J204">
            <v>41876</v>
          </cell>
          <cell r="K204">
            <v>0</v>
          </cell>
          <cell r="L204">
            <v>1</v>
          </cell>
          <cell r="M204" t="str">
            <v>XĐTH</v>
          </cell>
          <cell r="N204">
            <v>42826</v>
          </cell>
          <cell r="O204" t="str">
            <v>Điều chỉnh lương, thay đổi lương CB</v>
          </cell>
          <cell r="P204">
            <v>0</v>
          </cell>
          <cell r="Q204">
            <v>14950000</v>
          </cell>
          <cell r="R204">
            <v>14950000</v>
          </cell>
          <cell r="S204">
            <v>29900000</v>
          </cell>
          <cell r="T204">
            <v>0</v>
          </cell>
          <cell r="U204">
            <v>0</v>
          </cell>
          <cell r="V204">
            <v>0</v>
          </cell>
          <cell r="W204" t="str">
            <v>100001787884</v>
          </cell>
          <cell r="X204" t="str">
            <v>VIETINBANK</v>
          </cell>
          <cell r="Y204" t="str">
            <v>LT</v>
          </cell>
          <cell r="Z204">
            <v>2</v>
          </cell>
          <cell r="AA204">
            <v>0</v>
          </cell>
          <cell r="AB204" t="str">
            <v>VU BA SANG</v>
          </cell>
        </row>
        <row r="205">
          <cell r="B205" t="str">
            <v>TD077</v>
          </cell>
          <cell r="C205" t="str">
            <v>Ngô Thị Thúy Kiều</v>
          </cell>
          <cell r="D205" t="str">
            <v>Trợ lý Tổng Giám đốc</v>
          </cell>
          <cell r="E205" t="str">
            <v>Tổ trợ lý &amp; Chiến lược</v>
          </cell>
          <cell r="F205" t="str">
            <v>Tổ trợ lý &amp; Chiến lược</v>
          </cell>
          <cell r="G205" t="str">
            <v>Tổ trợ lý &amp; Chiến lược</v>
          </cell>
          <cell r="H205" t="str">
            <v>TTL TD</v>
          </cell>
          <cell r="I205" t="str">
            <v>TD</v>
          </cell>
          <cell r="J205">
            <v>41885</v>
          </cell>
          <cell r="K205">
            <v>0</v>
          </cell>
          <cell r="L205">
            <v>1</v>
          </cell>
          <cell r="M205" t="str">
            <v>XĐTH</v>
          </cell>
          <cell r="N205">
            <v>42826</v>
          </cell>
          <cell r="O205" t="str">
            <v>Điều chỉnh lương, thay đổi lương CB</v>
          </cell>
          <cell r="P205">
            <v>0</v>
          </cell>
          <cell r="Q205">
            <v>23000000</v>
          </cell>
          <cell r="R205">
            <v>23000000</v>
          </cell>
          <cell r="S205">
            <v>46000000</v>
          </cell>
          <cell r="T205">
            <v>0</v>
          </cell>
          <cell r="U205">
            <v>0</v>
          </cell>
          <cell r="V205">
            <v>0</v>
          </cell>
          <cell r="W205" t="str">
            <v>104001494521</v>
          </cell>
          <cell r="X205" t="str">
            <v>VIETINBANK</v>
          </cell>
          <cell r="Y205" t="str">
            <v>LT</v>
          </cell>
          <cell r="Z205">
            <v>2</v>
          </cell>
          <cell r="AA205">
            <v>0</v>
          </cell>
          <cell r="AB205" t="str">
            <v>NGO THI THUY KIEU</v>
          </cell>
        </row>
        <row r="206">
          <cell r="B206" t="str">
            <v>TD081</v>
          </cell>
          <cell r="C206" t="str">
            <v>Vũ Thị Ngọc Thu</v>
          </cell>
          <cell r="D206" t="str">
            <v>Chuyên viên Kế toán Doanh thu, công nợ phải thu</v>
          </cell>
          <cell r="E206" t="str">
            <v>Phòng KTTC Thủ Đô</v>
          </cell>
          <cell r="F206">
            <v>0</v>
          </cell>
          <cell r="G206">
            <v>0</v>
          </cell>
          <cell r="H206" t="str">
            <v>Ban TC-KT TD</v>
          </cell>
          <cell r="I206" t="str">
            <v>TD</v>
          </cell>
          <cell r="J206">
            <v>41913</v>
          </cell>
          <cell r="K206">
            <v>0</v>
          </cell>
          <cell r="L206">
            <v>1</v>
          </cell>
          <cell r="M206" t="str">
            <v>XĐTH</v>
          </cell>
          <cell r="N206">
            <v>42826</v>
          </cell>
          <cell r="O206" t="str">
            <v>Điều chỉnh lương, thay đổi lương CB</v>
          </cell>
          <cell r="P206">
            <v>0</v>
          </cell>
          <cell r="Q206">
            <v>4500000</v>
          </cell>
          <cell r="R206">
            <v>4500000</v>
          </cell>
          <cell r="S206">
            <v>9000000</v>
          </cell>
          <cell r="T206">
            <v>0</v>
          </cell>
          <cell r="U206">
            <v>0</v>
          </cell>
          <cell r="V206">
            <v>0</v>
          </cell>
          <cell r="W206" t="str">
            <v>107006578082</v>
          </cell>
          <cell r="X206" t="str">
            <v>VIETINBANK</v>
          </cell>
          <cell r="Y206" t="str">
            <v>LT</v>
          </cell>
          <cell r="Z206">
            <v>0</v>
          </cell>
          <cell r="AA206">
            <v>0</v>
          </cell>
          <cell r="AB206" t="str">
            <v>VU THI NGOC THU</v>
          </cell>
        </row>
        <row r="207">
          <cell r="B207" t="str">
            <v>TD082</v>
          </cell>
          <cell r="C207" t="str">
            <v>Lê Thị Thu Hằng</v>
          </cell>
          <cell r="D207" t="str">
            <v>Nhân viên kế hoạch và quản trị hệ thống quy trình</v>
          </cell>
          <cell r="E207" t="str">
            <v>Tổ trợ lý &amp; Chiến lược</v>
          </cell>
          <cell r="F207" t="str">
            <v>Tổ trợ lý &amp; Chiến lược</v>
          </cell>
          <cell r="G207" t="str">
            <v>Tổ trợ lý &amp; Chiến lược</v>
          </cell>
          <cell r="H207" t="str">
            <v>TTL TD</v>
          </cell>
          <cell r="I207" t="str">
            <v>TD</v>
          </cell>
          <cell r="J207">
            <v>41925</v>
          </cell>
          <cell r="K207">
            <v>0</v>
          </cell>
          <cell r="L207">
            <v>1</v>
          </cell>
          <cell r="M207" t="str">
            <v>XĐTH</v>
          </cell>
          <cell r="N207">
            <v>42826</v>
          </cell>
          <cell r="O207" t="str">
            <v>Điều chỉnh lương, thay đổi lương CB</v>
          </cell>
          <cell r="P207">
            <v>0</v>
          </cell>
          <cell r="Q207">
            <v>5075000</v>
          </cell>
          <cell r="R207">
            <v>5075000</v>
          </cell>
          <cell r="S207">
            <v>10150000</v>
          </cell>
          <cell r="T207">
            <v>0</v>
          </cell>
          <cell r="U207">
            <v>0</v>
          </cell>
          <cell r="V207">
            <v>0</v>
          </cell>
          <cell r="W207" t="str">
            <v>103005204766</v>
          </cell>
          <cell r="X207" t="str">
            <v>VIETINBANK</v>
          </cell>
          <cell r="Y207" t="str">
            <v>LT</v>
          </cell>
          <cell r="Z207">
            <v>1</v>
          </cell>
          <cell r="AA207">
            <v>0</v>
          </cell>
          <cell r="AB207" t="str">
            <v>LE THI THU HANG</v>
          </cell>
        </row>
        <row r="208">
          <cell r="B208" t="str">
            <v>TD083</v>
          </cell>
          <cell r="C208" t="str">
            <v>Nguyễn Nam Hải</v>
          </cell>
          <cell r="D208" t="str">
            <v>Chuyên viên Phát triển dự án</v>
          </cell>
          <cell r="E208">
            <v>0</v>
          </cell>
          <cell r="F208" t="str">
            <v>Khối Phát triển dự án</v>
          </cell>
          <cell r="G208" t="str">
            <v>Khối Phát triển dự án</v>
          </cell>
          <cell r="H208" t="str">
            <v>Ban PTDA TD</v>
          </cell>
          <cell r="I208" t="str">
            <v>TD</v>
          </cell>
          <cell r="J208">
            <v>41932</v>
          </cell>
          <cell r="K208">
            <v>0</v>
          </cell>
          <cell r="L208">
            <v>1</v>
          </cell>
          <cell r="M208" t="str">
            <v>XĐTH</v>
          </cell>
          <cell r="N208">
            <v>42826</v>
          </cell>
          <cell r="O208" t="str">
            <v>Điều chỉnh lương, thay đổi lương CB</v>
          </cell>
          <cell r="P208">
            <v>0</v>
          </cell>
          <cell r="Q208">
            <v>6000000</v>
          </cell>
          <cell r="R208">
            <v>6000000</v>
          </cell>
          <cell r="S208">
            <v>12000000</v>
          </cell>
          <cell r="T208">
            <v>0</v>
          </cell>
          <cell r="U208">
            <v>0</v>
          </cell>
          <cell r="V208">
            <v>0</v>
          </cell>
          <cell r="W208" t="str">
            <v>103001874019</v>
          </cell>
          <cell r="X208" t="str">
            <v>VIETINBANK</v>
          </cell>
          <cell r="Y208" t="str">
            <v>LT</v>
          </cell>
          <cell r="Z208">
            <v>0</v>
          </cell>
          <cell r="AA208">
            <v>0</v>
          </cell>
          <cell r="AB208" t="str">
            <v>NGUYEN NAM HAI</v>
          </cell>
        </row>
        <row r="209">
          <cell r="B209" t="str">
            <v>TD105</v>
          </cell>
          <cell r="C209" t="str">
            <v>Đỗ Thị Huệ</v>
          </cell>
          <cell r="D209" t="str">
            <v>Nhân viên Pháp chế</v>
          </cell>
          <cell r="E209" t="str">
            <v>Ban Pháp chế</v>
          </cell>
          <cell r="F209" t="str">
            <v>Ban Pháp chế</v>
          </cell>
          <cell r="G209" t="str">
            <v>Khối Đầu Tư - Tài chính</v>
          </cell>
          <cell r="H209" t="str">
            <v>Ban PC TD</v>
          </cell>
          <cell r="I209" t="str">
            <v>TD</v>
          </cell>
          <cell r="J209">
            <v>42086</v>
          </cell>
          <cell r="K209">
            <v>0</v>
          </cell>
          <cell r="L209">
            <v>1</v>
          </cell>
          <cell r="M209" t="str">
            <v>XĐTH</v>
          </cell>
          <cell r="N209">
            <v>42826</v>
          </cell>
          <cell r="O209" t="str">
            <v>Điều chỉnh lương, thay đổi lương CB</v>
          </cell>
          <cell r="P209">
            <v>0</v>
          </cell>
          <cell r="Q209">
            <v>4050000</v>
          </cell>
          <cell r="R209">
            <v>2550000</v>
          </cell>
          <cell r="S209">
            <v>6600000</v>
          </cell>
          <cell r="T209">
            <v>0</v>
          </cell>
          <cell r="U209">
            <v>0</v>
          </cell>
          <cell r="V209">
            <v>0</v>
          </cell>
          <cell r="W209">
            <v>102005717419</v>
          </cell>
          <cell r="X209" t="str">
            <v>VIETINBANK</v>
          </cell>
          <cell r="Y209" t="str">
            <v>LT</v>
          </cell>
          <cell r="Z209">
            <v>0</v>
          </cell>
          <cell r="AA209">
            <v>0</v>
          </cell>
          <cell r="AB209" t="str">
            <v>DO THI HUE</v>
          </cell>
        </row>
        <row r="210">
          <cell r="B210" t="str">
            <v>TD119</v>
          </cell>
          <cell r="C210" t="str">
            <v>Phạm Thị Nhung</v>
          </cell>
          <cell r="D210" t="str">
            <v>Chuyên viên Phát triển dự án</v>
          </cell>
          <cell r="E210">
            <v>0</v>
          </cell>
          <cell r="F210" t="str">
            <v>Khối Phát triển dự án</v>
          </cell>
          <cell r="G210" t="str">
            <v>Khối Phát triển dự án</v>
          </cell>
          <cell r="H210" t="str">
            <v>Ban PTDA TD</v>
          </cell>
          <cell r="I210" t="str">
            <v>TD</v>
          </cell>
          <cell r="J210">
            <v>42128</v>
          </cell>
          <cell r="K210">
            <v>0</v>
          </cell>
          <cell r="L210">
            <v>1</v>
          </cell>
          <cell r="M210" t="str">
            <v>XĐTH</v>
          </cell>
          <cell r="N210">
            <v>42826</v>
          </cell>
          <cell r="O210" t="str">
            <v>Điều chỉnh lương, thay đổi lương CB</v>
          </cell>
          <cell r="P210">
            <v>0</v>
          </cell>
          <cell r="Q210">
            <v>4050000</v>
          </cell>
          <cell r="R210">
            <v>4000000</v>
          </cell>
          <cell r="S210">
            <v>8050000</v>
          </cell>
          <cell r="T210">
            <v>0</v>
          </cell>
          <cell r="U210">
            <v>0</v>
          </cell>
          <cell r="V210">
            <v>0</v>
          </cell>
          <cell r="W210" t="str">
            <v>101001730702</v>
          </cell>
          <cell r="X210" t="str">
            <v>VIETINBANK</v>
          </cell>
          <cell r="Y210" t="str">
            <v>LT</v>
          </cell>
          <cell r="Z210">
            <v>0</v>
          </cell>
          <cell r="AA210">
            <v>0</v>
          </cell>
          <cell r="AB210" t="str">
            <v>PHAM THI NHUNG</v>
          </cell>
        </row>
        <row r="211">
          <cell r="B211" t="str">
            <v>TD125</v>
          </cell>
          <cell r="C211" t="str">
            <v>Nguyễn Thị Hà</v>
          </cell>
          <cell r="D211" t="str">
            <v>Phó Giám đốc Ban Pháp chế</v>
          </cell>
          <cell r="E211" t="str">
            <v>Ban Pháp chế</v>
          </cell>
          <cell r="F211" t="str">
            <v>Ban Pháp chế</v>
          </cell>
          <cell r="G211" t="str">
            <v>Khối Đầu Tư - Tài chính</v>
          </cell>
          <cell r="H211" t="str">
            <v>Ban PC TD</v>
          </cell>
          <cell r="I211" t="str">
            <v>TD</v>
          </cell>
          <cell r="J211">
            <v>42131</v>
          </cell>
          <cell r="K211">
            <v>0</v>
          </cell>
          <cell r="L211" t="str">
            <v>Đóng BH nơi khác</v>
          </cell>
          <cell r="M211" t="str">
            <v>XĐTH</v>
          </cell>
          <cell r="N211">
            <v>42826</v>
          </cell>
          <cell r="O211" t="str">
            <v>Điều chỉnh lương, thay đổi lương CB</v>
          </cell>
          <cell r="P211">
            <v>0</v>
          </cell>
          <cell r="Q211">
            <v>13200000</v>
          </cell>
          <cell r="R211">
            <v>13200000</v>
          </cell>
          <cell r="S211">
            <v>26400000</v>
          </cell>
          <cell r="T211">
            <v>0</v>
          </cell>
          <cell r="U211">
            <v>0</v>
          </cell>
          <cell r="V211">
            <v>0</v>
          </cell>
          <cell r="W211" t="str">
            <v>101002307741</v>
          </cell>
          <cell r="X211" t="str">
            <v>VIETINBANK</v>
          </cell>
          <cell r="Y211" t="str">
            <v>LT</v>
          </cell>
          <cell r="Z211">
            <v>1</v>
          </cell>
          <cell r="AA211">
            <v>0</v>
          </cell>
          <cell r="AB211" t="str">
            <v>NGUYEN THI HA</v>
          </cell>
        </row>
        <row r="212">
          <cell r="B212" t="str">
            <v>TD136</v>
          </cell>
          <cell r="C212" t="str">
            <v>Dương Quỳnh Trang</v>
          </cell>
          <cell r="D212" t="str">
            <v>Chuyên viên Kinh doanh</v>
          </cell>
          <cell r="E212" t="str">
            <v>BP căn hộ thương mại</v>
          </cell>
          <cell r="F212" t="str">
            <v>Khối Kinh doanh - Dịch vụ</v>
          </cell>
          <cell r="G212" t="str">
            <v>Khối Kinh doanh - Dịch vụ</v>
          </cell>
          <cell r="H212" t="str">
            <v>Ban KD TD</v>
          </cell>
          <cell r="I212" t="str">
            <v>TD</v>
          </cell>
          <cell r="J212">
            <v>42144</v>
          </cell>
          <cell r="K212">
            <v>0</v>
          </cell>
          <cell r="L212">
            <v>1</v>
          </cell>
          <cell r="M212" t="str">
            <v>XĐTH</v>
          </cell>
          <cell r="N212">
            <v>42826</v>
          </cell>
          <cell r="O212" t="str">
            <v>Điều chỉnh lương, thay đổi lương CB</v>
          </cell>
          <cell r="P212">
            <v>0</v>
          </cell>
          <cell r="Q212">
            <v>4050000</v>
          </cell>
          <cell r="R212">
            <v>3100000</v>
          </cell>
          <cell r="S212">
            <v>7150000</v>
          </cell>
          <cell r="T212">
            <v>0</v>
          </cell>
          <cell r="U212">
            <v>500000</v>
          </cell>
          <cell r="V212">
            <v>1000000</v>
          </cell>
          <cell r="W212" t="str">
            <v>104004713560</v>
          </cell>
          <cell r="X212" t="str">
            <v>VIETINBANK</v>
          </cell>
          <cell r="Y212" t="str">
            <v>LT</v>
          </cell>
          <cell r="Z212">
            <v>0</v>
          </cell>
          <cell r="AA212">
            <v>0</v>
          </cell>
          <cell r="AB212" t="str">
            <v>DUONG QUYNH TRANG</v>
          </cell>
        </row>
        <row r="213">
          <cell r="B213" t="str">
            <v>TD140</v>
          </cell>
          <cell r="C213" t="str">
            <v>Vũ Thị Lan</v>
          </cell>
          <cell r="D213" t="str">
            <v>Chuyên viên Kế toán Chi phí, giá thành, công nợ phải trả</v>
          </cell>
          <cell r="E213" t="str">
            <v>Phòng KTTC Thủ Đô</v>
          </cell>
          <cell r="F213">
            <v>0</v>
          </cell>
          <cell r="G213">
            <v>0</v>
          </cell>
          <cell r="H213" t="str">
            <v>Ban TC-KT TD</v>
          </cell>
          <cell r="I213" t="str">
            <v>TD</v>
          </cell>
          <cell r="J213">
            <v>42156</v>
          </cell>
          <cell r="K213">
            <v>0</v>
          </cell>
          <cell r="L213">
            <v>1</v>
          </cell>
          <cell r="M213" t="str">
            <v>XĐTH</v>
          </cell>
          <cell r="N213">
            <v>42826</v>
          </cell>
          <cell r="O213" t="str">
            <v>Điều chỉnh lương, thay đổi lương CB</v>
          </cell>
          <cell r="P213">
            <v>0</v>
          </cell>
          <cell r="Q213">
            <v>5000000</v>
          </cell>
          <cell r="R213">
            <v>5000000</v>
          </cell>
          <cell r="S213">
            <v>10000000</v>
          </cell>
          <cell r="T213">
            <v>0</v>
          </cell>
          <cell r="U213">
            <v>0</v>
          </cell>
          <cell r="V213">
            <v>0</v>
          </cell>
          <cell r="W213" t="str">
            <v>102002307695</v>
          </cell>
          <cell r="X213" t="str">
            <v>VIETINBANK</v>
          </cell>
          <cell r="Y213" t="str">
            <v>LT</v>
          </cell>
          <cell r="Z213">
            <v>0</v>
          </cell>
          <cell r="AA213">
            <v>0</v>
          </cell>
          <cell r="AB213" t="str">
            <v>VU THI LAN</v>
          </cell>
        </row>
        <row r="214">
          <cell r="B214" t="str">
            <v>TD156</v>
          </cell>
          <cell r="C214" t="str">
            <v>Nguyễn Vũ Thắng</v>
          </cell>
          <cell r="D214" t="str">
            <v>Nhân viên lái xe</v>
          </cell>
          <cell r="E214" t="str">
            <v>Bộ phận Hành chính - Lái xe</v>
          </cell>
          <cell r="F214" t="str">
            <v>Ban Hành chính &amp; Văn phòng Tập đoàn</v>
          </cell>
          <cell r="G214" t="str">
            <v>Khối vận hành</v>
          </cell>
          <cell r="H214" t="str">
            <v>VPTĐ TD</v>
          </cell>
          <cell r="I214" t="str">
            <v>TD</v>
          </cell>
          <cell r="J214">
            <v>42186</v>
          </cell>
          <cell r="K214">
            <v>0</v>
          </cell>
          <cell r="L214">
            <v>1</v>
          </cell>
          <cell r="M214" t="str">
            <v>XĐTH</v>
          </cell>
          <cell r="N214">
            <v>42826</v>
          </cell>
          <cell r="O214" t="str">
            <v>Điều chỉnh lương, thay đổi lương CB</v>
          </cell>
          <cell r="P214">
            <v>0</v>
          </cell>
          <cell r="Q214">
            <v>4125000</v>
          </cell>
          <cell r="R214">
            <v>4125000</v>
          </cell>
          <cell r="S214">
            <v>8250000</v>
          </cell>
          <cell r="T214">
            <v>0</v>
          </cell>
          <cell r="U214">
            <v>0</v>
          </cell>
          <cell r="V214">
            <v>0</v>
          </cell>
          <cell r="W214" t="str">
            <v>106002461863</v>
          </cell>
          <cell r="X214" t="str">
            <v>VIETINBANK</v>
          </cell>
          <cell r="Y214" t="str">
            <v>LT</v>
          </cell>
          <cell r="Z214">
            <v>1</v>
          </cell>
          <cell r="AA214">
            <v>0</v>
          </cell>
          <cell r="AB214" t="str">
            <v>NGUYEN VU THANG</v>
          </cell>
        </row>
        <row r="215">
          <cell r="B215" t="str">
            <v>TD157</v>
          </cell>
          <cell r="C215" t="str">
            <v>Nguyễn Quốc Hưng</v>
          </cell>
          <cell r="D215" t="str">
            <v>Chuyên viên Tín dụng và hỗ trợ khách hàng</v>
          </cell>
          <cell r="E215" t="str">
            <v>Phòng Tài chính và Phân tích đầu tư</v>
          </cell>
          <cell r="F215" t="str">
            <v>Ban Tài chính - Kế toán</v>
          </cell>
          <cell r="G215" t="str">
            <v>Khối Đầu Tư - Tài chính</v>
          </cell>
          <cell r="H215" t="str">
            <v>Ban TC-KT TD</v>
          </cell>
          <cell r="I215" t="str">
            <v>TD</v>
          </cell>
          <cell r="J215">
            <v>42199</v>
          </cell>
          <cell r="K215">
            <v>0</v>
          </cell>
          <cell r="L215">
            <v>1</v>
          </cell>
          <cell r="M215" t="str">
            <v>XĐTH</v>
          </cell>
          <cell r="N215">
            <v>42826</v>
          </cell>
          <cell r="O215" t="str">
            <v>Điều chỉnh lương, thay đổi lương CB</v>
          </cell>
          <cell r="P215">
            <v>0</v>
          </cell>
          <cell r="Q215">
            <v>4050000</v>
          </cell>
          <cell r="R215">
            <v>3650000</v>
          </cell>
          <cell r="S215">
            <v>7700000</v>
          </cell>
          <cell r="T215">
            <v>0</v>
          </cell>
          <cell r="U215">
            <v>0</v>
          </cell>
          <cell r="V215">
            <v>0</v>
          </cell>
          <cell r="W215" t="str">
            <v>104005689727</v>
          </cell>
          <cell r="X215" t="str">
            <v>VIETINBANK</v>
          </cell>
          <cell r="Y215" t="str">
            <v>LT</v>
          </cell>
          <cell r="Z215">
            <v>0</v>
          </cell>
          <cell r="AA215">
            <v>0</v>
          </cell>
          <cell r="AB215" t="str">
            <v>NGUYEN QUOC HUNG</v>
          </cell>
        </row>
        <row r="216">
          <cell r="B216" t="str">
            <v>TD163</v>
          </cell>
          <cell r="C216" t="str">
            <v>Phạm Thị Hợp</v>
          </cell>
          <cell r="D216" t="str">
            <v>Nhân viên tạp vụ</v>
          </cell>
          <cell r="E216" t="str">
            <v>Bộ phận Hành chính - Bảo vệ &amp; Tạp vụ</v>
          </cell>
          <cell r="F216" t="str">
            <v>Ban Hành chính &amp; Văn phòng Tập đoàn</v>
          </cell>
          <cell r="G216" t="str">
            <v>Khối vận hành</v>
          </cell>
          <cell r="H216" t="str">
            <v>VPTĐ TD</v>
          </cell>
          <cell r="I216" t="str">
            <v>TD</v>
          </cell>
          <cell r="J216">
            <v>42205</v>
          </cell>
          <cell r="K216">
            <v>0</v>
          </cell>
          <cell r="L216">
            <v>1</v>
          </cell>
          <cell r="M216" t="str">
            <v>XĐTH</v>
          </cell>
          <cell r="N216">
            <v>0</v>
          </cell>
          <cell r="O216">
            <v>0</v>
          </cell>
          <cell r="P216">
            <v>0</v>
          </cell>
          <cell r="Q216">
            <v>4050000</v>
          </cell>
          <cell r="R216">
            <v>1950000</v>
          </cell>
          <cell r="S216">
            <v>6000000</v>
          </cell>
          <cell r="T216">
            <v>0</v>
          </cell>
          <cell r="U216">
            <v>0</v>
          </cell>
          <cell r="V216">
            <v>0</v>
          </cell>
          <cell r="W216" t="str">
            <v>101002020427</v>
          </cell>
          <cell r="X216" t="str">
            <v>VIETINBANK</v>
          </cell>
          <cell r="Y216" t="str">
            <v>LT</v>
          </cell>
          <cell r="Z216">
            <v>0</v>
          </cell>
          <cell r="AA216">
            <v>0</v>
          </cell>
          <cell r="AB216" t="str">
            <v>PHAM THI HOP</v>
          </cell>
        </row>
        <row r="217">
          <cell r="B217" t="str">
            <v>TD170</v>
          </cell>
          <cell r="C217" t="str">
            <v>Nguyễn Thị Quỳnh Anh</v>
          </cell>
          <cell r="D217" t="str">
            <v>Chuyên viên Kế hoạch - Tài chính</v>
          </cell>
          <cell r="E217" t="str">
            <v>Phòng Tài chính và Phân tích đầu tư</v>
          </cell>
          <cell r="F217" t="str">
            <v>Ban Tài chính - Kế toán</v>
          </cell>
          <cell r="G217" t="str">
            <v>Khối Đầu Tư - Tài chính</v>
          </cell>
          <cell r="H217" t="str">
            <v>Ban TC-KT TD</v>
          </cell>
          <cell r="I217" t="str">
            <v>TD</v>
          </cell>
          <cell r="J217">
            <v>42226</v>
          </cell>
          <cell r="K217">
            <v>0</v>
          </cell>
          <cell r="L217">
            <v>1</v>
          </cell>
          <cell r="M217" t="str">
            <v>XĐTH</v>
          </cell>
          <cell r="N217">
            <v>42826</v>
          </cell>
          <cell r="O217" t="str">
            <v>Điều chỉnh lương, thay đổi lương CB</v>
          </cell>
          <cell r="P217">
            <v>0</v>
          </cell>
          <cell r="Q217">
            <v>7500000</v>
          </cell>
          <cell r="R217">
            <v>7500000</v>
          </cell>
          <cell r="S217">
            <v>15000000</v>
          </cell>
          <cell r="T217">
            <v>0</v>
          </cell>
          <cell r="U217">
            <v>0</v>
          </cell>
          <cell r="V217">
            <v>0</v>
          </cell>
          <cell r="W217" t="str">
            <v>101002461883</v>
          </cell>
          <cell r="X217" t="str">
            <v>VIETINBANK</v>
          </cell>
          <cell r="Y217" t="str">
            <v>LT</v>
          </cell>
          <cell r="Z217">
            <v>2</v>
          </cell>
          <cell r="AA217">
            <v>0</v>
          </cell>
          <cell r="AB217" t="str">
            <v>NGUYEN THI QUYNH ANH</v>
          </cell>
        </row>
        <row r="218">
          <cell r="B218" t="str">
            <v>TD202</v>
          </cell>
          <cell r="C218" t="str">
            <v>Lã Thị Minh Loan</v>
          </cell>
          <cell r="D218" t="str">
            <v>Trưởng phòng Tài chính &amp; Phân tích đầu tư</v>
          </cell>
          <cell r="E218" t="str">
            <v>Phòng Tài chính và Phân tích đầu tư</v>
          </cell>
          <cell r="F218" t="str">
            <v>Ban Tài chính - Kế toán</v>
          </cell>
          <cell r="G218" t="str">
            <v>Khối Đầu Tư - Tài chính</v>
          </cell>
          <cell r="H218" t="str">
            <v>Ban TC-KT TD</v>
          </cell>
          <cell r="I218" t="str">
            <v>TD</v>
          </cell>
          <cell r="J218">
            <v>42343</v>
          </cell>
          <cell r="K218">
            <v>0</v>
          </cell>
          <cell r="L218">
            <v>1</v>
          </cell>
          <cell r="M218" t="str">
            <v>XĐTH</v>
          </cell>
          <cell r="N218">
            <v>42826</v>
          </cell>
          <cell r="O218" t="str">
            <v>Điều chỉnh lương, thay đổi lương CB</v>
          </cell>
          <cell r="P218">
            <v>0</v>
          </cell>
          <cell r="Q218">
            <v>23625000</v>
          </cell>
          <cell r="R218">
            <v>23625000</v>
          </cell>
          <cell r="S218">
            <v>47250000</v>
          </cell>
          <cell r="T218">
            <v>0</v>
          </cell>
          <cell r="U218">
            <v>0</v>
          </cell>
          <cell r="V218">
            <v>0</v>
          </cell>
          <cell r="W218" t="str">
            <v>101006510700</v>
          </cell>
          <cell r="X218" t="str">
            <v>VIETINBANK</v>
          </cell>
          <cell r="Y218" t="str">
            <v>LT</v>
          </cell>
          <cell r="Z218">
            <v>2</v>
          </cell>
          <cell r="AA218">
            <v>0</v>
          </cell>
          <cell r="AB218" t="str">
            <v>LA THI MINH LOAN</v>
          </cell>
        </row>
        <row r="219">
          <cell r="B219" t="str">
            <v>TD209</v>
          </cell>
          <cell r="C219" t="str">
            <v>Vũ Thị Bích Thảo</v>
          </cell>
          <cell r="D219" t="str">
            <v>Chuyên viên Thủ tục khách hàng thương mại</v>
          </cell>
          <cell r="E219" t="str">
            <v>BP Thủ tục khách hàng Thương mại</v>
          </cell>
          <cell r="F219" t="str">
            <v>Khối Kinh doanh - Dịch vụ</v>
          </cell>
          <cell r="G219" t="str">
            <v>Khối Kinh doanh - Dịch vụ</v>
          </cell>
          <cell r="H219" t="str">
            <v>Ban KD TD</v>
          </cell>
          <cell r="I219" t="str">
            <v>TD</v>
          </cell>
          <cell r="J219">
            <v>42383</v>
          </cell>
          <cell r="K219">
            <v>0</v>
          </cell>
          <cell r="L219">
            <v>1</v>
          </cell>
          <cell r="M219" t="str">
            <v>XĐTH</v>
          </cell>
          <cell r="N219">
            <v>42826</v>
          </cell>
          <cell r="O219" t="str">
            <v>Điều chỉnh lương, thay đổi lương CB</v>
          </cell>
          <cell r="P219">
            <v>0</v>
          </cell>
          <cell r="Q219">
            <v>4200000</v>
          </cell>
          <cell r="R219">
            <v>4200000</v>
          </cell>
          <cell r="S219">
            <v>8400000</v>
          </cell>
          <cell r="T219">
            <v>0</v>
          </cell>
          <cell r="U219">
            <v>0</v>
          </cell>
          <cell r="V219">
            <v>0</v>
          </cell>
          <cell r="W219" t="str">
            <v>104004967286</v>
          </cell>
          <cell r="X219" t="str">
            <v>VIETINBANK</v>
          </cell>
          <cell r="Y219" t="str">
            <v>LT</v>
          </cell>
          <cell r="Z219">
            <v>0</v>
          </cell>
          <cell r="AA219">
            <v>0</v>
          </cell>
          <cell r="AB219" t="str">
            <v>VU THI BICH THAO</v>
          </cell>
        </row>
        <row r="220">
          <cell r="B220" t="str">
            <v>TD214</v>
          </cell>
          <cell r="C220" t="str">
            <v>Đỗ Thị Phương Thảo</v>
          </cell>
          <cell r="D220" t="str">
            <v>Nhân viên Thiết kế đồ họa</v>
          </cell>
          <cell r="E220" t="str">
            <v>Ban Marketing &amp; Truyền thông</v>
          </cell>
          <cell r="F220" t="str">
            <v>Ban Marketing &amp; Truyền thông</v>
          </cell>
          <cell r="G220" t="str">
            <v>Khối Kinh Doanh &amp; Triển khai dự án</v>
          </cell>
          <cell r="H220" t="str">
            <v>Ban MKT&amp;TT TD</v>
          </cell>
          <cell r="I220" t="str">
            <v>TD</v>
          </cell>
          <cell r="J220">
            <v>42346</v>
          </cell>
          <cell r="K220">
            <v>0</v>
          </cell>
          <cell r="L220">
            <v>1</v>
          </cell>
          <cell r="M220" t="str">
            <v>XĐTH</v>
          </cell>
          <cell r="N220">
            <v>42826</v>
          </cell>
          <cell r="O220" t="str">
            <v>Điều chỉnh lương, thay đổi lương CB</v>
          </cell>
          <cell r="P220">
            <v>0</v>
          </cell>
          <cell r="Q220">
            <v>6800000</v>
          </cell>
          <cell r="R220">
            <v>6800000</v>
          </cell>
          <cell r="S220">
            <v>13600000</v>
          </cell>
          <cell r="T220">
            <v>0</v>
          </cell>
          <cell r="U220">
            <v>0</v>
          </cell>
          <cell r="V220">
            <v>0</v>
          </cell>
          <cell r="W220" t="str">
            <v>100004999585</v>
          </cell>
          <cell r="X220" t="str">
            <v>VIETINBANK</v>
          </cell>
          <cell r="Y220" t="str">
            <v>LT</v>
          </cell>
          <cell r="Z220">
            <v>0</v>
          </cell>
          <cell r="AA220">
            <v>0</v>
          </cell>
          <cell r="AB220" t="str">
            <v>DO THI PHUONG THAO</v>
          </cell>
        </row>
        <row r="221">
          <cell r="B221" t="str">
            <v>TD218</v>
          </cell>
          <cell r="C221" t="str">
            <v>Đào Thị Vân</v>
          </cell>
          <cell r="D221" t="str">
            <v>Trưởng phòng Phát triển dự án</v>
          </cell>
          <cell r="E221">
            <v>0</v>
          </cell>
          <cell r="F221" t="str">
            <v>Khối Phát triển dự án</v>
          </cell>
          <cell r="G221" t="str">
            <v>Khối Phát triển dự án</v>
          </cell>
          <cell r="H221" t="str">
            <v>Ban PTDA TD</v>
          </cell>
          <cell r="I221" t="str">
            <v>TD</v>
          </cell>
          <cell r="J221">
            <v>42450</v>
          </cell>
          <cell r="K221">
            <v>0</v>
          </cell>
          <cell r="L221">
            <v>1</v>
          </cell>
          <cell r="M221" t="str">
            <v>XĐTH</v>
          </cell>
          <cell r="N221">
            <v>42826</v>
          </cell>
          <cell r="O221" t="str">
            <v>Điều chỉnh lương, thay đổi lương CB</v>
          </cell>
          <cell r="P221">
            <v>0</v>
          </cell>
          <cell r="Q221">
            <v>15730000</v>
          </cell>
          <cell r="R221">
            <v>15730000</v>
          </cell>
          <cell r="S221">
            <v>31460000</v>
          </cell>
          <cell r="T221">
            <v>0</v>
          </cell>
          <cell r="U221">
            <v>0</v>
          </cell>
          <cell r="V221">
            <v>2000000</v>
          </cell>
          <cell r="W221" t="str">
            <v>103006459862</v>
          </cell>
          <cell r="X221" t="str">
            <v>VIETINBANK</v>
          </cell>
          <cell r="Y221" t="str">
            <v>LT</v>
          </cell>
          <cell r="Z221">
            <v>0</v>
          </cell>
          <cell r="AA221">
            <v>0</v>
          </cell>
          <cell r="AB221" t="str">
            <v>DAO THI VAN</v>
          </cell>
        </row>
        <row r="222">
          <cell r="B222" t="str">
            <v>TD222</v>
          </cell>
          <cell r="C222" t="str">
            <v>Nguyễn Thị Thanh Duyên</v>
          </cell>
          <cell r="D222" t="str">
            <v>Chuyên viên Truyền thông</v>
          </cell>
          <cell r="E222" t="str">
            <v>Phòng Truyền thông</v>
          </cell>
          <cell r="F222" t="str">
            <v>Ban Marketing &amp; Truyền thông</v>
          </cell>
          <cell r="G222" t="str">
            <v>Khối Kinh Doanh &amp; Triển khai dự án</v>
          </cell>
          <cell r="H222" t="str">
            <v>Ban MKT&amp;TT TD</v>
          </cell>
          <cell r="I222" t="str">
            <v>TD</v>
          </cell>
          <cell r="J222">
            <v>42467</v>
          </cell>
          <cell r="K222">
            <v>0</v>
          </cell>
          <cell r="L222">
            <v>1</v>
          </cell>
          <cell r="M222" t="str">
            <v>XĐTH</v>
          </cell>
          <cell r="N222">
            <v>42826</v>
          </cell>
          <cell r="O222" t="str">
            <v>Điều chỉnh lương, thay đổi lương CB</v>
          </cell>
          <cell r="P222">
            <v>0</v>
          </cell>
          <cell r="Q222">
            <v>6050000</v>
          </cell>
          <cell r="R222">
            <v>6050000</v>
          </cell>
          <cell r="S222">
            <v>12100000</v>
          </cell>
          <cell r="T222">
            <v>0</v>
          </cell>
          <cell r="U222">
            <v>0</v>
          </cell>
          <cell r="V222">
            <v>0</v>
          </cell>
          <cell r="W222" t="str">
            <v>106002626890</v>
          </cell>
          <cell r="X222" t="str">
            <v>VIETINBANK</v>
          </cell>
          <cell r="Y222" t="str">
            <v>LT</v>
          </cell>
          <cell r="Z222">
            <v>1</v>
          </cell>
          <cell r="AA222">
            <v>0</v>
          </cell>
          <cell r="AB222" t="str">
            <v>NGUYEN THI THANH DUYEN</v>
          </cell>
        </row>
        <row r="223">
          <cell r="B223" t="str">
            <v>TD223</v>
          </cell>
          <cell r="C223" t="str">
            <v>Nguyễn Thị Ngọc</v>
          </cell>
          <cell r="D223" t="str">
            <v>Kế toán trưởng</v>
          </cell>
          <cell r="E223" t="str">
            <v>Phòng KTTC Thủ Đô</v>
          </cell>
          <cell r="F223">
            <v>0</v>
          </cell>
          <cell r="G223">
            <v>0</v>
          </cell>
          <cell r="H223" t="str">
            <v>Ban TC-KT TD</v>
          </cell>
          <cell r="I223" t="str">
            <v>TD</v>
          </cell>
          <cell r="J223">
            <v>42472</v>
          </cell>
          <cell r="K223">
            <v>0</v>
          </cell>
          <cell r="L223">
            <v>1</v>
          </cell>
          <cell r="M223" t="str">
            <v>XĐTH</v>
          </cell>
          <cell r="N223">
            <v>42826</v>
          </cell>
          <cell r="O223" t="str">
            <v>Điều chỉnh lương, thay đổi lương CB</v>
          </cell>
          <cell r="P223">
            <v>0</v>
          </cell>
          <cell r="Q223">
            <v>11000000</v>
          </cell>
          <cell r="R223">
            <v>11000000</v>
          </cell>
          <cell r="S223">
            <v>22000000</v>
          </cell>
          <cell r="T223">
            <v>0</v>
          </cell>
          <cell r="U223">
            <v>0</v>
          </cell>
          <cell r="V223">
            <v>0</v>
          </cell>
          <cell r="W223" t="str">
            <v>105003778711</v>
          </cell>
          <cell r="X223" t="str">
            <v>VIETINBANK</v>
          </cell>
          <cell r="Y223" t="str">
            <v>LT</v>
          </cell>
          <cell r="Z223">
            <v>3</v>
          </cell>
          <cell r="AA223">
            <v>0</v>
          </cell>
          <cell r="AB223" t="str">
            <v>NGUYEN THI NGOC</v>
          </cell>
        </row>
        <row r="224">
          <cell r="B224" t="str">
            <v>TD226</v>
          </cell>
          <cell r="C224" t="str">
            <v>Trịnh Tùng Bách</v>
          </cell>
          <cell r="D224" t="str">
            <v>Quyền Giám đốc Ban Nghiên cứu &amp; Phát triển</v>
          </cell>
          <cell r="E224" t="str">
            <v>Ban Nghiên cứu &amp; Phát triển (R&amp;D)</v>
          </cell>
          <cell r="F224" t="str">
            <v>Ban Nghiên cứu &amp; Phát triển (R&amp;D)</v>
          </cell>
          <cell r="G224" t="str">
            <v>Ban Nghiên cứu &amp; Phát triển (R&amp;D)</v>
          </cell>
          <cell r="H224" t="str">
            <v>Ban R&amp;D TD</v>
          </cell>
          <cell r="I224" t="str">
            <v>TD</v>
          </cell>
          <cell r="J224">
            <v>42467</v>
          </cell>
          <cell r="K224">
            <v>0</v>
          </cell>
          <cell r="L224">
            <v>1</v>
          </cell>
          <cell r="M224" t="str">
            <v>XĐTH</v>
          </cell>
          <cell r="N224">
            <v>42826</v>
          </cell>
          <cell r="O224" t="str">
            <v>Điều chỉnh lương, thay đổi lương CB</v>
          </cell>
          <cell r="P224">
            <v>0</v>
          </cell>
          <cell r="Q224">
            <v>17600000</v>
          </cell>
          <cell r="R224">
            <v>17600000</v>
          </cell>
          <cell r="S224">
            <v>35200000</v>
          </cell>
          <cell r="T224">
            <v>0</v>
          </cell>
          <cell r="U224">
            <v>0</v>
          </cell>
          <cell r="V224">
            <v>0</v>
          </cell>
          <cell r="W224" t="str">
            <v>103003194041</v>
          </cell>
          <cell r="X224" t="str">
            <v>VIETINBANK</v>
          </cell>
          <cell r="Y224" t="str">
            <v>LT</v>
          </cell>
          <cell r="Z224">
            <v>0</v>
          </cell>
          <cell r="AA224">
            <v>0</v>
          </cell>
          <cell r="AB224" t="str">
            <v>TRINH TUNG BACH</v>
          </cell>
        </row>
        <row r="225">
          <cell r="B225" t="str">
            <v>TD234</v>
          </cell>
          <cell r="C225" t="str">
            <v>Nguyễn Thị Chiêm</v>
          </cell>
          <cell r="D225" t="str">
            <v>Chuyên viên Pháp chế</v>
          </cell>
          <cell r="E225" t="str">
            <v>Ban Pháp chế</v>
          </cell>
          <cell r="F225" t="str">
            <v>Ban Pháp chế</v>
          </cell>
          <cell r="G225" t="str">
            <v>Khối Đầu Tư - Tài chính</v>
          </cell>
          <cell r="H225" t="str">
            <v>Ban PC TD</v>
          </cell>
          <cell r="I225" t="str">
            <v>TD</v>
          </cell>
          <cell r="J225">
            <v>42499</v>
          </cell>
          <cell r="K225">
            <v>0</v>
          </cell>
          <cell r="L225">
            <v>1</v>
          </cell>
          <cell r="M225" t="str">
            <v>XĐTH</v>
          </cell>
          <cell r="N225">
            <v>42826</v>
          </cell>
          <cell r="O225" t="str">
            <v>Điều chỉnh lương, thay đổi lương CB</v>
          </cell>
          <cell r="P225">
            <v>0</v>
          </cell>
          <cell r="Q225">
            <v>7700000</v>
          </cell>
          <cell r="R225">
            <v>7700000</v>
          </cell>
          <cell r="S225">
            <v>15400000</v>
          </cell>
          <cell r="T225">
            <v>0</v>
          </cell>
          <cell r="U225">
            <v>0</v>
          </cell>
          <cell r="V225">
            <v>0</v>
          </cell>
          <cell r="W225" t="str">
            <v>109005275888</v>
          </cell>
          <cell r="X225" t="str">
            <v>VIETINBANK</v>
          </cell>
          <cell r="Y225" t="str">
            <v>LT</v>
          </cell>
          <cell r="Z225">
            <v>1</v>
          </cell>
          <cell r="AA225">
            <v>0</v>
          </cell>
          <cell r="AB225" t="str">
            <v>NGUYEN THI CHIEM</v>
          </cell>
        </row>
        <row r="226">
          <cell r="B226" t="str">
            <v>TD235</v>
          </cell>
          <cell r="C226" t="str">
            <v>Phùng Phi Thường</v>
          </cell>
          <cell r="D226" t="str">
            <v>Nhân viên lái xe</v>
          </cell>
          <cell r="E226" t="str">
            <v>Bộ phận Hành chính - Lái xe</v>
          </cell>
          <cell r="F226" t="str">
            <v>Ban Hành chính &amp; Văn phòng Tập đoàn</v>
          </cell>
          <cell r="G226" t="str">
            <v>Khối vận hành</v>
          </cell>
          <cell r="H226" t="str">
            <v>VPTĐ TD</v>
          </cell>
          <cell r="I226" t="str">
            <v>TD</v>
          </cell>
          <cell r="J226">
            <v>42514</v>
          </cell>
          <cell r="K226">
            <v>0</v>
          </cell>
          <cell r="L226">
            <v>1</v>
          </cell>
          <cell r="M226" t="str">
            <v>XĐTH</v>
          </cell>
          <cell r="N226">
            <v>42826</v>
          </cell>
          <cell r="O226" t="str">
            <v>Thay đổi lương CB 50/50</v>
          </cell>
          <cell r="P226">
            <v>0</v>
          </cell>
          <cell r="Q226">
            <v>4500000</v>
          </cell>
          <cell r="R226">
            <v>4500000</v>
          </cell>
          <cell r="S226">
            <v>9000000</v>
          </cell>
          <cell r="T226">
            <v>0</v>
          </cell>
          <cell r="U226">
            <v>0</v>
          </cell>
          <cell r="V226">
            <v>0</v>
          </cell>
          <cell r="W226" t="str">
            <v>109002631458</v>
          </cell>
          <cell r="X226" t="str">
            <v>VIETINBANK</v>
          </cell>
          <cell r="Y226" t="str">
            <v>LT</v>
          </cell>
          <cell r="Z226">
            <v>1</v>
          </cell>
          <cell r="AA226">
            <v>0</v>
          </cell>
          <cell r="AB226" t="str">
            <v>PHUNG PHI THUONG</v>
          </cell>
        </row>
        <row r="227">
          <cell r="B227" t="str">
            <v>TD236</v>
          </cell>
          <cell r="C227" t="str">
            <v>Phạm Đức Nam</v>
          </cell>
          <cell r="D227" t="str">
            <v>Nhân viên hồ sơ dự án</v>
          </cell>
          <cell r="E227" t="str">
            <v>Ban Phát triển dự án</v>
          </cell>
          <cell r="F227" t="str">
            <v>Ban Phát triển dự án</v>
          </cell>
          <cell r="G227" t="str">
            <v>Khối Kinh Doanh &amp; Triển khai dự án</v>
          </cell>
          <cell r="H227" t="str">
            <v>Ban QL các DA TD</v>
          </cell>
          <cell r="I227" t="str">
            <v>TD</v>
          </cell>
          <cell r="J227">
            <v>42534</v>
          </cell>
          <cell r="K227">
            <v>42893</v>
          </cell>
          <cell r="L227" t="str">
            <v>ĐC - đóng BH tại C2</v>
          </cell>
          <cell r="M227" t="str">
            <v>XĐTH</v>
          </cell>
          <cell r="N227">
            <v>42826</v>
          </cell>
          <cell r="O227" t="str">
            <v>Điều chỉnh lương, thay đổi lương CB</v>
          </cell>
          <cell r="P227">
            <v>0</v>
          </cell>
          <cell r="Q227">
            <v>6037500</v>
          </cell>
          <cell r="R227">
            <v>6037500</v>
          </cell>
          <cell r="S227">
            <v>12075000</v>
          </cell>
          <cell r="T227">
            <v>0</v>
          </cell>
          <cell r="U227">
            <v>0</v>
          </cell>
          <cell r="V227">
            <v>0</v>
          </cell>
          <cell r="W227" t="str">
            <v>108005004743</v>
          </cell>
          <cell r="X227" t="str">
            <v>VIETINBANK</v>
          </cell>
          <cell r="Y227" t="str">
            <v>LT</v>
          </cell>
          <cell r="Z227">
            <v>1</v>
          </cell>
          <cell r="AA227">
            <v>0</v>
          </cell>
          <cell r="AB227" t="str">
            <v>PHAM DUC NAM</v>
          </cell>
        </row>
        <row r="228">
          <cell r="B228" t="str">
            <v>TD237</v>
          </cell>
          <cell r="C228" t="str">
            <v>Lê Thị Lan Anh</v>
          </cell>
          <cell r="D228" t="str">
            <v>Phó Giám đốc Phát triển dự án</v>
          </cell>
          <cell r="E228" t="str">
            <v>Ban Phát triển dự án</v>
          </cell>
          <cell r="F228" t="str">
            <v>Ban Phát triển dự án</v>
          </cell>
          <cell r="G228" t="str">
            <v>Khối Kinh Doanh &amp; Triển khai dự án</v>
          </cell>
          <cell r="H228" t="str">
            <v>Ban QL các DA TD</v>
          </cell>
          <cell r="I228" t="str">
            <v>TD</v>
          </cell>
          <cell r="J228">
            <v>42506</v>
          </cell>
          <cell r="K228">
            <v>42893</v>
          </cell>
          <cell r="L228" t="str">
            <v>ĐC - đóng BH tại C2</v>
          </cell>
          <cell r="M228" t="str">
            <v>XĐTH</v>
          </cell>
          <cell r="N228">
            <v>42826</v>
          </cell>
          <cell r="O228" t="str">
            <v>Điều chỉnh lương, thay đổi lương CB</v>
          </cell>
          <cell r="P228">
            <v>0</v>
          </cell>
          <cell r="Q228">
            <v>15000000</v>
          </cell>
          <cell r="R228">
            <v>15000000</v>
          </cell>
          <cell r="S228">
            <v>30000000</v>
          </cell>
          <cell r="T228">
            <v>0</v>
          </cell>
          <cell r="U228">
            <v>0</v>
          </cell>
          <cell r="V228">
            <v>0</v>
          </cell>
          <cell r="W228" t="str">
            <v>103003186034</v>
          </cell>
          <cell r="X228" t="str">
            <v>VIETINBANK</v>
          </cell>
          <cell r="Y228" t="str">
            <v>LT</v>
          </cell>
          <cell r="Z228">
            <v>2</v>
          </cell>
          <cell r="AA228">
            <v>0</v>
          </cell>
          <cell r="AB228" t="str">
            <v>LE THI LAN ANH</v>
          </cell>
        </row>
        <row r="229">
          <cell r="B229" t="str">
            <v>TD239</v>
          </cell>
          <cell r="C229" t="str">
            <v>Đỗ Mạnh Hùng</v>
          </cell>
          <cell r="D229" t="str">
            <v>Nhân viên công nghệ thông tin</v>
          </cell>
          <cell r="E229" t="str">
            <v>Ban Công nghệ thông tin</v>
          </cell>
          <cell r="F229" t="str">
            <v>Ban Công nghệ thông tin</v>
          </cell>
          <cell r="G229" t="str">
            <v>Khối Vận hành</v>
          </cell>
          <cell r="H229" t="str">
            <v>Ban CNTT TD</v>
          </cell>
          <cell r="I229" t="str">
            <v>TD</v>
          </cell>
          <cell r="J229">
            <v>42522</v>
          </cell>
          <cell r="K229">
            <v>0</v>
          </cell>
          <cell r="L229">
            <v>1</v>
          </cell>
          <cell r="M229" t="str">
            <v>XĐTH</v>
          </cell>
          <cell r="N229">
            <v>42826</v>
          </cell>
          <cell r="O229" t="str">
            <v>Điều chỉnh lương, thay đổi lương CB</v>
          </cell>
          <cell r="P229">
            <v>0</v>
          </cell>
          <cell r="Q229">
            <v>5775000</v>
          </cell>
          <cell r="R229">
            <v>5775000</v>
          </cell>
          <cell r="S229">
            <v>11550000</v>
          </cell>
          <cell r="T229">
            <v>0</v>
          </cell>
          <cell r="U229">
            <v>0</v>
          </cell>
          <cell r="V229">
            <v>0</v>
          </cell>
          <cell r="W229" t="str">
            <v>106003221258</v>
          </cell>
          <cell r="X229" t="str">
            <v>VIETINBANK</v>
          </cell>
          <cell r="Y229" t="str">
            <v>LT</v>
          </cell>
          <cell r="Z229">
            <v>1</v>
          </cell>
          <cell r="AA229">
            <v>0</v>
          </cell>
          <cell r="AB229" t="str">
            <v>DO MANH HUNG</v>
          </cell>
        </row>
        <row r="230">
          <cell r="B230" t="str">
            <v>TD243</v>
          </cell>
          <cell r="C230" t="str">
            <v>Phạm Thu Hà</v>
          </cell>
          <cell r="D230" t="str">
            <v>Thư ký Tổng Giám đốc</v>
          </cell>
          <cell r="E230" t="str">
            <v>Tổ trợ lý &amp; Chiến lược</v>
          </cell>
          <cell r="F230" t="str">
            <v>Tổ trợ lý &amp; Chiến lược</v>
          </cell>
          <cell r="G230" t="str">
            <v>Tổ trợ lý &amp; Chiến lược</v>
          </cell>
          <cell r="H230" t="str">
            <v>TTL TD</v>
          </cell>
          <cell r="I230" t="str">
            <v>TD</v>
          </cell>
          <cell r="J230">
            <v>42534</v>
          </cell>
          <cell r="K230">
            <v>0</v>
          </cell>
          <cell r="L230">
            <v>1</v>
          </cell>
          <cell r="M230" t="str">
            <v>XĐTH</v>
          </cell>
          <cell r="N230">
            <v>42826</v>
          </cell>
          <cell r="O230" t="str">
            <v>Điều chỉnh lương, thay đổi lương CB</v>
          </cell>
          <cell r="P230">
            <v>0</v>
          </cell>
          <cell r="Q230">
            <v>6875000</v>
          </cell>
          <cell r="R230">
            <v>6875000</v>
          </cell>
          <cell r="S230">
            <v>13750000</v>
          </cell>
          <cell r="T230">
            <v>0</v>
          </cell>
          <cell r="U230">
            <v>0</v>
          </cell>
          <cell r="V230">
            <v>0</v>
          </cell>
          <cell r="W230" t="str">
            <v>107003251418</v>
          </cell>
          <cell r="X230" t="str">
            <v>VIETINBANK</v>
          </cell>
          <cell r="Y230" t="str">
            <v>LT</v>
          </cell>
          <cell r="Z230">
            <v>1</v>
          </cell>
          <cell r="AA230">
            <v>0</v>
          </cell>
          <cell r="AB230" t="str">
            <v>PHAM THU HA</v>
          </cell>
        </row>
        <row r="231">
          <cell r="B231" t="str">
            <v>TD254</v>
          </cell>
          <cell r="C231" t="str">
            <v>Nguyễn Thị Thanh Tú</v>
          </cell>
          <cell r="D231" t="str">
            <v>Khác</v>
          </cell>
          <cell r="E231" t="str">
            <v>Khác</v>
          </cell>
          <cell r="F231" t="str">
            <v>Khác</v>
          </cell>
          <cell r="G231" t="str">
            <v>Khác</v>
          </cell>
          <cell r="H231" t="str">
            <v>TTL TD</v>
          </cell>
          <cell r="I231" t="str">
            <v>TD</v>
          </cell>
          <cell r="J231">
            <v>42557</v>
          </cell>
          <cell r="K231">
            <v>0</v>
          </cell>
          <cell r="L231">
            <v>1</v>
          </cell>
          <cell r="M231" t="str">
            <v>XĐTH</v>
          </cell>
          <cell r="N231">
            <v>0</v>
          </cell>
          <cell r="O231">
            <v>0</v>
          </cell>
          <cell r="P231">
            <v>0</v>
          </cell>
          <cell r="Q231">
            <v>4050000</v>
          </cell>
          <cell r="R231">
            <v>5950000</v>
          </cell>
          <cell r="S231">
            <v>10000000</v>
          </cell>
          <cell r="T231">
            <v>0</v>
          </cell>
          <cell r="U231">
            <v>0</v>
          </cell>
          <cell r="V231">
            <v>0</v>
          </cell>
          <cell r="W231" t="str">
            <v>108003286173</v>
          </cell>
          <cell r="X231" t="str">
            <v>VIETINBANK</v>
          </cell>
          <cell r="Y231" t="str">
            <v>LT</v>
          </cell>
          <cell r="Z231">
            <v>0</v>
          </cell>
          <cell r="AA231">
            <v>0</v>
          </cell>
          <cell r="AB231" t="str">
            <v>NGUYEN THI THANH TU</v>
          </cell>
        </row>
        <row r="232">
          <cell r="B232" t="str">
            <v>TD256</v>
          </cell>
          <cell r="C232" t="str">
            <v>Nguyễn Viết Thông</v>
          </cell>
          <cell r="D232" t="str">
            <v>Phụ trách kế toán</v>
          </cell>
          <cell r="E232" t="str">
            <v>Phòng KTTC Thủ Đô</v>
          </cell>
          <cell r="F232" t="str">
            <v>Phòng KTTC Thủ Đô</v>
          </cell>
          <cell r="G232" t="str">
            <v>Khối Kinh Doanh &amp; Triển khai dự án</v>
          </cell>
          <cell r="H232" t="str">
            <v>Ban TC-KT TD</v>
          </cell>
          <cell r="I232" t="str">
            <v>TD</v>
          </cell>
          <cell r="J232">
            <v>42585</v>
          </cell>
          <cell r="K232">
            <v>0</v>
          </cell>
          <cell r="L232">
            <v>1</v>
          </cell>
          <cell r="M232" t="str">
            <v>XĐTH</v>
          </cell>
          <cell r="N232">
            <v>42826</v>
          </cell>
          <cell r="O232" t="str">
            <v>Điều chỉnh lương, thay đổi lương CB</v>
          </cell>
          <cell r="P232">
            <v>0</v>
          </cell>
          <cell r="Q232">
            <v>7500000</v>
          </cell>
          <cell r="R232">
            <v>7500000</v>
          </cell>
          <cell r="S232">
            <v>15000000</v>
          </cell>
          <cell r="T232">
            <v>0</v>
          </cell>
          <cell r="U232">
            <v>0</v>
          </cell>
          <cell r="V232">
            <v>0</v>
          </cell>
          <cell r="W232" t="str">
            <v>102003412289</v>
          </cell>
          <cell r="X232" t="str">
            <v>VIETINBANK</v>
          </cell>
          <cell r="Y232" t="str">
            <v>LT</v>
          </cell>
          <cell r="Z232">
            <v>0</v>
          </cell>
          <cell r="AA232">
            <v>0</v>
          </cell>
          <cell r="AB232" t="str">
            <v>NGUYEN VIET THONG</v>
          </cell>
        </row>
        <row r="233">
          <cell r="B233" t="str">
            <v>TD261</v>
          </cell>
          <cell r="C233" t="str">
            <v>Trần Trung Hải</v>
          </cell>
          <cell r="D233" t="str">
            <v>Chuyên viên Đầu tư</v>
          </cell>
          <cell r="E233" t="str">
            <v>Ban Đầu tư</v>
          </cell>
          <cell r="F233" t="str">
            <v>Ban Đầu tư</v>
          </cell>
          <cell r="G233" t="str">
            <v>Khối Đầu Tư - Tài chính</v>
          </cell>
          <cell r="H233" t="str">
            <v>Ban QL các DA TD</v>
          </cell>
          <cell r="I233" t="str">
            <v>TD</v>
          </cell>
          <cell r="J233">
            <v>42593</v>
          </cell>
          <cell r="K233">
            <v>0</v>
          </cell>
          <cell r="L233">
            <v>1</v>
          </cell>
          <cell r="M233" t="str">
            <v>XĐTH</v>
          </cell>
          <cell r="N233">
            <v>42826</v>
          </cell>
          <cell r="O233" t="str">
            <v>Thay đổi lương CB 50/50</v>
          </cell>
          <cell r="P233">
            <v>0</v>
          </cell>
          <cell r="Q233">
            <v>6500000</v>
          </cell>
          <cell r="R233">
            <v>6500000</v>
          </cell>
          <cell r="S233">
            <v>13000000</v>
          </cell>
          <cell r="T233">
            <v>0</v>
          </cell>
          <cell r="U233">
            <v>0</v>
          </cell>
          <cell r="V233">
            <v>0</v>
          </cell>
          <cell r="W233" t="str">
            <v>106004575870</v>
          </cell>
          <cell r="X233" t="str">
            <v>VIETINBANK</v>
          </cell>
          <cell r="Y233" t="str">
            <v>LT</v>
          </cell>
          <cell r="Z233">
            <v>0</v>
          </cell>
          <cell r="AA233">
            <v>0</v>
          </cell>
          <cell r="AB233" t="str">
            <v>TRAN TRUNG HAI</v>
          </cell>
        </row>
        <row r="234">
          <cell r="B234" t="str">
            <v>TD263</v>
          </cell>
          <cell r="C234" t="str">
            <v>Bùi Thị Khánh Linh</v>
          </cell>
          <cell r="D234" t="str">
            <v>Nhân viên hỗ trợ</v>
          </cell>
          <cell r="E234" t="str">
            <v>Ban Nghiên cứu &amp; Phát triển (R&amp;D)</v>
          </cell>
          <cell r="F234" t="str">
            <v>Ban Nghiên cứu &amp; Phát triển (R&amp;D)</v>
          </cell>
          <cell r="G234" t="str">
            <v>Ban Nghiên cứu &amp; Phát triển (R&amp;D)</v>
          </cell>
          <cell r="H234" t="str">
            <v>Ban R&amp;D TD</v>
          </cell>
          <cell r="I234" t="str">
            <v>TD</v>
          </cell>
          <cell r="J234">
            <v>42593</v>
          </cell>
          <cell r="K234">
            <v>0</v>
          </cell>
          <cell r="L234">
            <v>1</v>
          </cell>
          <cell r="M234" t="str">
            <v>XĐTH</v>
          </cell>
          <cell r="N234">
            <v>42826</v>
          </cell>
          <cell r="O234" t="str">
            <v>Điều chỉnh lương, thay đổi lương CB</v>
          </cell>
          <cell r="P234">
            <v>0</v>
          </cell>
          <cell r="Q234">
            <v>4050000</v>
          </cell>
          <cell r="R234">
            <v>2275000</v>
          </cell>
          <cell r="S234">
            <v>6325000</v>
          </cell>
          <cell r="T234">
            <v>0</v>
          </cell>
          <cell r="U234">
            <v>0</v>
          </cell>
          <cell r="V234">
            <v>0</v>
          </cell>
          <cell r="W234" t="str">
            <v>101003439426</v>
          </cell>
          <cell r="X234" t="str">
            <v>VIETINBANK</v>
          </cell>
          <cell r="Y234" t="str">
            <v>LT</v>
          </cell>
          <cell r="Z234">
            <v>0</v>
          </cell>
          <cell r="AA234">
            <v>0</v>
          </cell>
          <cell r="AB234" t="str">
            <v>BUI THI KHANH LINH</v>
          </cell>
        </row>
        <row r="235">
          <cell r="B235" t="str">
            <v>TD265</v>
          </cell>
          <cell r="C235" t="str">
            <v>Phạm Mai Anh</v>
          </cell>
          <cell r="D235" t="str">
            <v>Trưởng BP Kinh doanh - Cho thuê</v>
          </cell>
          <cell r="E235" t="str">
            <v>BP cho thuê</v>
          </cell>
          <cell r="F235" t="str">
            <v>Khối Kinh doanh - Dịch vụ</v>
          </cell>
          <cell r="G235" t="str">
            <v>Khối Kinh doanh - Dịch vụ</v>
          </cell>
          <cell r="H235" t="str">
            <v>Ban KD TD</v>
          </cell>
          <cell r="I235" t="str">
            <v>TD</v>
          </cell>
          <cell r="J235">
            <v>42600</v>
          </cell>
          <cell r="K235">
            <v>0</v>
          </cell>
          <cell r="L235">
            <v>1</v>
          </cell>
          <cell r="M235" t="str">
            <v>XĐTH</v>
          </cell>
          <cell r="N235">
            <v>42826</v>
          </cell>
          <cell r="O235" t="str">
            <v>Điều chỉnh lương, thay đổi lương CB</v>
          </cell>
          <cell r="P235">
            <v>0</v>
          </cell>
          <cell r="Q235">
            <v>15125000</v>
          </cell>
          <cell r="R235">
            <v>15125000</v>
          </cell>
          <cell r="S235">
            <v>30250000</v>
          </cell>
          <cell r="T235">
            <v>0</v>
          </cell>
          <cell r="U235">
            <v>500000</v>
          </cell>
          <cell r="V235">
            <v>0</v>
          </cell>
          <cell r="W235" t="str">
            <v>105005322292</v>
          </cell>
          <cell r="X235" t="str">
            <v>VIETINBANK</v>
          </cell>
          <cell r="Y235" t="str">
            <v>LT</v>
          </cell>
          <cell r="Z235">
            <v>0</v>
          </cell>
          <cell r="AA235">
            <v>0</v>
          </cell>
          <cell r="AB235" t="str">
            <v>PHAM MAI ANH</v>
          </cell>
        </row>
        <row r="236">
          <cell r="B236" t="str">
            <v>TD267</v>
          </cell>
          <cell r="C236" t="str">
            <v>Lê Đức Anh</v>
          </cell>
          <cell r="D236" t="str">
            <v>Chuyên viên kiểm soát Tài chính - Kế toán</v>
          </cell>
          <cell r="E236" t="str">
            <v>Ban Thanh tra &amp; Kiểm soát nội bộ</v>
          </cell>
          <cell r="F236" t="str">
            <v>Ban Thanh tra &amp; Kiểm soát nội bộ</v>
          </cell>
          <cell r="G236" t="str">
            <v>Ban Thanh tra &amp; Kiểm soát nội bộ</v>
          </cell>
          <cell r="H236" t="str">
            <v>Ban TT &amp; KSNB TD</v>
          </cell>
          <cell r="I236" t="str">
            <v>TD</v>
          </cell>
          <cell r="J236">
            <v>42628</v>
          </cell>
          <cell r="K236">
            <v>0</v>
          </cell>
          <cell r="L236">
            <v>1</v>
          </cell>
          <cell r="M236" t="str">
            <v>XĐTH</v>
          </cell>
          <cell r="N236">
            <v>42826</v>
          </cell>
          <cell r="O236" t="str">
            <v>Điều chỉnh lương, thay đổi lương CB</v>
          </cell>
          <cell r="P236">
            <v>0</v>
          </cell>
          <cell r="Q236">
            <v>6825000</v>
          </cell>
          <cell r="R236">
            <v>6825000</v>
          </cell>
          <cell r="S236">
            <v>13650000</v>
          </cell>
          <cell r="T236">
            <v>0</v>
          </cell>
          <cell r="U236">
            <v>0</v>
          </cell>
          <cell r="V236">
            <v>0</v>
          </cell>
          <cell r="W236" t="str">
            <v>107005192241</v>
          </cell>
          <cell r="X236" t="str">
            <v>VIETINBANK</v>
          </cell>
          <cell r="Y236" t="str">
            <v>LT</v>
          </cell>
          <cell r="Z236">
            <v>0</v>
          </cell>
          <cell r="AA236">
            <v>0</v>
          </cell>
          <cell r="AB236" t="str">
            <v>LE DUC ANH</v>
          </cell>
        </row>
        <row r="237">
          <cell r="B237" t="str">
            <v>TD270</v>
          </cell>
          <cell r="C237" t="str">
            <v>Nguyễn Ngọc Yến</v>
          </cell>
          <cell r="D237" t="str">
            <v>Chuyên viên Cho thuê</v>
          </cell>
          <cell r="E237" t="str">
            <v>BP cho thuê</v>
          </cell>
          <cell r="F237" t="str">
            <v>Khối Kinh doanh - Dịch vụ</v>
          </cell>
          <cell r="G237" t="str">
            <v>Khối Kinh doanh - Dịch vụ</v>
          </cell>
          <cell r="H237" t="str">
            <v>Ban KD TD</v>
          </cell>
          <cell r="I237" t="str">
            <v>TD</v>
          </cell>
          <cell r="J237">
            <v>42628</v>
          </cell>
          <cell r="K237">
            <v>0</v>
          </cell>
          <cell r="L237">
            <v>1</v>
          </cell>
          <cell r="M237" t="str">
            <v>XĐTH</v>
          </cell>
          <cell r="N237">
            <v>42826</v>
          </cell>
          <cell r="O237" t="str">
            <v>Điều chỉnh lương, thay đổi lương CB</v>
          </cell>
          <cell r="P237">
            <v>0</v>
          </cell>
          <cell r="Q237">
            <v>4050000</v>
          </cell>
          <cell r="R237">
            <v>1450000</v>
          </cell>
          <cell r="S237">
            <v>5500000</v>
          </cell>
          <cell r="T237">
            <v>0</v>
          </cell>
          <cell r="U237">
            <v>500000</v>
          </cell>
          <cell r="V237">
            <v>0</v>
          </cell>
          <cell r="W237" t="str">
            <v>101005525693</v>
          </cell>
          <cell r="X237" t="str">
            <v>VIETINBANK</v>
          </cell>
          <cell r="Y237" t="str">
            <v>LT</v>
          </cell>
          <cell r="Z237">
            <v>0</v>
          </cell>
          <cell r="AA237">
            <v>0</v>
          </cell>
          <cell r="AB237" t="str">
            <v>NGUYEN NGOC YEN</v>
          </cell>
        </row>
        <row r="238">
          <cell r="B238" t="str">
            <v>TD272</v>
          </cell>
          <cell r="C238" t="str">
            <v>Trần Thị Hoài</v>
          </cell>
          <cell r="D238" t="str">
            <v>Chuyên viên Thủ tục khách hàng thương mại</v>
          </cell>
          <cell r="E238" t="str">
            <v>BP Thủ tục khách hàng Thương mại</v>
          </cell>
          <cell r="F238" t="str">
            <v>Khối Kinh doanh - Dịch vụ</v>
          </cell>
          <cell r="G238" t="str">
            <v>Khối Kinh doanh - Dịch vụ</v>
          </cell>
          <cell r="H238" t="str">
            <v>Ban KD TD</v>
          </cell>
          <cell r="I238" t="str">
            <v>TD</v>
          </cell>
          <cell r="J238">
            <v>42675</v>
          </cell>
          <cell r="K238">
            <v>0</v>
          </cell>
          <cell r="L238">
            <v>1</v>
          </cell>
          <cell r="M238" t="str">
            <v>XĐTH</v>
          </cell>
          <cell r="N238">
            <v>42826</v>
          </cell>
          <cell r="O238" t="str">
            <v>Điều chỉnh lương, thay đổi lương CB</v>
          </cell>
          <cell r="P238">
            <v>0</v>
          </cell>
          <cell r="Q238">
            <v>4050000</v>
          </cell>
          <cell r="R238">
            <v>2250000</v>
          </cell>
          <cell r="S238">
            <v>6300000</v>
          </cell>
          <cell r="T238">
            <v>0</v>
          </cell>
          <cell r="U238">
            <v>500000</v>
          </cell>
          <cell r="V238">
            <v>1000000</v>
          </cell>
          <cell r="W238">
            <v>108000515962</v>
          </cell>
          <cell r="X238" t="str">
            <v>VIETINBANK</v>
          </cell>
          <cell r="Y238" t="str">
            <v>LT</v>
          </cell>
          <cell r="Z238">
            <v>0</v>
          </cell>
          <cell r="AA238">
            <v>0</v>
          </cell>
          <cell r="AB238" t="str">
            <v>TRAN THI HOAI</v>
          </cell>
        </row>
        <row r="239">
          <cell r="B239" t="str">
            <v>TD273</v>
          </cell>
          <cell r="C239" t="str">
            <v>Vũ Ngọc Ánh</v>
          </cell>
          <cell r="D239" t="str">
            <v>Chuyên viên Kiểm soát nội bộ</v>
          </cell>
          <cell r="E239" t="str">
            <v>Ban Kiểm soát</v>
          </cell>
          <cell r="F239" t="str">
            <v>Ban Kiểm soát</v>
          </cell>
          <cell r="G239" t="str">
            <v>Ban Kiểm soát</v>
          </cell>
          <cell r="H239" t="str">
            <v>Ban TC-KT TD</v>
          </cell>
          <cell r="I239" t="str">
            <v>TD</v>
          </cell>
          <cell r="J239">
            <v>42639</v>
          </cell>
          <cell r="K239">
            <v>0</v>
          </cell>
          <cell r="L239">
            <v>1</v>
          </cell>
          <cell r="M239" t="str">
            <v>XĐTH</v>
          </cell>
          <cell r="N239">
            <v>42826</v>
          </cell>
          <cell r="O239" t="str">
            <v>Thay đổi lương CB 50/50</v>
          </cell>
          <cell r="P239">
            <v>0</v>
          </cell>
          <cell r="Q239">
            <v>7000000</v>
          </cell>
          <cell r="R239">
            <v>7000000</v>
          </cell>
          <cell r="S239">
            <v>14000000</v>
          </cell>
          <cell r="T239">
            <v>0</v>
          </cell>
          <cell r="U239">
            <v>0</v>
          </cell>
          <cell r="V239">
            <v>0</v>
          </cell>
          <cell r="W239" t="str">
            <v>109003473749</v>
          </cell>
          <cell r="X239" t="str">
            <v>VIETINBANK</v>
          </cell>
          <cell r="Y239" t="str">
            <v>LT</v>
          </cell>
          <cell r="Z239">
            <v>1</v>
          </cell>
          <cell r="AA239">
            <v>0</v>
          </cell>
          <cell r="AB239" t="str">
            <v>VU NGOC ANH</v>
          </cell>
        </row>
        <row r="240">
          <cell r="B240" t="str">
            <v>TD279</v>
          </cell>
          <cell r="C240" t="str">
            <v>Cồ Thị Hoa</v>
          </cell>
          <cell r="D240" t="str">
            <v>Phó Tổng Giám đốc Phụ trách Khối vận hành</v>
          </cell>
          <cell r="E240" t="str">
            <v>Ban Tổng Giám đốc</v>
          </cell>
          <cell r="F240" t="str">
            <v>Ban Tổng Giám đốc</v>
          </cell>
          <cell r="G240" t="str">
            <v>Ban Tổng Giám đốc</v>
          </cell>
          <cell r="H240" t="str">
            <v>Ban TGD TD</v>
          </cell>
          <cell r="I240" t="str">
            <v>TD</v>
          </cell>
          <cell r="J240">
            <v>42597</v>
          </cell>
          <cell r="K240">
            <v>0</v>
          </cell>
          <cell r="L240">
            <v>1</v>
          </cell>
          <cell r="M240" t="str">
            <v>XĐTH</v>
          </cell>
          <cell r="N240">
            <v>42826</v>
          </cell>
          <cell r="O240" t="str">
            <v>Thay đổi lương CB 50/50</v>
          </cell>
          <cell r="P240">
            <v>0</v>
          </cell>
          <cell r="Q240">
            <v>60000000</v>
          </cell>
          <cell r="R240">
            <v>60000000</v>
          </cell>
          <cell r="S240">
            <v>120000000</v>
          </cell>
          <cell r="T240">
            <v>0</v>
          </cell>
          <cell r="U240">
            <v>0</v>
          </cell>
          <cell r="V240">
            <v>0</v>
          </cell>
          <cell r="W240" t="str">
            <v>109003504748</v>
          </cell>
          <cell r="X240" t="str">
            <v>VIETINBANK</v>
          </cell>
          <cell r="Y240" t="str">
            <v>LT</v>
          </cell>
          <cell r="Z240">
            <v>0</v>
          </cell>
          <cell r="AA240">
            <v>0</v>
          </cell>
          <cell r="AB240" t="str">
            <v>CO THI HOA</v>
          </cell>
        </row>
        <row r="241">
          <cell r="B241" t="str">
            <v>TD280</v>
          </cell>
          <cell r="C241" t="str">
            <v>Bùi Bảo Trung</v>
          </cell>
          <cell r="D241" t="str">
            <v>Nhân viên nhân sự</v>
          </cell>
          <cell r="E241" t="str">
            <v>Phòng Dịch vụ Nhân sự</v>
          </cell>
          <cell r="F241" t="str">
            <v>Ban Nhân sự</v>
          </cell>
          <cell r="G241" t="str">
            <v>Khối Vận hành</v>
          </cell>
          <cell r="H241" t="str">
            <v>Ban NS TD</v>
          </cell>
          <cell r="I241" t="str">
            <v>TD</v>
          </cell>
          <cell r="J241">
            <v>42644</v>
          </cell>
          <cell r="K241">
            <v>0</v>
          </cell>
          <cell r="L241">
            <v>1</v>
          </cell>
          <cell r="M241" t="str">
            <v>XĐTH</v>
          </cell>
          <cell r="N241">
            <v>42826</v>
          </cell>
          <cell r="O241" t="str">
            <v>Điều chỉnh lương, thay đổi lương CB</v>
          </cell>
          <cell r="P241">
            <v>0</v>
          </cell>
          <cell r="Q241">
            <v>6050000</v>
          </cell>
          <cell r="R241">
            <v>6050000</v>
          </cell>
          <cell r="S241">
            <v>12100000</v>
          </cell>
          <cell r="T241">
            <v>0</v>
          </cell>
          <cell r="U241">
            <v>0</v>
          </cell>
          <cell r="V241">
            <v>0</v>
          </cell>
          <cell r="W241" t="str">
            <v>100003504759</v>
          </cell>
          <cell r="X241" t="str">
            <v>VIETINBANK</v>
          </cell>
          <cell r="Y241" t="str">
            <v>LT</v>
          </cell>
          <cell r="Z241">
            <v>0</v>
          </cell>
          <cell r="AA241">
            <v>0</v>
          </cell>
          <cell r="AB241" t="str">
            <v>BUI BAO TRUNG</v>
          </cell>
        </row>
        <row r="242">
          <cell r="B242" t="str">
            <v>TD281</v>
          </cell>
          <cell r="C242" t="str">
            <v>Phạm Thanh Hảo</v>
          </cell>
          <cell r="D242" t="str">
            <v>Giám đốc Dự án nhân sự</v>
          </cell>
          <cell r="E242" t="str">
            <v>Bộ phận Dự án Nhân sự</v>
          </cell>
          <cell r="F242" t="str">
            <v>Ban Nhân sự</v>
          </cell>
          <cell r="G242" t="str">
            <v>Khối Vận hành</v>
          </cell>
          <cell r="H242" t="str">
            <v>Ban NS TD</v>
          </cell>
          <cell r="I242" t="str">
            <v>TD</v>
          </cell>
          <cell r="J242">
            <v>42653</v>
          </cell>
          <cell r="K242">
            <v>0</v>
          </cell>
          <cell r="L242">
            <v>1</v>
          </cell>
          <cell r="M242" t="str">
            <v>XĐTH</v>
          </cell>
          <cell r="N242">
            <v>42826</v>
          </cell>
          <cell r="O242" t="str">
            <v>Thay đổi lương CB 50/50</v>
          </cell>
          <cell r="P242">
            <v>0</v>
          </cell>
          <cell r="Q242">
            <v>38500000</v>
          </cell>
          <cell r="R242">
            <v>38500000</v>
          </cell>
          <cell r="S242">
            <v>77000000</v>
          </cell>
          <cell r="T242">
            <v>0</v>
          </cell>
          <cell r="U242">
            <v>0</v>
          </cell>
          <cell r="V242">
            <v>0</v>
          </cell>
          <cell r="W242" t="str">
            <v>101006966069</v>
          </cell>
          <cell r="X242" t="str">
            <v>VIETINBANK</v>
          </cell>
          <cell r="Y242" t="str">
            <v>LT</v>
          </cell>
          <cell r="Z242">
            <v>0</v>
          </cell>
          <cell r="AA242">
            <v>0</v>
          </cell>
          <cell r="AB242" t="str">
            <v>PHAM THANH HAO</v>
          </cell>
        </row>
        <row r="243">
          <cell r="B243" t="str">
            <v>TD282</v>
          </cell>
          <cell r="C243" t="str">
            <v>Phạm Thị Hồng Liên</v>
          </cell>
          <cell r="D243" t="str">
            <v>Giám đốc Tài chính</v>
          </cell>
          <cell r="E243" t="str">
            <v>Phòng Tài chính</v>
          </cell>
          <cell r="F243" t="str">
            <v>Ban Tài chính - Kế toán</v>
          </cell>
          <cell r="G243" t="str">
            <v>Khối Đầu Tư - Tài chính</v>
          </cell>
          <cell r="H243" t="str">
            <v>Ban TC-KT TD</v>
          </cell>
          <cell r="I243" t="str">
            <v>TD</v>
          </cell>
          <cell r="J243">
            <v>42658</v>
          </cell>
          <cell r="K243">
            <v>0</v>
          </cell>
          <cell r="L243">
            <v>1</v>
          </cell>
          <cell r="M243" t="str">
            <v>XĐTH</v>
          </cell>
          <cell r="N243">
            <v>42826</v>
          </cell>
          <cell r="O243" t="str">
            <v>Thay đổi lương CB 50/50</v>
          </cell>
          <cell r="P243">
            <v>0</v>
          </cell>
          <cell r="Q243">
            <v>45000000</v>
          </cell>
          <cell r="R243">
            <v>45000000</v>
          </cell>
          <cell r="S243">
            <v>90000000</v>
          </cell>
          <cell r="T243">
            <v>0</v>
          </cell>
          <cell r="U243">
            <v>0</v>
          </cell>
          <cell r="V243">
            <v>0</v>
          </cell>
          <cell r="W243" t="str">
            <v>107006867423</v>
          </cell>
          <cell r="X243" t="str">
            <v>VIETINBANK</v>
          </cell>
          <cell r="Y243" t="str">
            <v>LT</v>
          </cell>
          <cell r="Z243">
            <v>2</v>
          </cell>
          <cell r="AA243">
            <v>0</v>
          </cell>
          <cell r="AB243" t="str">
            <v>PHAM THI HONG LIEN</v>
          </cell>
        </row>
        <row r="244">
          <cell r="B244" t="str">
            <v>TD283</v>
          </cell>
          <cell r="C244" t="str">
            <v>Phạm Thế Duyệt</v>
          </cell>
          <cell r="D244" t="str">
            <v>Nhân viên kế hoạch</v>
          </cell>
          <cell r="E244" t="str">
            <v>Tổ trợ lý &amp; Chiến lươc</v>
          </cell>
          <cell r="F244" t="str">
            <v>Tổ trợ lý &amp; Chiến lươc</v>
          </cell>
          <cell r="G244" t="str">
            <v>Tổ trợ lý &amp; Chiến lươc</v>
          </cell>
          <cell r="H244" t="str">
            <v>TTL TD</v>
          </cell>
          <cell r="I244" t="str">
            <v>TD</v>
          </cell>
          <cell r="J244">
            <v>42660</v>
          </cell>
          <cell r="K244">
            <v>0</v>
          </cell>
          <cell r="L244">
            <v>1</v>
          </cell>
          <cell r="M244" t="str">
            <v>XĐTH</v>
          </cell>
          <cell r="N244">
            <v>42826</v>
          </cell>
          <cell r="O244" t="str">
            <v>Thay đổi lương CB 50/50</v>
          </cell>
          <cell r="P244">
            <v>0</v>
          </cell>
          <cell r="Q244">
            <v>6250000</v>
          </cell>
          <cell r="R244">
            <v>6250000</v>
          </cell>
          <cell r="S244">
            <v>12500000</v>
          </cell>
          <cell r="T244">
            <v>0</v>
          </cell>
          <cell r="U244">
            <v>0</v>
          </cell>
          <cell r="V244">
            <v>0</v>
          </cell>
          <cell r="W244" t="str">
            <v>105006609632</v>
          </cell>
          <cell r="X244" t="str">
            <v>VIETINBANK</v>
          </cell>
          <cell r="Y244" t="str">
            <v>LT</v>
          </cell>
          <cell r="Z244">
            <v>0</v>
          </cell>
          <cell r="AA244">
            <v>0</v>
          </cell>
          <cell r="AB244" t="str">
            <v>PHAM THE DUYET</v>
          </cell>
        </row>
        <row r="245">
          <cell r="B245" t="str">
            <v>TD285</v>
          </cell>
          <cell r="C245" t="str">
            <v>Nguyễn Thái Anh</v>
          </cell>
          <cell r="D245" t="str">
            <v>Trưởng phòng Marketing</v>
          </cell>
          <cell r="E245" t="str">
            <v>Phòng Marketing</v>
          </cell>
          <cell r="F245" t="str">
            <v>Ban Marketing &amp; Truyền thông</v>
          </cell>
          <cell r="G245" t="str">
            <v>Khối Kinh Doanh &amp; Triển khai dự án</v>
          </cell>
          <cell r="H245" t="str">
            <v>Ban MKT&amp;TT TD</v>
          </cell>
          <cell r="I245" t="str">
            <v>TD</v>
          </cell>
          <cell r="J245">
            <v>42660</v>
          </cell>
          <cell r="K245">
            <v>0</v>
          </cell>
          <cell r="L245">
            <v>1</v>
          </cell>
          <cell r="M245" t="str">
            <v>XĐTH</v>
          </cell>
          <cell r="N245">
            <v>42826</v>
          </cell>
          <cell r="O245" t="str">
            <v>Phụ cấp điện thoại + xăng xe</v>
          </cell>
          <cell r="P245">
            <v>0</v>
          </cell>
          <cell r="Q245">
            <v>10000000</v>
          </cell>
          <cell r="R245">
            <v>10000000</v>
          </cell>
          <cell r="S245">
            <v>20000000</v>
          </cell>
          <cell r="T245">
            <v>0</v>
          </cell>
          <cell r="U245">
            <v>500000</v>
          </cell>
          <cell r="V245">
            <v>1000000</v>
          </cell>
          <cell r="W245" t="str">
            <v>101006437464</v>
          </cell>
          <cell r="X245" t="str">
            <v>VIETINBANK</v>
          </cell>
          <cell r="Y245" t="str">
            <v>LT</v>
          </cell>
          <cell r="Z245">
            <v>0</v>
          </cell>
          <cell r="AA245">
            <v>0</v>
          </cell>
          <cell r="AB245" t="str">
            <v>NGUYEN THAI ANH</v>
          </cell>
        </row>
        <row r="246">
          <cell r="B246" t="str">
            <v>TD286</v>
          </cell>
          <cell r="C246" t="str">
            <v xml:space="preserve">Phạm Thị Lê </v>
          </cell>
          <cell r="D246" t="str">
            <v>Chuyên viên Nguồn vốn - Tín dụng</v>
          </cell>
          <cell r="E246" t="str">
            <v>Phòng Tài chính và Phân tích đầu tư</v>
          </cell>
          <cell r="F246" t="str">
            <v>Ban Tài chính - Kế toán</v>
          </cell>
          <cell r="G246" t="str">
            <v>Khối Đầu Tư - Tài chính</v>
          </cell>
          <cell r="H246" t="str">
            <v>Ban TC-KT TD</v>
          </cell>
          <cell r="I246" t="str">
            <v>TD</v>
          </cell>
          <cell r="J246">
            <v>42675</v>
          </cell>
          <cell r="K246">
            <v>0</v>
          </cell>
          <cell r="L246">
            <v>1</v>
          </cell>
          <cell r="M246" t="str">
            <v>XĐTH</v>
          </cell>
          <cell r="N246">
            <v>42826</v>
          </cell>
          <cell r="O246" t="str">
            <v>Thay đổi lương CB 50/50</v>
          </cell>
          <cell r="P246">
            <v>0</v>
          </cell>
          <cell r="Q246">
            <v>7000000</v>
          </cell>
          <cell r="R246">
            <v>7000000</v>
          </cell>
          <cell r="S246">
            <v>14000000</v>
          </cell>
          <cell r="T246">
            <v>0</v>
          </cell>
          <cell r="U246">
            <v>0</v>
          </cell>
          <cell r="V246">
            <v>0</v>
          </cell>
          <cell r="W246" t="str">
            <v>102003630033</v>
          </cell>
          <cell r="X246" t="str">
            <v>VIETINBANK</v>
          </cell>
          <cell r="Y246" t="str">
            <v>LT</v>
          </cell>
          <cell r="Z246">
            <v>0</v>
          </cell>
          <cell r="AA246">
            <v>0</v>
          </cell>
          <cell r="AB246" t="str">
            <v xml:space="preserve">PHAM THI LE </v>
          </cell>
        </row>
        <row r="247">
          <cell r="B247" t="str">
            <v>TD288</v>
          </cell>
          <cell r="C247" t="str">
            <v>Hoàng Tú Anh</v>
          </cell>
          <cell r="D247" t="str">
            <v>Chuyên viên Giải phóng mặt bằng</v>
          </cell>
          <cell r="E247">
            <v>0</v>
          </cell>
          <cell r="F247" t="str">
            <v>Khối Phát triển dự án</v>
          </cell>
          <cell r="G247" t="str">
            <v>Khối Phát triển dự án</v>
          </cell>
          <cell r="H247" t="str">
            <v>Ban PTDA TD</v>
          </cell>
          <cell r="I247" t="str">
            <v>TD</v>
          </cell>
          <cell r="J247">
            <v>42675</v>
          </cell>
          <cell r="K247">
            <v>0</v>
          </cell>
          <cell r="L247">
            <v>1</v>
          </cell>
          <cell r="M247" t="str">
            <v>XĐTH</v>
          </cell>
          <cell r="N247">
            <v>0</v>
          </cell>
          <cell r="O247">
            <v>0</v>
          </cell>
          <cell r="P247">
            <v>0</v>
          </cell>
          <cell r="Q247">
            <v>4050000</v>
          </cell>
          <cell r="R247">
            <v>2950000</v>
          </cell>
          <cell r="S247">
            <v>7000000</v>
          </cell>
          <cell r="T247">
            <v>0</v>
          </cell>
          <cell r="U247">
            <v>0</v>
          </cell>
          <cell r="V247">
            <v>0</v>
          </cell>
          <cell r="W247">
            <v>101005778559</v>
          </cell>
          <cell r="X247" t="str">
            <v>VIETINBANK</v>
          </cell>
          <cell r="Y247" t="str">
            <v>LT</v>
          </cell>
          <cell r="Z247">
            <v>0</v>
          </cell>
          <cell r="AA247">
            <v>0</v>
          </cell>
          <cell r="AB247" t="str">
            <v>HOANG TU ANH</v>
          </cell>
        </row>
        <row r="248">
          <cell r="B248" t="str">
            <v>TD290</v>
          </cell>
          <cell r="C248" t="str">
            <v>Nguyễn Thị Huyền Trang</v>
          </cell>
          <cell r="D248" t="str">
            <v>Chuyên viên Kinh doanh</v>
          </cell>
          <cell r="E248" t="str">
            <v>Phòng Kinh doanh</v>
          </cell>
          <cell r="F248" t="str">
            <v>Khối Kinh doanh - Dịch vụ</v>
          </cell>
          <cell r="G248" t="str">
            <v>Khối Kinh doanh - Dịch vụ</v>
          </cell>
          <cell r="H248" t="str">
            <v>Ban KD TD</v>
          </cell>
          <cell r="I248" t="str">
            <v>TD</v>
          </cell>
          <cell r="J248">
            <v>42683</v>
          </cell>
          <cell r="K248">
            <v>42906</v>
          </cell>
          <cell r="L248">
            <v>1</v>
          </cell>
          <cell r="M248" t="str">
            <v>XĐTH</v>
          </cell>
          <cell r="N248">
            <v>42826</v>
          </cell>
          <cell r="O248" t="str">
            <v>Thay đổi lương CB 50/50</v>
          </cell>
          <cell r="P248">
            <v>0</v>
          </cell>
          <cell r="Q248">
            <v>10000000</v>
          </cell>
          <cell r="R248">
            <v>10000000</v>
          </cell>
          <cell r="S248">
            <v>20000000</v>
          </cell>
          <cell r="T248">
            <v>0</v>
          </cell>
          <cell r="U248">
            <v>500000</v>
          </cell>
          <cell r="V248">
            <v>0</v>
          </cell>
          <cell r="W248" t="str">
            <v>Giữ lương</v>
          </cell>
          <cell r="X248" t="str">
            <v>VIETINBANK</v>
          </cell>
          <cell r="Y248" t="str">
            <v>LT</v>
          </cell>
          <cell r="Z248">
            <v>3</v>
          </cell>
          <cell r="AA248">
            <v>0</v>
          </cell>
          <cell r="AB248" t="str">
            <v>NGUYEN THI HUYEN TRANG</v>
          </cell>
        </row>
        <row r="249">
          <cell r="B249" t="str">
            <v>TD291</v>
          </cell>
          <cell r="C249" t="str">
            <v>Nguyễn Thủy Tiên</v>
          </cell>
          <cell r="D249" t="str">
            <v>Phụ trách Kinh doanh</v>
          </cell>
          <cell r="E249" t="str">
            <v>Phòng Kinh doanh</v>
          </cell>
          <cell r="F249" t="str">
            <v>Khối Kinh doanh - Dịch vụ</v>
          </cell>
          <cell r="G249" t="str">
            <v>Khối Kinh doanh - Dịch vụ</v>
          </cell>
          <cell r="H249" t="str">
            <v>Ban KD TD</v>
          </cell>
          <cell r="I249" t="str">
            <v>TD</v>
          </cell>
          <cell r="J249">
            <v>42689</v>
          </cell>
          <cell r="K249">
            <v>42902</v>
          </cell>
          <cell r="L249" t="str">
            <v>Giảm nghỉ việc</v>
          </cell>
          <cell r="M249" t="str">
            <v>XĐTH</v>
          </cell>
          <cell r="N249">
            <v>42826</v>
          </cell>
          <cell r="O249" t="str">
            <v>Thay đổi lương CB 50/50</v>
          </cell>
          <cell r="P249">
            <v>0</v>
          </cell>
          <cell r="Q249">
            <v>15000000</v>
          </cell>
          <cell r="R249">
            <v>15000000</v>
          </cell>
          <cell r="S249">
            <v>30000000</v>
          </cell>
          <cell r="T249">
            <v>0</v>
          </cell>
          <cell r="U249">
            <v>0</v>
          </cell>
          <cell r="V249">
            <v>0</v>
          </cell>
          <cell r="W249" t="str">
            <v>Giữ lương</v>
          </cell>
          <cell r="X249" t="str">
            <v>VIETINBANK</v>
          </cell>
          <cell r="Y249" t="str">
            <v>LT</v>
          </cell>
          <cell r="Z249">
            <v>0</v>
          </cell>
          <cell r="AA249">
            <v>0</v>
          </cell>
          <cell r="AB249" t="str">
            <v>NGUYEN THUY TIEN</v>
          </cell>
        </row>
        <row r="250">
          <cell r="B250" t="str">
            <v>TD292</v>
          </cell>
          <cell r="C250" t="str">
            <v>Nguyễn Xuân Hương</v>
          </cell>
          <cell r="D250" t="str">
            <v>Giám đốc Ban Kinh doanh</v>
          </cell>
          <cell r="E250" t="str">
            <v>Ban Kinh doanh</v>
          </cell>
          <cell r="F250" t="str">
            <v>Ban Kinh doanh</v>
          </cell>
          <cell r="G250" t="str">
            <v>Khối Kinh doanh - Dịch vụ</v>
          </cell>
          <cell r="H250" t="str">
            <v>Ban KD TD</v>
          </cell>
          <cell r="I250" t="str">
            <v>TD</v>
          </cell>
          <cell r="J250">
            <v>42689</v>
          </cell>
          <cell r="K250">
            <v>42916</v>
          </cell>
          <cell r="L250">
            <v>1</v>
          </cell>
          <cell r="M250" t="str">
            <v>XĐTH</v>
          </cell>
          <cell r="N250">
            <v>42826</v>
          </cell>
          <cell r="O250" t="str">
            <v>Thay đổi lương CB 50/50</v>
          </cell>
          <cell r="P250">
            <v>0</v>
          </cell>
          <cell r="Q250">
            <v>40000000</v>
          </cell>
          <cell r="R250">
            <v>40000000</v>
          </cell>
          <cell r="S250">
            <v>80000000</v>
          </cell>
          <cell r="T250">
            <v>0</v>
          </cell>
          <cell r="U250">
            <v>500000</v>
          </cell>
          <cell r="V250">
            <v>1000000</v>
          </cell>
          <cell r="W250" t="str">
            <v>102003702464</v>
          </cell>
          <cell r="X250" t="str">
            <v>VIETINBANK</v>
          </cell>
          <cell r="Y250" t="str">
            <v>LT</v>
          </cell>
          <cell r="Z250">
            <v>0</v>
          </cell>
          <cell r="AA250">
            <v>0</v>
          </cell>
          <cell r="AB250" t="str">
            <v>NGUYEN XUAN HUONG</v>
          </cell>
        </row>
        <row r="251">
          <cell r="B251" t="str">
            <v>TD293</v>
          </cell>
          <cell r="C251" t="str">
            <v>Trần Thị Huyền Trang</v>
          </cell>
          <cell r="D251" t="str">
            <v>Nhân viên hành chính</v>
          </cell>
          <cell r="E251" t="str">
            <v>Ban Hành chính &amp; Văn phòng Tập đoàn</v>
          </cell>
          <cell r="F251" t="str">
            <v>Ban Hành chính &amp; Văn phòng Tập đoàn</v>
          </cell>
          <cell r="G251" t="str">
            <v>Khối Vận hành</v>
          </cell>
          <cell r="H251" t="str">
            <v>VPTĐ TD</v>
          </cell>
          <cell r="I251" t="str">
            <v>TD</v>
          </cell>
          <cell r="J251">
            <v>42690</v>
          </cell>
          <cell r="K251">
            <v>0</v>
          </cell>
          <cell r="L251">
            <v>1</v>
          </cell>
          <cell r="M251" t="str">
            <v>XĐTH</v>
          </cell>
          <cell r="N251">
            <v>0</v>
          </cell>
          <cell r="O251">
            <v>0</v>
          </cell>
          <cell r="P251">
            <v>0</v>
          </cell>
          <cell r="Q251">
            <v>4050000</v>
          </cell>
          <cell r="R251">
            <v>2450000</v>
          </cell>
          <cell r="S251">
            <v>6500000</v>
          </cell>
          <cell r="T251">
            <v>0</v>
          </cell>
          <cell r="U251">
            <v>0</v>
          </cell>
          <cell r="V251">
            <v>0</v>
          </cell>
          <cell r="W251" t="str">
            <v>107003781951</v>
          </cell>
          <cell r="X251" t="str">
            <v>VIETINBANK</v>
          </cell>
          <cell r="Y251" t="str">
            <v>LT</v>
          </cell>
          <cell r="Z251">
            <v>0</v>
          </cell>
          <cell r="AA251">
            <v>0</v>
          </cell>
          <cell r="AB251" t="str">
            <v>TRAN THI HUYEN TRANG</v>
          </cell>
        </row>
        <row r="252">
          <cell r="B252" t="str">
            <v>TD298</v>
          </cell>
          <cell r="C252" t="str">
            <v>Hoàng Thị Yến</v>
          </cell>
          <cell r="D252" t="str">
            <v>Chuyên viên Thủ tục khách hàng thương mại</v>
          </cell>
          <cell r="E252" t="str">
            <v>BP Thủ tục khách hàng Thương mại</v>
          </cell>
          <cell r="F252" t="str">
            <v>Khối Kinh doanh - Dịch vụ</v>
          </cell>
          <cell r="G252" t="str">
            <v>Khối Kinh doanh - Dịch vụ</v>
          </cell>
          <cell r="H252" t="str">
            <v>Ban KD TD</v>
          </cell>
          <cell r="I252" t="str">
            <v>TD</v>
          </cell>
          <cell r="J252">
            <v>42706</v>
          </cell>
          <cell r="K252">
            <v>0</v>
          </cell>
          <cell r="L252">
            <v>1</v>
          </cell>
          <cell r="M252" t="str">
            <v>XĐTH</v>
          </cell>
          <cell r="N252">
            <v>0</v>
          </cell>
          <cell r="O252">
            <v>0</v>
          </cell>
          <cell r="P252">
            <v>0</v>
          </cell>
          <cell r="Q252">
            <v>4050000</v>
          </cell>
          <cell r="R252">
            <v>2450000</v>
          </cell>
          <cell r="S252">
            <v>6500000</v>
          </cell>
          <cell r="T252">
            <v>0</v>
          </cell>
          <cell r="U252">
            <v>0</v>
          </cell>
          <cell r="V252">
            <v>0</v>
          </cell>
          <cell r="W252" t="str">
            <v>108004936234</v>
          </cell>
          <cell r="X252" t="str">
            <v>VIETINBANK</v>
          </cell>
          <cell r="Y252" t="str">
            <v>LT</v>
          </cell>
          <cell r="Z252">
            <v>0</v>
          </cell>
          <cell r="AA252">
            <v>0</v>
          </cell>
          <cell r="AB252" t="str">
            <v>HOANG THI YEN</v>
          </cell>
        </row>
        <row r="253">
          <cell r="B253" t="str">
            <v>TD299</v>
          </cell>
          <cell r="C253" t="str">
            <v>Lê Thị Mai</v>
          </cell>
          <cell r="D253" t="str">
            <v>Trưởng BP Thủ tục khách hàng DF2</v>
          </cell>
          <cell r="E253" t="str">
            <v>BP Thủ tục khách hàng Thương mại</v>
          </cell>
          <cell r="F253" t="str">
            <v>Khối Kinh doanh - Dịch vụ</v>
          </cell>
          <cell r="G253" t="str">
            <v>Khối Kinh doanh - Dịch vụ</v>
          </cell>
          <cell r="H253" t="str">
            <v>Ban KD TD</v>
          </cell>
          <cell r="I253" t="str">
            <v>TD</v>
          </cell>
          <cell r="J253">
            <v>42706</v>
          </cell>
          <cell r="K253">
            <v>42922</v>
          </cell>
          <cell r="L253">
            <v>1</v>
          </cell>
          <cell r="M253" t="str">
            <v>XĐTH</v>
          </cell>
          <cell r="N253">
            <v>42826</v>
          </cell>
          <cell r="O253" t="str">
            <v>Thay đổi lương CB 50/50</v>
          </cell>
          <cell r="P253">
            <v>0</v>
          </cell>
          <cell r="Q253">
            <v>7500000</v>
          </cell>
          <cell r="R253">
            <v>7500000</v>
          </cell>
          <cell r="S253">
            <v>15000000</v>
          </cell>
          <cell r="T253">
            <v>0</v>
          </cell>
          <cell r="U253">
            <v>0</v>
          </cell>
          <cell r="V253">
            <v>0</v>
          </cell>
          <cell r="W253" t="str">
            <v>100003706954</v>
          </cell>
          <cell r="X253" t="str">
            <v>VIETINBANK</v>
          </cell>
          <cell r="Y253" t="str">
            <v>LT</v>
          </cell>
          <cell r="Z253">
            <v>1</v>
          </cell>
          <cell r="AA253">
            <v>0</v>
          </cell>
          <cell r="AB253" t="str">
            <v>LE THI MAI</v>
          </cell>
        </row>
        <row r="254">
          <cell r="B254" t="str">
            <v>TD303</v>
          </cell>
          <cell r="C254" t="str">
            <v>Nguyễn Thị Thanh Bình</v>
          </cell>
          <cell r="D254" t="str">
            <v>Trưởng BP Thủ tục khách hàng DF1</v>
          </cell>
          <cell r="E254" t="str">
            <v>BP Thủ tục khách hàng Thương mại</v>
          </cell>
          <cell r="F254" t="str">
            <v>Khối Kinh doanh - Dịch vụ</v>
          </cell>
          <cell r="G254" t="str">
            <v>Khối Kinh doanh - Dịch vụ</v>
          </cell>
          <cell r="H254" t="str">
            <v>Ban KD TD</v>
          </cell>
          <cell r="I254" t="str">
            <v>TD</v>
          </cell>
          <cell r="J254">
            <v>42730</v>
          </cell>
          <cell r="K254">
            <v>0</v>
          </cell>
          <cell r="L254">
            <v>1</v>
          </cell>
          <cell r="M254" t="str">
            <v>XĐTH</v>
          </cell>
          <cell r="N254">
            <v>42826</v>
          </cell>
          <cell r="O254" t="str">
            <v>Thay đổi lương CB 50/50</v>
          </cell>
          <cell r="P254">
            <v>0</v>
          </cell>
          <cell r="Q254">
            <v>7500000</v>
          </cell>
          <cell r="R254">
            <v>7500000</v>
          </cell>
          <cell r="S254">
            <v>15000000</v>
          </cell>
          <cell r="T254">
            <v>0</v>
          </cell>
          <cell r="U254">
            <v>0</v>
          </cell>
          <cell r="V254">
            <v>0</v>
          </cell>
          <cell r="W254" t="str">
            <v>109004975859</v>
          </cell>
          <cell r="X254" t="str">
            <v>VIETINBANK</v>
          </cell>
          <cell r="Y254" t="str">
            <v>LT</v>
          </cell>
          <cell r="Z254">
            <v>1</v>
          </cell>
          <cell r="AA254">
            <v>0</v>
          </cell>
          <cell r="AB254" t="str">
            <v>NGUYEN THI THANH BINH</v>
          </cell>
        </row>
        <row r="255">
          <cell r="B255" t="str">
            <v>TD305</v>
          </cell>
          <cell r="C255" t="str">
            <v>Vũ Ngọc Huy</v>
          </cell>
          <cell r="D255" t="str">
            <v>Chuyên viên Phát triển dự án</v>
          </cell>
          <cell r="E255">
            <v>0</v>
          </cell>
          <cell r="F255" t="str">
            <v>Khối Phát triển dự án</v>
          </cell>
          <cell r="G255" t="str">
            <v>Khối Phát triển dự án</v>
          </cell>
          <cell r="H255" t="str">
            <v>Ban KD TD</v>
          </cell>
          <cell r="I255" t="str">
            <v>TD</v>
          </cell>
          <cell r="J255">
            <v>42730</v>
          </cell>
          <cell r="K255">
            <v>0</v>
          </cell>
          <cell r="L255">
            <v>1</v>
          </cell>
          <cell r="M255" t="str">
            <v>XĐTH</v>
          </cell>
          <cell r="N255">
            <v>0</v>
          </cell>
          <cell r="O255">
            <v>0</v>
          </cell>
          <cell r="P255">
            <v>0</v>
          </cell>
          <cell r="Q255">
            <v>4050000</v>
          </cell>
          <cell r="R255">
            <v>3950000</v>
          </cell>
          <cell r="S255">
            <v>8000000</v>
          </cell>
          <cell r="T255">
            <v>0</v>
          </cell>
          <cell r="U255">
            <v>0</v>
          </cell>
          <cell r="V255">
            <v>0</v>
          </cell>
          <cell r="W255" t="str">
            <v>108003760929</v>
          </cell>
          <cell r="X255" t="str">
            <v>VIETINBANK</v>
          </cell>
          <cell r="Y255" t="str">
            <v>LT</v>
          </cell>
          <cell r="Z255">
            <v>0</v>
          </cell>
          <cell r="AA255">
            <v>0</v>
          </cell>
          <cell r="AB255" t="str">
            <v>VU NGOC HUY</v>
          </cell>
        </row>
        <row r="256">
          <cell r="B256" t="str">
            <v>TD308</v>
          </cell>
          <cell r="C256" t="str">
            <v>Từ Diệu Huyền</v>
          </cell>
          <cell r="D256" t="str">
            <v>Trưởng BP Thủ tục khách hàng DE4</v>
          </cell>
          <cell r="E256" t="str">
            <v>BP Thủ tục khách hàng Thương mại</v>
          </cell>
          <cell r="F256" t="str">
            <v>Khối Kinh doanh - Dịch vụ</v>
          </cell>
          <cell r="G256" t="str">
            <v>Khối Kinh doanh - Dịch vụ</v>
          </cell>
          <cell r="H256" t="str">
            <v>Ban KD TD</v>
          </cell>
          <cell r="I256" t="str">
            <v>TD</v>
          </cell>
          <cell r="J256">
            <v>42774</v>
          </cell>
          <cell r="K256">
            <v>0</v>
          </cell>
          <cell r="L256">
            <v>1</v>
          </cell>
          <cell r="M256" t="str">
            <v>XĐTH</v>
          </cell>
          <cell r="N256">
            <v>42834</v>
          </cell>
          <cell r="O256" t="str">
            <v>Chính thức</v>
          </cell>
          <cell r="P256">
            <v>0</v>
          </cell>
          <cell r="Q256">
            <v>7500000</v>
          </cell>
          <cell r="R256">
            <v>7500000</v>
          </cell>
          <cell r="S256">
            <v>15000000</v>
          </cell>
          <cell r="T256">
            <v>0</v>
          </cell>
          <cell r="U256">
            <v>500000</v>
          </cell>
          <cell r="V256">
            <v>1000000</v>
          </cell>
          <cell r="W256">
            <v>101010011207053</v>
          </cell>
          <cell r="X256" t="str">
            <v>VIETINBANK</v>
          </cell>
          <cell r="Y256" t="str">
            <v>LT</v>
          </cell>
          <cell r="Z256">
            <v>0</v>
          </cell>
          <cell r="AA256">
            <v>0</v>
          </cell>
          <cell r="AB256" t="str">
            <v>TU DIEU HUYEN</v>
          </cell>
        </row>
        <row r="257">
          <cell r="B257" t="str">
            <v>TD309</v>
          </cell>
          <cell r="C257" t="str">
            <v>Chử Viết Trung</v>
          </cell>
          <cell r="D257" t="str">
            <v>Phụ trách Thanh tra xây dựng</v>
          </cell>
          <cell r="E257" t="str">
            <v>Ban Thanh tra &amp; Kiểm soát nội bộ</v>
          </cell>
          <cell r="F257" t="str">
            <v>Ban Thanh tra &amp; Kiểm soát nội bộ</v>
          </cell>
          <cell r="G257" t="str">
            <v>Ban Thanh tra &amp; Kiểm soát nội bộ</v>
          </cell>
          <cell r="H257" t="str">
            <v>Ban TT &amp; KSNB TD</v>
          </cell>
          <cell r="I257" t="str">
            <v>TD</v>
          </cell>
          <cell r="J257">
            <v>42735</v>
          </cell>
          <cell r="K257">
            <v>0</v>
          </cell>
          <cell r="L257">
            <v>1</v>
          </cell>
          <cell r="M257" t="str">
            <v>XĐTH</v>
          </cell>
          <cell r="N257">
            <v>42826</v>
          </cell>
          <cell r="O257" t="str">
            <v>Thay đổi lương CB 50/50</v>
          </cell>
          <cell r="P257">
            <v>0</v>
          </cell>
          <cell r="Q257">
            <v>8000000</v>
          </cell>
          <cell r="R257">
            <v>8000000</v>
          </cell>
          <cell r="S257">
            <v>16000000</v>
          </cell>
          <cell r="T257">
            <v>0</v>
          </cell>
          <cell r="U257">
            <v>0</v>
          </cell>
          <cell r="V257">
            <v>0</v>
          </cell>
          <cell r="W257" t="str">
            <v>104002826353</v>
          </cell>
          <cell r="X257" t="str">
            <v>VIETINBANK</v>
          </cell>
          <cell r="Y257" t="str">
            <v>LT</v>
          </cell>
          <cell r="Z257">
            <v>2</v>
          </cell>
          <cell r="AA257">
            <v>0</v>
          </cell>
          <cell r="AB257" t="str">
            <v>CHU VIET TRUNG</v>
          </cell>
        </row>
        <row r="258">
          <cell r="B258" t="str">
            <v>TD310</v>
          </cell>
          <cell r="C258" t="str">
            <v>Nguyễn Thị Thu Hương</v>
          </cell>
          <cell r="D258" t="str">
            <v>Giám đốc Ban Marketing &amp; Truyền thông</v>
          </cell>
          <cell r="E258" t="str">
            <v>Ban Marketing &amp; Truyền thông</v>
          </cell>
          <cell r="F258" t="str">
            <v>Ban Marketing &amp; Truyền thông</v>
          </cell>
          <cell r="G258" t="str">
            <v>Khối Kinh Doanh &amp; Triển khai dự án</v>
          </cell>
          <cell r="H258" t="str">
            <v>Ban MKT&amp;TT TD</v>
          </cell>
          <cell r="I258" t="str">
            <v>TD</v>
          </cell>
          <cell r="J258">
            <v>42777</v>
          </cell>
          <cell r="K258">
            <v>0</v>
          </cell>
          <cell r="L258">
            <v>1</v>
          </cell>
          <cell r="M258" t="str">
            <v>XĐTH</v>
          </cell>
          <cell r="N258">
            <v>42856</v>
          </cell>
          <cell r="O258" t="str">
            <v>Phụ cấp điện thoại</v>
          </cell>
          <cell r="P258">
            <v>0</v>
          </cell>
          <cell r="Q258">
            <v>20000000</v>
          </cell>
          <cell r="R258">
            <v>20000000</v>
          </cell>
          <cell r="S258">
            <v>40000000</v>
          </cell>
          <cell r="T258">
            <v>0</v>
          </cell>
          <cell r="U258">
            <v>700000</v>
          </cell>
          <cell r="V258">
            <v>0</v>
          </cell>
          <cell r="W258">
            <v>104866690383</v>
          </cell>
          <cell r="X258" t="str">
            <v>VIETINBANK</v>
          </cell>
          <cell r="Y258" t="str">
            <v>LT</v>
          </cell>
          <cell r="Z258">
            <v>2</v>
          </cell>
          <cell r="AA258">
            <v>0</v>
          </cell>
          <cell r="AB258" t="str">
            <v>NGUYEN THI THU HUONG</v>
          </cell>
        </row>
        <row r="259">
          <cell r="B259" t="str">
            <v>TD311</v>
          </cell>
          <cell r="C259" t="str">
            <v>Trịnh Quang Tùng</v>
          </cell>
          <cell r="D259" t="str">
            <v>Chuyên viên Đầu tư</v>
          </cell>
          <cell r="E259" t="str">
            <v>Ban Đầu tư</v>
          </cell>
          <cell r="F259" t="str">
            <v>Ban Đầu tư</v>
          </cell>
          <cell r="G259" t="str">
            <v>Khối Đầu Tư - Tài chính</v>
          </cell>
          <cell r="H259" t="str">
            <v>Ban PTDA TD</v>
          </cell>
          <cell r="I259" t="str">
            <v>TD</v>
          </cell>
          <cell r="J259">
            <v>42780</v>
          </cell>
          <cell r="K259">
            <v>0</v>
          </cell>
          <cell r="L259">
            <v>1</v>
          </cell>
          <cell r="M259" t="str">
            <v>XĐTH</v>
          </cell>
          <cell r="N259">
            <v>42840</v>
          </cell>
          <cell r="O259" t="str">
            <v>Chính thức, thay đổi lương CB</v>
          </cell>
          <cell r="P259">
            <v>0</v>
          </cell>
          <cell r="Q259">
            <v>9000000</v>
          </cell>
          <cell r="R259">
            <v>9000000</v>
          </cell>
          <cell r="S259">
            <v>18000000</v>
          </cell>
          <cell r="T259">
            <v>0</v>
          </cell>
          <cell r="U259">
            <v>0</v>
          </cell>
          <cell r="V259">
            <v>0</v>
          </cell>
          <cell r="W259">
            <v>100000776111</v>
          </cell>
          <cell r="X259" t="str">
            <v>VIETINBANK</v>
          </cell>
          <cell r="Y259" t="str">
            <v>LT</v>
          </cell>
          <cell r="Z259">
            <v>2</v>
          </cell>
          <cell r="AA259">
            <v>0</v>
          </cell>
          <cell r="AB259" t="str">
            <v>TRINH QUANG TUNG</v>
          </cell>
        </row>
        <row r="260">
          <cell r="B260" t="str">
            <v>TD313</v>
          </cell>
          <cell r="C260" t="str">
            <v>Nguyễn Thị Thanh Lam</v>
          </cell>
          <cell r="D260" t="str">
            <v>Trợ lý Dự án nhân sự</v>
          </cell>
          <cell r="E260" t="str">
            <v>Bộ phận Dự án Nhân sự</v>
          </cell>
          <cell r="F260" t="str">
            <v>Ban Nhân sự</v>
          </cell>
          <cell r="G260" t="str">
            <v>Khối Vận hành</v>
          </cell>
          <cell r="H260" t="str">
            <v>Ban NS TD</v>
          </cell>
          <cell r="I260" t="str">
            <v>TD</v>
          </cell>
          <cell r="J260">
            <v>42787</v>
          </cell>
          <cell r="K260">
            <v>0</v>
          </cell>
          <cell r="L260">
            <v>1</v>
          </cell>
          <cell r="M260" t="str">
            <v>HĐCTV</v>
          </cell>
          <cell r="N260">
            <v>42826</v>
          </cell>
          <cell r="O260" t="str">
            <v>Thay đổi lương CB 50/50</v>
          </cell>
          <cell r="P260">
            <v>0</v>
          </cell>
          <cell r="Q260">
            <v>4200000</v>
          </cell>
          <cell r="R260">
            <v>4200000</v>
          </cell>
          <cell r="S260">
            <v>8400000</v>
          </cell>
          <cell r="T260">
            <v>0</v>
          </cell>
          <cell r="U260">
            <v>0</v>
          </cell>
          <cell r="V260">
            <v>0</v>
          </cell>
          <cell r="W260">
            <v>107866762201</v>
          </cell>
          <cell r="X260" t="str">
            <v>VIETINBANK</v>
          </cell>
          <cell r="Y260" t="str">
            <v>LT</v>
          </cell>
          <cell r="Z260">
            <v>0</v>
          </cell>
          <cell r="AA260">
            <v>0</v>
          </cell>
          <cell r="AB260" t="str">
            <v>NGUYEN THI THANH LAM</v>
          </cell>
        </row>
        <row r="261">
          <cell r="B261" t="str">
            <v>TD314</v>
          </cell>
          <cell r="C261" t="str">
            <v>Nguyễn Tuấn Ánh</v>
          </cell>
          <cell r="D261" t="str">
            <v>Chuyên viên Kế hoạch</v>
          </cell>
          <cell r="E261">
            <v>0</v>
          </cell>
          <cell r="F261" t="str">
            <v>Ban Quản lý các Dự án - Kế hoạch</v>
          </cell>
          <cell r="G261" t="str">
            <v>Ban Quản lý các Dự án - Kế hoạch</v>
          </cell>
          <cell r="H261" t="str">
            <v>Ban PTDA TD</v>
          </cell>
          <cell r="I261" t="str">
            <v>TD</v>
          </cell>
          <cell r="J261">
            <v>42795</v>
          </cell>
          <cell r="K261">
            <v>0</v>
          </cell>
          <cell r="L261">
            <v>1</v>
          </cell>
          <cell r="M261" t="str">
            <v>XĐTH</v>
          </cell>
          <cell r="N261">
            <v>42826</v>
          </cell>
          <cell r="O261" t="str">
            <v>Điều chỉnh lương, thay đổi lương CB</v>
          </cell>
          <cell r="P261">
            <v>0</v>
          </cell>
          <cell r="Q261">
            <v>7700000</v>
          </cell>
          <cell r="R261">
            <v>7700000</v>
          </cell>
          <cell r="S261">
            <v>15400000</v>
          </cell>
          <cell r="T261">
            <v>0</v>
          </cell>
          <cell r="U261">
            <v>0</v>
          </cell>
          <cell r="V261">
            <v>0</v>
          </cell>
          <cell r="W261" t="str">
            <v>104001787911</v>
          </cell>
          <cell r="X261" t="str">
            <v>VIETINBANK</v>
          </cell>
          <cell r="Y261" t="str">
            <v>LT</v>
          </cell>
          <cell r="Z261">
            <v>0</v>
          </cell>
          <cell r="AA261">
            <v>0</v>
          </cell>
          <cell r="AB261" t="str">
            <v>NGUYEN TUAN ANH</v>
          </cell>
        </row>
        <row r="262">
          <cell r="B262" t="str">
            <v>TD315</v>
          </cell>
          <cell r="C262" t="str">
            <v>Nguyễn Thế Tiến</v>
          </cell>
          <cell r="D262" t="str">
            <v>Nhân viên công nghệ thông tin</v>
          </cell>
          <cell r="E262" t="str">
            <v>Ban Công nghệ thông tin</v>
          </cell>
          <cell r="F262" t="str">
            <v>Ban Công nghệ thông tin</v>
          </cell>
          <cell r="G262" t="str">
            <v>Khối Vận hành</v>
          </cell>
          <cell r="H262" t="str">
            <v>Ban CNTT TD</v>
          </cell>
          <cell r="I262" t="str">
            <v>TD</v>
          </cell>
          <cell r="J262">
            <v>42795</v>
          </cell>
          <cell r="K262">
            <v>0</v>
          </cell>
          <cell r="L262">
            <v>1</v>
          </cell>
          <cell r="M262" t="str">
            <v>XĐTH</v>
          </cell>
          <cell r="N262">
            <v>42856</v>
          </cell>
          <cell r="O262" t="str">
            <v>Chính thức + Phụ cấp</v>
          </cell>
          <cell r="P262">
            <v>0</v>
          </cell>
          <cell r="Q262">
            <v>5500000</v>
          </cell>
          <cell r="R262">
            <v>5500000</v>
          </cell>
          <cell r="S262">
            <v>11000000</v>
          </cell>
          <cell r="T262">
            <v>0</v>
          </cell>
          <cell r="U262">
            <v>0</v>
          </cell>
          <cell r="V262">
            <v>700000</v>
          </cell>
          <cell r="W262">
            <v>106866752728</v>
          </cell>
          <cell r="X262" t="str">
            <v>VIETINBANK</v>
          </cell>
          <cell r="Y262" t="str">
            <v>LT</v>
          </cell>
          <cell r="Z262">
            <v>0</v>
          </cell>
          <cell r="AA262">
            <v>0</v>
          </cell>
          <cell r="AB262" t="str">
            <v>NGUYEN THE TIEN</v>
          </cell>
        </row>
        <row r="263">
          <cell r="B263" t="str">
            <v>TD316</v>
          </cell>
          <cell r="C263" t="str">
            <v>Lưu Nguyễn Thu Ngân</v>
          </cell>
          <cell r="D263" t="str">
            <v>Nhân viên học việc</v>
          </cell>
          <cell r="E263" t="str">
            <v>Phòng KTTC Thủ Đô</v>
          </cell>
          <cell r="F263">
            <v>0</v>
          </cell>
          <cell r="G263">
            <v>0</v>
          </cell>
          <cell r="H263" t="str">
            <v>Ban TC-KT TD</v>
          </cell>
          <cell r="I263" t="str">
            <v>TD</v>
          </cell>
          <cell r="J263">
            <v>42795</v>
          </cell>
          <cell r="K263">
            <v>0</v>
          </cell>
          <cell r="L263">
            <v>0</v>
          </cell>
          <cell r="M263" t="str">
            <v>HĐMV</v>
          </cell>
          <cell r="N263">
            <v>0</v>
          </cell>
          <cell r="O263">
            <v>0</v>
          </cell>
          <cell r="P263">
            <v>0</v>
          </cell>
          <cell r="Q263">
            <v>5500000</v>
          </cell>
          <cell r="R263">
            <v>0</v>
          </cell>
          <cell r="S263">
            <v>5500000</v>
          </cell>
          <cell r="T263">
            <v>0</v>
          </cell>
          <cell r="U263">
            <v>0</v>
          </cell>
          <cell r="V263">
            <v>0</v>
          </cell>
          <cell r="W263">
            <v>107866714669</v>
          </cell>
          <cell r="X263" t="str">
            <v>VIETINBANK</v>
          </cell>
          <cell r="Y263">
            <v>0</v>
          </cell>
          <cell r="Z263">
            <v>0</v>
          </cell>
          <cell r="AA263">
            <v>0</v>
          </cell>
          <cell r="AB263" t="str">
            <v>LUU NGUYEN THU NGAN</v>
          </cell>
        </row>
        <row r="264">
          <cell r="B264" t="str">
            <v>TD318</v>
          </cell>
          <cell r="C264" t="str">
            <v>Trần Kim Cương</v>
          </cell>
          <cell r="D264" t="str">
            <v>Trưởng BP Chăm sóc khách hàng</v>
          </cell>
          <cell r="E264" t="str">
            <v>BP Chăm sóc khách hàng</v>
          </cell>
          <cell r="F264" t="str">
            <v>Khối Kinh doanh - Dịch vụ</v>
          </cell>
          <cell r="G264" t="str">
            <v>Khối Kinh doanh - Dịch vụ</v>
          </cell>
          <cell r="H264" t="str">
            <v>Phòng CSKH TD</v>
          </cell>
          <cell r="I264" t="str">
            <v>TD</v>
          </cell>
          <cell r="J264">
            <v>42809</v>
          </cell>
          <cell r="K264">
            <v>0</v>
          </cell>
          <cell r="L264">
            <v>1</v>
          </cell>
          <cell r="M264" t="str">
            <v>XĐTH</v>
          </cell>
          <cell r="N264">
            <v>42870</v>
          </cell>
          <cell r="O264" t="str">
            <v>Chính thức</v>
          </cell>
          <cell r="P264">
            <v>0</v>
          </cell>
          <cell r="Q264">
            <v>7500000</v>
          </cell>
          <cell r="R264">
            <v>7500000</v>
          </cell>
          <cell r="S264">
            <v>15000000</v>
          </cell>
          <cell r="T264">
            <v>0</v>
          </cell>
          <cell r="U264">
            <v>0</v>
          </cell>
          <cell r="V264">
            <v>0</v>
          </cell>
          <cell r="W264">
            <v>107866816090</v>
          </cell>
          <cell r="X264" t="str">
            <v>VIETINBANK</v>
          </cell>
          <cell r="Y264" t="str">
            <v>LT</v>
          </cell>
          <cell r="Z264">
            <v>0</v>
          </cell>
          <cell r="AA264">
            <v>0</v>
          </cell>
          <cell r="AB264" t="str">
            <v>TRAN KIM CUONG</v>
          </cell>
        </row>
        <row r="265">
          <cell r="B265" t="str">
            <v>TD319</v>
          </cell>
          <cell r="C265" t="str">
            <v>Nguyễn Văn Huy</v>
          </cell>
          <cell r="D265" t="str">
            <v>Chuyên viên Chăm sóc khách hàng</v>
          </cell>
          <cell r="E265" t="str">
            <v>BP Chăm sóc khách hàng</v>
          </cell>
          <cell r="F265" t="str">
            <v>Khối Kinh doanh - Dịch vụ</v>
          </cell>
          <cell r="G265" t="str">
            <v>Khối Kinh doanh - Dịch vụ</v>
          </cell>
          <cell r="H265" t="str">
            <v>Phòng CSKH TD</v>
          </cell>
          <cell r="I265" t="str">
            <v>TD</v>
          </cell>
          <cell r="J265">
            <v>42809</v>
          </cell>
          <cell r="K265">
            <v>0</v>
          </cell>
          <cell r="L265">
            <v>1</v>
          </cell>
          <cell r="M265" t="str">
            <v>XĐTH</v>
          </cell>
          <cell r="N265">
            <v>42870</v>
          </cell>
          <cell r="O265" t="str">
            <v>Chính thức</v>
          </cell>
          <cell r="P265">
            <v>0</v>
          </cell>
          <cell r="Q265">
            <v>4050000</v>
          </cell>
          <cell r="R265">
            <v>1950000</v>
          </cell>
          <cell r="S265">
            <v>6000000</v>
          </cell>
          <cell r="T265">
            <v>0</v>
          </cell>
          <cell r="U265">
            <v>0</v>
          </cell>
          <cell r="V265">
            <v>0</v>
          </cell>
          <cell r="W265">
            <v>101866808091</v>
          </cell>
          <cell r="X265" t="str">
            <v>VIETINBANK</v>
          </cell>
          <cell r="Y265" t="str">
            <v>LT</v>
          </cell>
          <cell r="Z265">
            <v>0</v>
          </cell>
          <cell r="AA265">
            <v>0</v>
          </cell>
          <cell r="AB265" t="str">
            <v>NGUYEN VAN HUY</v>
          </cell>
        </row>
        <row r="266">
          <cell r="B266" t="str">
            <v>TD320</v>
          </cell>
          <cell r="C266" t="str">
            <v>Vũ Tuấn Linh</v>
          </cell>
          <cell r="D266" t="str">
            <v>Chuyên viên Kinh doanh</v>
          </cell>
          <cell r="E266" t="str">
            <v>BP căn hộ thương mại</v>
          </cell>
          <cell r="F266" t="str">
            <v>Khối Kinh doanh - Dịch vụ</v>
          </cell>
          <cell r="G266" t="str">
            <v>Khối Kinh doanh - Dịch vụ</v>
          </cell>
          <cell r="H266" t="str">
            <v>Ban KD TD</v>
          </cell>
          <cell r="I266" t="str">
            <v>TD</v>
          </cell>
          <cell r="J266">
            <v>42816</v>
          </cell>
          <cell r="K266">
            <v>0</v>
          </cell>
          <cell r="L266">
            <v>1</v>
          </cell>
          <cell r="M266" t="str">
            <v>XĐTH</v>
          </cell>
          <cell r="N266">
            <v>42877</v>
          </cell>
          <cell r="O266" t="str">
            <v>Chính thức</v>
          </cell>
          <cell r="P266">
            <v>0</v>
          </cell>
          <cell r="Q266">
            <v>9000000</v>
          </cell>
          <cell r="R266">
            <v>9000000</v>
          </cell>
          <cell r="S266">
            <v>18000000</v>
          </cell>
          <cell r="T266">
            <v>0</v>
          </cell>
          <cell r="U266">
            <v>0</v>
          </cell>
          <cell r="V266">
            <v>0</v>
          </cell>
          <cell r="W266">
            <v>104866821255</v>
          </cell>
          <cell r="X266" t="str">
            <v>VIETINBANK</v>
          </cell>
          <cell r="Y266" t="str">
            <v>LT</v>
          </cell>
          <cell r="Z266">
            <v>0</v>
          </cell>
          <cell r="AA266">
            <v>0</v>
          </cell>
          <cell r="AB266" t="str">
            <v>VU TUAN LINH</v>
          </cell>
        </row>
        <row r="267">
          <cell r="B267" t="str">
            <v>TD321</v>
          </cell>
          <cell r="C267" t="str">
            <v>Nguyễn Thị Nhàn</v>
          </cell>
          <cell r="D267" t="str">
            <v>Nhân viên nhân sự</v>
          </cell>
          <cell r="E267" t="str">
            <v>Phòng Dịch vụ Nhân sự</v>
          </cell>
          <cell r="F267" t="str">
            <v>Ban Nhân sự</v>
          </cell>
          <cell r="G267" t="str">
            <v>Khối Vận hành</v>
          </cell>
          <cell r="H267" t="str">
            <v>Ban NS TD</v>
          </cell>
          <cell r="I267" t="str">
            <v>TD</v>
          </cell>
          <cell r="J267">
            <v>42814</v>
          </cell>
          <cell r="K267">
            <v>0</v>
          </cell>
          <cell r="L267" t="str">
            <v>Sắp nghỉ việc, không tham gia BH</v>
          </cell>
          <cell r="M267" t="str">
            <v>XĐTH</v>
          </cell>
          <cell r="N267">
            <v>42875</v>
          </cell>
          <cell r="O267" t="str">
            <v>Chính thức</v>
          </cell>
          <cell r="P267">
            <v>0</v>
          </cell>
          <cell r="Q267">
            <v>5000000</v>
          </cell>
          <cell r="R267">
            <v>5000000</v>
          </cell>
          <cell r="S267">
            <v>10000000</v>
          </cell>
          <cell r="T267">
            <v>0</v>
          </cell>
          <cell r="U267">
            <v>0</v>
          </cell>
          <cell r="V267">
            <v>0</v>
          </cell>
          <cell r="W267">
            <v>108866853161</v>
          </cell>
          <cell r="X267" t="str">
            <v>VIETINBANK</v>
          </cell>
          <cell r="Y267" t="str">
            <v>LT</v>
          </cell>
          <cell r="Z267">
            <v>0</v>
          </cell>
          <cell r="AA267">
            <v>0</v>
          </cell>
          <cell r="AB267" t="str">
            <v>NGUYEN THI NHAN</v>
          </cell>
        </row>
        <row r="268">
          <cell r="B268" t="str">
            <v>TD322</v>
          </cell>
          <cell r="C268" t="str">
            <v>Trần Hữu Văn</v>
          </cell>
          <cell r="D268" t="str">
            <v>Trưởng phòng Kế toán &amp; Kiểm toán nội bộ</v>
          </cell>
          <cell r="E268" t="str">
            <v>Phòng Kế toán và Kiểm toán nội bộ</v>
          </cell>
          <cell r="F268" t="str">
            <v>Ban Tài chính - Kế toán</v>
          </cell>
          <cell r="G268" t="str">
            <v>Khối Đầu Tư - Tài chính</v>
          </cell>
          <cell r="H268" t="str">
            <v>Ban TC-KT TD</v>
          </cell>
          <cell r="I268" t="str">
            <v>TD</v>
          </cell>
          <cell r="J268">
            <v>42858</v>
          </cell>
          <cell r="K268">
            <v>0</v>
          </cell>
          <cell r="L268">
            <v>0</v>
          </cell>
          <cell r="M268" t="str">
            <v>HĐTV</v>
          </cell>
          <cell r="N268">
            <v>42858</v>
          </cell>
          <cell r="O268" t="str">
            <v>Nhân viên mới</v>
          </cell>
          <cell r="P268">
            <v>0.85</v>
          </cell>
          <cell r="Q268">
            <v>15000000</v>
          </cell>
          <cell r="R268">
            <v>15000000</v>
          </cell>
          <cell r="S268">
            <v>30000000</v>
          </cell>
          <cell r="T268">
            <v>0</v>
          </cell>
          <cell r="U268">
            <v>0</v>
          </cell>
          <cell r="V268">
            <v>0</v>
          </cell>
          <cell r="W268">
            <v>105866975683</v>
          </cell>
          <cell r="X268" t="str">
            <v>VIETINBANK</v>
          </cell>
          <cell r="Y268" t="str">
            <v>LT</v>
          </cell>
          <cell r="Z268">
            <v>2</v>
          </cell>
          <cell r="AA268">
            <v>0</v>
          </cell>
          <cell r="AB268" t="str">
            <v>TRAN HUU VAN</v>
          </cell>
        </row>
        <row r="269">
          <cell r="B269" t="str">
            <v>TD323</v>
          </cell>
          <cell r="C269" t="str">
            <v>Nguyễn Mạnh Hùng</v>
          </cell>
          <cell r="D269" t="str">
            <v>Phụ trách Quan hệ lao động</v>
          </cell>
          <cell r="E269" t="str">
            <v>Bộ phận Quan hệ lao động</v>
          </cell>
          <cell r="F269" t="str">
            <v>Ban Nhân sự</v>
          </cell>
          <cell r="G269" t="str">
            <v>Khối Vận hành</v>
          </cell>
          <cell r="H269" t="str">
            <v>Ban NS TD</v>
          </cell>
          <cell r="I269" t="str">
            <v>TD</v>
          </cell>
          <cell r="J269">
            <v>42843</v>
          </cell>
          <cell r="K269">
            <v>42904</v>
          </cell>
          <cell r="L269">
            <v>0</v>
          </cell>
          <cell r="M269" t="str">
            <v>HĐTV</v>
          </cell>
          <cell r="N269">
            <v>42843</v>
          </cell>
          <cell r="O269" t="str">
            <v>ĐC sang C3 khi hết hạn HĐTV</v>
          </cell>
          <cell r="P269">
            <v>0.85</v>
          </cell>
          <cell r="Q269">
            <v>10000000</v>
          </cell>
          <cell r="R269">
            <v>10000000</v>
          </cell>
          <cell r="S269">
            <v>20000000</v>
          </cell>
          <cell r="T269">
            <v>0</v>
          </cell>
          <cell r="U269">
            <v>0</v>
          </cell>
          <cell r="V269">
            <v>0</v>
          </cell>
          <cell r="W269">
            <v>101866950047</v>
          </cell>
          <cell r="X269" t="str">
            <v>VIETINBANK</v>
          </cell>
          <cell r="Y269" t="str">
            <v>LT</v>
          </cell>
          <cell r="Z269">
            <v>3</v>
          </cell>
          <cell r="AA269">
            <v>0</v>
          </cell>
          <cell r="AB269" t="str">
            <v>NGUYEN MANH HUNG</v>
          </cell>
        </row>
        <row r="270">
          <cell r="B270" t="str">
            <v>TD324</v>
          </cell>
          <cell r="C270" t="str">
            <v>Nguyễn Thị Kiều Linh</v>
          </cell>
          <cell r="D270" t="str">
            <v>Trưởng phòng Truyền thông</v>
          </cell>
          <cell r="E270" t="str">
            <v>Phòng Truyền thông</v>
          </cell>
          <cell r="F270" t="str">
            <v>Ban Marketing &amp; Truyền thông</v>
          </cell>
          <cell r="G270" t="str">
            <v>Khối Kinh Doanh &amp; Triển khai dự án</v>
          </cell>
          <cell r="H270" t="str">
            <v>Ban MKT&amp;TT TD</v>
          </cell>
          <cell r="I270" t="str">
            <v>TD</v>
          </cell>
          <cell r="J270">
            <v>42832</v>
          </cell>
          <cell r="K270">
            <v>0</v>
          </cell>
          <cell r="L270">
            <v>1</v>
          </cell>
          <cell r="M270" t="str">
            <v>XĐTH</v>
          </cell>
          <cell r="N270">
            <v>42856</v>
          </cell>
          <cell r="O270" t="str">
            <v>Nhân viên mới + Phụ cấp điện thoại</v>
          </cell>
          <cell r="P270">
            <v>0.85</v>
          </cell>
          <cell r="Q270">
            <v>12500000</v>
          </cell>
          <cell r="R270">
            <v>12500000</v>
          </cell>
          <cell r="S270">
            <v>25000000</v>
          </cell>
          <cell r="T270">
            <v>0</v>
          </cell>
          <cell r="U270">
            <v>500000</v>
          </cell>
          <cell r="V270">
            <v>600000</v>
          </cell>
          <cell r="W270">
            <v>102866952808</v>
          </cell>
          <cell r="X270" t="str">
            <v>VIETINBANK</v>
          </cell>
          <cell r="Y270" t="str">
            <v>LT</v>
          </cell>
          <cell r="Z270">
            <v>0</v>
          </cell>
          <cell r="AA270">
            <v>0</v>
          </cell>
          <cell r="AB270" t="str">
            <v>NGUYEN THI KIEU LINH</v>
          </cell>
        </row>
        <row r="271">
          <cell r="B271" t="str">
            <v>TD325</v>
          </cell>
          <cell r="C271" t="str">
            <v>Nguyễn Thúy Hằng</v>
          </cell>
          <cell r="D271" t="str">
            <v>Chuyên viên Chăm sóc khách hàng</v>
          </cell>
          <cell r="E271" t="str">
            <v>BP Chăm sóc khách hàng</v>
          </cell>
          <cell r="F271" t="str">
            <v>Khối Kinh doanh - Dịch vụ</v>
          </cell>
          <cell r="G271" t="str">
            <v>Khối Kinh doanh - Dịch vụ</v>
          </cell>
          <cell r="H271" t="str">
            <v>Ban KD TD</v>
          </cell>
          <cell r="I271" t="str">
            <v>TD</v>
          </cell>
          <cell r="J271">
            <v>42815</v>
          </cell>
          <cell r="K271">
            <v>0</v>
          </cell>
          <cell r="L271">
            <v>0</v>
          </cell>
          <cell r="M271" t="str">
            <v>XĐTH</v>
          </cell>
          <cell r="N271">
            <v>42905</v>
          </cell>
          <cell r="O271" t="str">
            <v>Chính thức</v>
          </cell>
          <cell r="P271">
            <v>0</v>
          </cell>
          <cell r="Q271">
            <v>4050000</v>
          </cell>
          <cell r="R271">
            <v>950000</v>
          </cell>
          <cell r="S271">
            <v>5000000</v>
          </cell>
          <cell r="T271">
            <v>0</v>
          </cell>
          <cell r="U271">
            <v>0</v>
          </cell>
          <cell r="V271">
            <v>0</v>
          </cell>
          <cell r="W271" t="str">
            <v>102003969645</v>
          </cell>
          <cell r="X271" t="str">
            <v>VIETINBANK</v>
          </cell>
          <cell r="Y271" t="str">
            <v>LT</v>
          </cell>
          <cell r="Z271">
            <v>0</v>
          </cell>
          <cell r="AA271">
            <v>0</v>
          </cell>
          <cell r="AB271" t="str">
            <v>NGUYEN THUY HANG</v>
          </cell>
        </row>
        <row r="272">
          <cell r="B272" t="str">
            <v>TD326</v>
          </cell>
          <cell r="C272" t="str">
            <v>Lê Hồng Hạnh</v>
          </cell>
          <cell r="D272" t="str">
            <v>Trưởng phòng Thuế &amp; Kiểm soát hợp đồng</v>
          </cell>
          <cell r="E272" t="str">
            <v>Phòng Thuế và Kiểm soát hợp đồng</v>
          </cell>
          <cell r="F272" t="str">
            <v>Ban Tài chính - Kế toán</v>
          </cell>
          <cell r="G272" t="str">
            <v>Khối Đầu Tư - Tài chính</v>
          </cell>
          <cell r="H272" t="str">
            <v>Ban TC-KT TD</v>
          </cell>
          <cell r="I272" t="str">
            <v>TD</v>
          </cell>
          <cell r="J272">
            <v>42842</v>
          </cell>
          <cell r="K272">
            <v>0</v>
          </cell>
          <cell r="L272" t="str">
            <v>Tăng tháng 8 (tháng 7 đang hường BHTN)</v>
          </cell>
          <cell r="M272" t="str">
            <v>XĐTH</v>
          </cell>
          <cell r="N272">
            <v>42842</v>
          </cell>
          <cell r="O272" t="str">
            <v>Nhân viên mới</v>
          </cell>
          <cell r="P272">
            <v>0.85</v>
          </cell>
          <cell r="Q272">
            <v>38100000</v>
          </cell>
          <cell r="R272">
            <v>38100000</v>
          </cell>
          <cell r="S272">
            <v>76200000</v>
          </cell>
          <cell r="T272">
            <v>0</v>
          </cell>
          <cell r="U272">
            <v>0</v>
          </cell>
          <cell r="V272">
            <v>0</v>
          </cell>
          <cell r="W272">
            <v>100866909841</v>
          </cell>
          <cell r="X272" t="str">
            <v>VIETINBANK</v>
          </cell>
          <cell r="Y272" t="str">
            <v>LT</v>
          </cell>
          <cell r="Z272">
            <v>0</v>
          </cell>
          <cell r="AA272">
            <v>0</v>
          </cell>
          <cell r="AB272" t="str">
            <v>LE HONG HANH</v>
          </cell>
        </row>
        <row r="273">
          <cell r="B273" t="str">
            <v>TD328</v>
          </cell>
          <cell r="C273" t="str">
            <v>Lã Thị Bích Thủy</v>
          </cell>
          <cell r="D273" t="str">
            <v>Giám đốc Ban Nhân sự</v>
          </cell>
          <cell r="E273" t="str">
            <v>Ban Nhân sự</v>
          </cell>
          <cell r="F273" t="str">
            <v>Ban Nhân sự</v>
          </cell>
          <cell r="G273" t="str">
            <v>Khối Vận hành</v>
          </cell>
          <cell r="H273" t="str">
            <v>Ban NS TD</v>
          </cell>
          <cell r="I273" t="str">
            <v>TD</v>
          </cell>
          <cell r="J273">
            <v>42845</v>
          </cell>
          <cell r="K273">
            <v>0</v>
          </cell>
          <cell r="L273" t="str">
            <v>Tăng tháng 7</v>
          </cell>
          <cell r="M273" t="str">
            <v>HĐLĐ</v>
          </cell>
          <cell r="N273">
            <v>42906</v>
          </cell>
          <cell r="O273" t="str">
            <v>Chính thức, thay đổi lương CB</v>
          </cell>
          <cell r="P273">
            <v>0.85</v>
          </cell>
          <cell r="Q273">
            <v>30000000</v>
          </cell>
          <cell r="R273">
            <v>30000000</v>
          </cell>
          <cell r="S273">
            <v>60000000</v>
          </cell>
          <cell r="T273">
            <v>0</v>
          </cell>
          <cell r="U273">
            <v>0</v>
          </cell>
          <cell r="V273">
            <v>0</v>
          </cell>
          <cell r="W273">
            <v>103866952807</v>
          </cell>
          <cell r="X273" t="str">
            <v>VIETINBANK</v>
          </cell>
          <cell r="Y273" t="str">
            <v>LT</v>
          </cell>
          <cell r="Z273">
            <v>2</v>
          </cell>
          <cell r="AA273">
            <v>0</v>
          </cell>
          <cell r="AB273" t="str">
            <v>LA THI BICH THUY</v>
          </cell>
        </row>
        <row r="274">
          <cell r="B274" t="str">
            <v>TD329</v>
          </cell>
          <cell r="C274" t="str">
            <v>Trương Phú Hải</v>
          </cell>
          <cell r="D274" t="str">
            <v>Chuyên viên Tổ trợ lý &amp; Chiến lược</v>
          </cell>
          <cell r="E274" t="str">
            <v>Tổ trợ lý &amp; Chiến lược</v>
          </cell>
          <cell r="F274" t="str">
            <v>Tổ trợ lý &amp; Chiến lược</v>
          </cell>
          <cell r="G274" t="str">
            <v>Tổ trợ lý &amp; Chiến lược</v>
          </cell>
          <cell r="H274" t="str">
            <v>TTL TD</v>
          </cell>
          <cell r="I274" t="str">
            <v>TD</v>
          </cell>
          <cell r="J274">
            <v>42887</v>
          </cell>
          <cell r="K274">
            <v>0</v>
          </cell>
          <cell r="L274">
            <v>0</v>
          </cell>
          <cell r="M274" t="str">
            <v>HĐTV</v>
          </cell>
          <cell r="N274">
            <v>0</v>
          </cell>
          <cell r="O274">
            <v>0</v>
          </cell>
          <cell r="P274">
            <v>0.85</v>
          </cell>
          <cell r="Q274">
            <v>9000000</v>
          </cell>
          <cell r="R274">
            <v>9000000</v>
          </cell>
          <cell r="S274">
            <v>18000000</v>
          </cell>
          <cell r="T274">
            <v>0</v>
          </cell>
          <cell r="U274">
            <v>0</v>
          </cell>
          <cell r="V274">
            <v>0</v>
          </cell>
          <cell r="W274">
            <v>105003685856</v>
          </cell>
          <cell r="X274" t="str">
            <v>VIETINBANK</v>
          </cell>
          <cell r="Y274" t="str">
            <v>LT</v>
          </cell>
          <cell r="Z274">
            <v>0</v>
          </cell>
          <cell r="AA274">
            <v>0</v>
          </cell>
          <cell r="AB274" t="str">
            <v>TRUONG PHU HAI</v>
          </cell>
        </row>
        <row r="275">
          <cell r="B275" t="str">
            <v>TD331</v>
          </cell>
          <cell r="C275" t="str">
            <v>Lê Thị Thanh Bình</v>
          </cell>
          <cell r="D275" t="str">
            <v>Chuyên viên Phát triển dự án</v>
          </cell>
          <cell r="E275">
            <v>0</v>
          </cell>
          <cell r="F275" t="str">
            <v>Khối Phát triển dự án</v>
          </cell>
          <cell r="G275" t="str">
            <v>Khối Phát triển dự án</v>
          </cell>
          <cell r="H275" t="str">
            <v>Ban PTDA TD</v>
          </cell>
          <cell r="I275" t="str">
            <v>TD</v>
          </cell>
          <cell r="J275">
            <v>42870</v>
          </cell>
          <cell r="K275">
            <v>0</v>
          </cell>
          <cell r="L275">
            <v>0</v>
          </cell>
          <cell r="M275" t="str">
            <v>HĐTV</v>
          </cell>
          <cell r="N275">
            <v>42870</v>
          </cell>
          <cell r="O275" t="str">
            <v>Nhân viên mới</v>
          </cell>
          <cell r="P275">
            <v>0.85</v>
          </cell>
          <cell r="Q275">
            <v>9000000</v>
          </cell>
          <cell r="R275">
            <v>9000000</v>
          </cell>
          <cell r="S275">
            <v>18000000</v>
          </cell>
          <cell r="T275">
            <v>0</v>
          </cell>
          <cell r="U275">
            <v>0</v>
          </cell>
          <cell r="V275">
            <v>0</v>
          </cell>
          <cell r="W275">
            <v>107866794002</v>
          </cell>
          <cell r="X275" t="str">
            <v>VIETINBANK</v>
          </cell>
          <cell r="Y275" t="str">
            <v>LT</v>
          </cell>
          <cell r="Z275">
            <v>0</v>
          </cell>
          <cell r="AA275">
            <v>0</v>
          </cell>
          <cell r="AB275" t="str">
            <v>LE THI THANH BINH</v>
          </cell>
        </row>
        <row r="276">
          <cell r="B276" t="str">
            <v>TD332</v>
          </cell>
          <cell r="C276" t="str">
            <v>Đỗ Thanh Hằng</v>
          </cell>
          <cell r="D276" t="str">
            <v>Cộng tác viên nhân sự</v>
          </cell>
          <cell r="E276" t="str">
            <v>Phòng Dịch vụ Nhân sự</v>
          </cell>
          <cell r="F276" t="str">
            <v>Ban Nhân sự</v>
          </cell>
          <cell r="G276" t="str">
            <v>Khối Vận hành</v>
          </cell>
          <cell r="H276" t="str">
            <v>Ban NS TD</v>
          </cell>
          <cell r="I276" t="str">
            <v>TD</v>
          </cell>
          <cell r="J276">
            <v>42787</v>
          </cell>
          <cell r="K276">
            <v>0</v>
          </cell>
          <cell r="L276" t="str">
            <v>Tăng tháng 7</v>
          </cell>
          <cell r="M276" t="str">
            <v>XĐTH</v>
          </cell>
          <cell r="N276">
            <v>42907</v>
          </cell>
          <cell r="O276" t="str">
            <v>Chính thức +ĐCL</v>
          </cell>
          <cell r="P276">
            <v>0</v>
          </cell>
          <cell r="Q276">
            <v>4500000</v>
          </cell>
          <cell r="R276">
            <v>4500000</v>
          </cell>
          <cell r="S276">
            <v>9000000</v>
          </cell>
          <cell r="T276">
            <v>0</v>
          </cell>
          <cell r="U276">
            <v>0</v>
          </cell>
          <cell r="V276">
            <v>0</v>
          </cell>
          <cell r="W276" t="str">
            <v>100002469807</v>
          </cell>
          <cell r="X276" t="str">
            <v>VIETINBANK</v>
          </cell>
          <cell r="Y276" t="str">
            <v>LT</v>
          </cell>
          <cell r="Z276">
            <v>0</v>
          </cell>
          <cell r="AA276">
            <v>0</v>
          </cell>
          <cell r="AB276" t="str">
            <v>DO THANH HANG</v>
          </cell>
        </row>
        <row r="277">
          <cell r="B277" t="str">
            <v>TD333</v>
          </cell>
          <cell r="C277" t="str">
            <v>Đỗ Văn Đoài</v>
          </cell>
          <cell r="D277" t="str">
            <v>Nhân viên hỗ trợ Công nghệ thông tin</v>
          </cell>
          <cell r="E277" t="str">
            <v>Ban Công nghệ thông tin</v>
          </cell>
          <cell r="F277" t="str">
            <v>Ban Công nghệ thông tin</v>
          </cell>
          <cell r="G277" t="str">
            <v>Khối Vận hành</v>
          </cell>
          <cell r="H277" t="str">
            <v>Ban CNTT TD</v>
          </cell>
          <cell r="I277" t="str">
            <v>TD</v>
          </cell>
          <cell r="J277">
            <v>42094</v>
          </cell>
          <cell r="K277">
            <v>0</v>
          </cell>
          <cell r="L277">
            <v>1</v>
          </cell>
          <cell r="M277" t="str">
            <v>XĐTH</v>
          </cell>
          <cell r="N277">
            <v>42859</v>
          </cell>
          <cell r="O277" t="str">
            <v>Điều chuyển từ C2 sang TD</v>
          </cell>
          <cell r="P277">
            <v>0</v>
          </cell>
          <cell r="Q277">
            <v>4050000</v>
          </cell>
          <cell r="R277">
            <v>2250000</v>
          </cell>
          <cell r="S277">
            <v>6300000</v>
          </cell>
          <cell r="T277">
            <v>0</v>
          </cell>
          <cell r="U277">
            <v>0</v>
          </cell>
          <cell r="V277">
            <v>0</v>
          </cell>
          <cell r="W277" t="str">
            <v>108006046067</v>
          </cell>
          <cell r="X277" t="str">
            <v>VIETINBANK</v>
          </cell>
          <cell r="Y277" t="str">
            <v>LT</v>
          </cell>
          <cell r="Z277">
            <v>0</v>
          </cell>
          <cell r="AA277">
            <v>0</v>
          </cell>
          <cell r="AB277" t="str">
            <v>DO VAN DOAI</v>
          </cell>
        </row>
        <row r="278">
          <cell r="B278" t="str">
            <v>TD334</v>
          </cell>
          <cell r="C278" t="str">
            <v>Nguyễn Thị Thu Hương</v>
          </cell>
          <cell r="D278" t="str">
            <v>Chuyên viên Cho thuê</v>
          </cell>
          <cell r="E278" t="str">
            <v>BP cho thuê</v>
          </cell>
          <cell r="F278" t="str">
            <v>Khối Kinh doanh - Dịch vụ</v>
          </cell>
          <cell r="G278" t="str">
            <v>Khối Kinh doanh - Dịch vụ</v>
          </cell>
          <cell r="H278" t="str">
            <v>Ban KD TD</v>
          </cell>
          <cell r="I278" t="str">
            <v>TD</v>
          </cell>
          <cell r="J278">
            <v>42870</v>
          </cell>
          <cell r="K278">
            <v>0</v>
          </cell>
          <cell r="L278">
            <v>0</v>
          </cell>
          <cell r="M278" t="str">
            <v>HĐTV</v>
          </cell>
          <cell r="N278">
            <v>42870</v>
          </cell>
          <cell r="O278" t="str">
            <v>Nhân viên mới</v>
          </cell>
          <cell r="P278">
            <v>0.85</v>
          </cell>
          <cell r="Q278">
            <v>5000000</v>
          </cell>
          <cell r="R278">
            <v>5000000</v>
          </cell>
          <cell r="S278">
            <v>10000000</v>
          </cell>
          <cell r="T278">
            <v>0</v>
          </cell>
          <cell r="U278">
            <v>0</v>
          </cell>
          <cell r="V278">
            <v>0</v>
          </cell>
          <cell r="W278">
            <v>108867025430</v>
          </cell>
          <cell r="X278" t="str">
            <v>VIETINBANK</v>
          </cell>
          <cell r="Y278" t="str">
            <v>LT</v>
          </cell>
          <cell r="Z278">
            <v>0</v>
          </cell>
          <cell r="AA278">
            <v>0</v>
          </cell>
          <cell r="AB278" t="str">
            <v>NGUYEN THI THU HUONG</v>
          </cell>
        </row>
        <row r="279">
          <cell r="B279" t="str">
            <v>TD335</v>
          </cell>
          <cell r="C279" t="str">
            <v>Nguyễn Trung Thành</v>
          </cell>
          <cell r="D279" t="str">
            <v>Chuyên viên Pháp chế</v>
          </cell>
          <cell r="E279" t="str">
            <v>Ban Pháp chế</v>
          </cell>
          <cell r="F279" t="str">
            <v>Ban Pháp chế</v>
          </cell>
          <cell r="G279" t="str">
            <v>Khối Đầu Tư - Tài chính</v>
          </cell>
          <cell r="H279" t="str">
            <v>Ban PC TD</v>
          </cell>
          <cell r="I279" t="str">
            <v>TD</v>
          </cell>
          <cell r="J279">
            <v>42877</v>
          </cell>
          <cell r="K279">
            <v>0</v>
          </cell>
          <cell r="L279">
            <v>0</v>
          </cell>
          <cell r="M279" t="str">
            <v>HĐTV</v>
          </cell>
          <cell r="N279">
            <v>42877</v>
          </cell>
          <cell r="O279" t="str">
            <v>Nhân viên mới</v>
          </cell>
          <cell r="P279">
            <v>0.85</v>
          </cell>
          <cell r="Q279">
            <v>11000000</v>
          </cell>
          <cell r="R279">
            <v>11000000</v>
          </cell>
          <cell r="S279">
            <v>22000000</v>
          </cell>
          <cell r="T279">
            <v>0</v>
          </cell>
          <cell r="U279">
            <v>0</v>
          </cell>
          <cell r="V279">
            <v>0</v>
          </cell>
          <cell r="W279">
            <v>104867041049</v>
          </cell>
          <cell r="X279" t="str">
            <v>VIETINBANK</v>
          </cell>
          <cell r="Y279" t="str">
            <v>LT</v>
          </cell>
          <cell r="Z279">
            <v>0</v>
          </cell>
          <cell r="AA279">
            <v>0</v>
          </cell>
          <cell r="AB279" t="str">
            <v>NGUYEN TRUNG THANH</v>
          </cell>
        </row>
        <row r="280">
          <cell r="B280" t="str">
            <v>TD336</v>
          </cell>
          <cell r="C280" t="str">
            <v>Tô Thị Là</v>
          </cell>
          <cell r="D280" t="str">
            <v>Phụ trách Phát triển nguồn lực</v>
          </cell>
          <cell r="E280" t="str">
            <v>Bộ phận Hoạch định và Phát triển Nguồn nhân lực</v>
          </cell>
          <cell r="F280" t="str">
            <v>Ban Nhân sự</v>
          </cell>
          <cell r="G280" t="str">
            <v>Khối Vận hành</v>
          </cell>
          <cell r="H280" t="str">
            <v>Ban NS TD</v>
          </cell>
          <cell r="I280" t="str">
            <v>TD</v>
          </cell>
          <cell r="J280">
            <v>42870</v>
          </cell>
          <cell r="K280">
            <v>0</v>
          </cell>
          <cell r="L280">
            <v>0</v>
          </cell>
          <cell r="M280" t="str">
            <v>HĐTV</v>
          </cell>
          <cell r="N280">
            <v>42870</v>
          </cell>
          <cell r="O280" t="str">
            <v>Nhân viên mới</v>
          </cell>
          <cell r="P280">
            <v>0.85</v>
          </cell>
          <cell r="Q280">
            <v>17500000</v>
          </cell>
          <cell r="R280">
            <v>17500000</v>
          </cell>
          <cell r="S280">
            <v>35000000</v>
          </cell>
          <cell r="T280">
            <v>0</v>
          </cell>
          <cell r="U280">
            <v>0</v>
          </cell>
          <cell r="V280">
            <v>0</v>
          </cell>
          <cell r="W280">
            <v>100867002521</v>
          </cell>
          <cell r="X280" t="str">
            <v>VIETINBANK</v>
          </cell>
          <cell r="Y280" t="str">
            <v>LT</v>
          </cell>
          <cell r="Z280">
            <v>1</v>
          </cell>
          <cell r="AA280">
            <v>0</v>
          </cell>
          <cell r="AB280" t="str">
            <v>TO THI LA</v>
          </cell>
        </row>
        <row r="281">
          <cell r="B281" t="str">
            <v>TD337</v>
          </cell>
          <cell r="C281" t="str">
            <v>Trần Công Đạt</v>
          </cell>
          <cell r="D281" t="str">
            <v>Phó Tổng Giám đốc thường trực</v>
          </cell>
          <cell r="E281" t="str">
            <v>Ban Tổng Giám đốc</v>
          </cell>
          <cell r="F281" t="str">
            <v>Ban Tổng Giám đốc</v>
          </cell>
          <cell r="G281" t="str">
            <v>Ban Tổng Giám đốc</v>
          </cell>
          <cell r="H281" t="str">
            <v>Ban TGD TD</v>
          </cell>
          <cell r="I281" t="str">
            <v>TD</v>
          </cell>
          <cell r="J281">
            <v>42870</v>
          </cell>
          <cell r="K281">
            <v>0</v>
          </cell>
          <cell r="L281">
            <v>1</v>
          </cell>
          <cell r="M281" t="str">
            <v>XĐTH</v>
          </cell>
          <cell r="N281">
            <v>42870</v>
          </cell>
          <cell r="O281" t="str">
            <v>Đi làm lại</v>
          </cell>
          <cell r="P281">
            <v>0</v>
          </cell>
          <cell r="Q281">
            <v>30000000</v>
          </cell>
          <cell r="R281">
            <v>30000000</v>
          </cell>
          <cell r="S281">
            <v>60000000</v>
          </cell>
          <cell r="T281">
            <v>0</v>
          </cell>
          <cell r="U281">
            <v>0</v>
          </cell>
          <cell r="V281">
            <v>0</v>
          </cell>
          <cell r="W281" t="str">
            <v>101005973709</v>
          </cell>
          <cell r="X281" t="str">
            <v>VIETINBANK</v>
          </cell>
          <cell r="Y281" t="str">
            <v>LT</v>
          </cell>
          <cell r="Z281">
            <v>0</v>
          </cell>
          <cell r="AA281">
            <v>0</v>
          </cell>
          <cell r="AB281" t="str">
            <v>TRAN CONG DAT</v>
          </cell>
        </row>
        <row r="282">
          <cell r="B282" t="str">
            <v>TD338</v>
          </cell>
          <cell r="C282" t="str">
            <v>Nguyễn Minh Dương</v>
          </cell>
          <cell r="D282" t="str">
            <v>Nhân viên Lái xe</v>
          </cell>
          <cell r="E282" t="str">
            <v>Phòng Tổng hợp</v>
          </cell>
          <cell r="F282">
            <v>0</v>
          </cell>
          <cell r="G282">
            <v>0</v>
          </cell>
          <cell r="H282" t="str">
            <v>VPTĐ TD</v>
          </cell>
          <cell r="I282" t="str">
            <v>TD</v>
          </cell>
          <cell r="J282">
            <v>42870</v>
          </cell>
          <cell r="K282">
            <v>0</v>
          </cell>
          <cell r="L282">
            <v>1</v>
          </cell>
          <cell r="M282" t="str">
            <v>XĐTH</v>
          </cell>
          <cell r="N282">
            <v>42870</v>
          </cell>
          <cell r="O282" t="str">
            <v>Đi làm lại</v>
          </cell>
          <cell r="P282">
            <v>0</v>
          </cell>
          <cell r="Q282">
            <v>4050000</v>
          </cell>
          <cell r="R282">
            <v>1950000</v>
          </cell>
          <cell r="S282">
            <v>6000000</v>
          </cell>
          <cell r="T282">
            <v>0</v>
          </cell>
          <cell r="U282">
            <v>0</v>
          </cell>
          <cell r="V282">
            <v>0</v>
          </cell>
          <cell r="W282" t="str">
            <v>109005092445</v>
          </cell>
          <cell r="X282" t="str">
            <v>VIETINBANK</v>
          </cell>
          <cell r="Y282" t="str">
            <v>LT</v>
          </cell>
          <cell r="Z282">
            <v>0</v>
          </cell>
          <cell r="AA282">
            <v>0</v>
          </cell>
          <cell r="AB282" t="str">
            <v>NGUYEN MINH DUONG</v>
          </cell>
        </row>
        <row r="283">
          <cell r="B283" t="str">
            <v>TD339</v>
          </cell>
          <cell r="C283" t="str">
            <v>Đinh Thị Thái Hà</v>
          </cell>
          <cell r="D283" t="str">
            <v>Chuyên viên Thủ tục khách hàng thương mại</v>
          </cell>
          <cell r="E283" t="str">
            <v>BP Thủ tục khách hàng Thương mại</v>
          </cell>
          <cell r="F283" t="str">
            <v>Khối Kinh doanh - Dịch vụ</v>
          </cell>
          <cell r="G283" t="str">
            <v>Khối Kinh doanh - Dịch vụ</v>
          </cell>
          <cell r="H283" t="str">
            <v>Ban KD TD</v>
          </cell>
          <cell r="I283" t="str">
            <v>TD</v>
          </cell>
          <cell r="J283">
            <v>42875</v>
          </cell>
          <cell r="K283">
            <v>0</v>
          </cell>
          <cell r="L283">
            <v>0</v>
          </cell>
          <cell r="M283" t="str">
            <v>HĐTV</v>
          </cell>
          <cell r="N283">
            <v>42875</v>
          </cell>
          <cell r="O283" t="str">
            <v>Nhân viên mới</v>
          </cell>
          <cell r="P283">
            <v>0.85</v>
          </cell>
          <cell r="Q283">
            <v>4050000</v>
          </cell>
          <cell r="R283">
            <v>1950000</v>
          </cell>
          <cell r="S283">
            <v>6000000</v>
          </cell>
          <cell r="T283">
            <v>0</v>
          </cell>
          <cell r="U283">
            <v>0</v>
          </cell>
          <cell r="V283">
            <v>0</v>
          </cell>
          <cell r="W283">
            <v>100004957209</v>
          </cell>
          <cell r="X283" t="str">
            <v>VIETINBANK</v>
          </cell>
          <cell r="Y283" t="str">
            <v>LT</v>
          </cell>
          <cell r="Z283">
            <v>0</v>
          </cell>
          <cell r="AA283">
            <v>0</v>
          </cell>
          <cell r="AB283" t="str">
            <v>DINH THI THAI HA</v>
          </cell>
        </row>
        <row r="284">
          <cell r="B284" t="str">
            <v>TD340</v>
          </cell>
          <cell r="C284" t="str">
            <v>Nguyễn Thị Quỳnh Anh</v>
          </cell>
          <cell r="D284" t="str">
            <v>Chuyên viên Chăm sóc khách hàng</v>
          </cell>
          <cell r="E284" t="str">
            <v>BP Chăm sóc khách hàng</v>
          </cell>
          <cell r="F284" t="str">
            <v>Khối Kinh doanh - Dịch vụ</v>
          </cell>
          <cell r="G284" t="str">
            <v>Khối Kinh doanh - Dịch vụ</v>
          </cell>
          <cell r="H284" t="str">
            <v>Phòng CSKH TD</v>
          </cell>
          <cell r="I284" t="str">
            <v>TD</v>
          </cell>
          <cell r="J284">
            <v>42874</v>
          </cell>
          <cell r="K284">
            <v>0</v>
          </cell>
          <cell r="L284">
            <v>0</v>
          </cell>
          <cell r="M284" t="str">
            <v>HĐTV</v>
          </cell>
          <cell r="N284">
            <v>42874</v>
          </cell>
          <cell r="O284" t="str">
            <v>Nhân viên mới</v>
          </cell>
          <cell r="P284">
            <v>0.85</v>
          </cell>
          <cell r="Q284">
            <v>7500000</v>
          </cell>
          <cell r="R284">
            <v>7500000</v>
          </cell>
          <cell r="S284">
            <v>15000000</v>
          </cell>
          <cell r="T284">
            <v>0</v>
          </cell>
          <cell r="U284">
            <v>0</v>
          </cell>
          <cell r="V284">
            <v>0</v>
          </cell>
          <cell r="W284">
            <v>109867075795</v>
          </cell>
          <cell r="X284" t="str">
            <v>VIETINBANK</v>
          </cell>
          <cell r="Y284" t="str">
            <v>LT</v>
          </cell>
          <cell r="Z284">
            <v>0</v>
          </cell>
          <cell r="AA284">
            <v>0</v>
          </cell>
          <cell r="AB284" t="str">
            <v>NGUYEN THI QUYNH ANH</v>
          </cell>
        </row>
        <row r="285">
          <cell r="B285" t="str">
            <v>TD341</v>
          </cell>
          <cell r="C285" t="str">
            <v>Nguyễn Thị Dung</v>
          </cell>
          <cell r="D285" t="str">
            <v>Chuyên viên Chăm sóc khách hàng</v>
          </cell>
          <cell r="E285" t="str">
            <v>BP Chăm sóc khách hàng</v>
          </cell>
          <cell r="F285" t="str">
            <v>Khối Kinh doanh - Dịch vụ</v>
          </cell>
          <cell r="G285" t="str">
            <v>Khối Kinh doanh - Dịch vụ</v>
          </cell>
          <cell r="H285" t="str">
            <v>Phòng CSKH TD</v>
          </cell>
          <cell r="I285" t="str">
            <v>TD</v>
          </cell>
          <cell r="J285">
            <v>42873</v>
          </cell>
          <cell r="K285">
            <v>0</v>
          </cell>
          <cell r="L285">
            <v>0</v>
          </cell>
          <cell r="M285" t="str">
            <v>HĐMV</v>
          </cell>
          <cell r="N285">
            <v>42873</v>
          </cell>
          <cell r="O285" t="str">
            <v>Nhân viên mới</v>
          </cell>
          <cell r="P285">
            <v>0</v>
          </cell>
          <cell r="Q285">
            <v>4050000</v>
          </cell>
          <cell r="R285">
            <v>450000</v>
          </cell>
          <cell r="S285">
            <v>4500000</v>
          </cell>
          <cell r="T285">
            <v>0</v>
          </cell>
          <cell r="U285">
            <v>0</v>
          </cell>
          <cell r="V285">
            <v>0</v>
          </cell>
          <cell r="W285">
            <v>107867078513</v>
          </cell>
          <cell r="X285" t="str">
            <v>VIETINBANK</v>
          </cell>
          <cell r="Y285">
            <v>0</v>
          </cell>
          <cell r="Z285">
            <v>0</v>
          </cell>
          <cell r="AA285">
            <v>0</v>
          </cell>
          <cell r="AB285" t="str">
            <v>NGUYEN THI DUNG</v>
          </cell>
        </row>
        <row r="286">
          <cell r="B286" t="str">
            <v>TD342</v>
          </cell>
          <cell r="C286" t="str">
            <v>Nguyễn Đăng Luyện</v>
          </cell>
          <cell r="D286" t="str">
            <v>Nhân viên Hành chính</v>
          </cell>
          <cell r="E286" t="str">
            <v>Phòng Nhân sự - Hành chính - Công nghệ thông tin</v>
          </cell>
          <cell r="F286" t="str">
            <v>Phòng Nhân sự - Hành chính - Công nghệ thông tin</v>
          </cell>
          <cell r="G286" t="str">
            <v>Khối Kinh Doanh &amp; Triển khai dự án</v>
          </cell>
          <cell r="H286" t="str">
            <v>VPTĐ TD</v>
          </cell>
          <cell r="I286" t="str">
            <v>TD</v>
          </cell>
          <cell r="J286">
            <v>42878</v>
          </cell>
          <cell r="K286">
            <v>0</v>
          </cell>
          <cell r="L286">
            <v>0</v>
          </cell>
          <cell r="M286" t="str">
            <v>HĐTV</v>
          </cell>
          <cell r="N286">
            <v>42878</v>
          </cell>
          <cell r="O286" t="str">
            <v>Nhân viên mới</v>
          </cell>
          <cell r="P286">
            <v>0.85</v>
          </cell>
          <cell r="Q286">
            <v>4050000</v>
          </cell>
          <cell r="R286">
            <v>950000</v>
          </cell>
          <cell r="S286">
            <v>5000000</v>
          </cell>
          <cell r="T286">
            <v>0</v>
          </cell>
          <cell r="U286">
            <v>0</v>
          </cell>
          <cell r="V286">
            <v>0</v>
          </cell>
          <cell r="W286">
            <v>109867087098</v>
          </cell>
          <cell r="X286" t="str">
            <v>VIETINBANK</v>
          </cell>
          <cell r="Y286" t="str">
            <v>LT</v>
          </cell>
          <cell r="Z286">
            <v>0</v>
          </cell>
          <cell r="AA286">
            <v>0</v>
          </cell>
          <cell r="AB286" t="str">
            <v>NGUYEN DANG LUYEN</v>
          </cell>
        </row>
        <row r="287">
          <cell r="B287" t="str">
            <v>TD343</v>
          </cell>
          <cell r="C287" t="str">
            <v>Nguyễn Thu Hiền</v>
          </cell>
          <cell r="D287" t="str">
            <v>Chuyên viên Ban Kế toán &amp; Kiểm toán nội bộ</v>
          </cell>
          <cell r="E287" t="str">
            <v>Phòng Kế toán và Kiểm toán nội bộ</v>
          </cell>
          <cell r="F287" t="str">
            <v>Ban Tài chính - Kế toán</v>
          </cell>
          <cell r="G287" t="str">
            <v>Khối Đầu Tư - Tài chính</v>
          </cell>
          <cell r="H287" t="str">
            <v>Ban TC-KT TD</v>
          </cell>
          <cell r="I287" t="str">
            <v>TD</v>
          </cell>
          <cell r="J287">
            <v>42906</v>
          </cell>
          <cell r="K287">
            <v>0</v>
          </cell>
          <cell r="L287">
            <v>0</v>
          </cell>
          <cell r="M287" t="str">
            <v>HĐTV</v>
          </cell>
          <cell r="N287">
            <v>0</v>
          </cell>
          <cell r="O287">
            <v>0</v>
          </cell>
          <cell r="P287">
            <v>0.85</v>
          </cell>
          <cell r="Q287">
            <v>10000000</v>
          </cell>
          <cell r="R287">
            <v>10000000</v>
          </cell>
          <cell r="S287">
            <v>20000000</v>
          </cell>
          <cell r="T287">
            <v>0</v>
          </cell>
          <cell r="U287">
            <v>0</v>
          </cell>
          <cell r="V287">
            <v>0</v>
          </cell>
          <cell r="W287">
            <v>101867159700</v>
          </cell>
          <cell r="X287" t="str">
            <v>VIETINBANK</v>
          </cell>
          <cell r="Y287" t="str">
            <v>LT</v>
          </cell>
          <cell r="Z287">
            <v>0</v>
          </cell>
          <cell r="AA287">
            <v>0</v>
          </cell>
          <cell r="AB287" t="str">
            <v>NGUYEN THU HIEN</v>
          </cell>
        </row>
        <row r="288">
          <cell r="B288" t="str">
            <v>TD344</v>
          </cell>
          <cell r="C288" t="str">
            <v>Nguyễn Thị Thanh Huyền</v>
          </cell>
          <cell r="D288" t="str">
            <v>Phụ trách Nhân sự</v>
          </cell>
          <cell r="E288" t="str">
            <v>Phòng Tổng hợp</v>
          </cell>
          <cell r="F288">
            <v>0</v>
          </cell>
          <cell r="G288">
            <v>0</v>
          </cell>
          <cell r="H288" t="str">
            <v>Ban NS TD</v>
          </cell>
          <cell r="I288" t="str">
            <v>TD</v>
          </cell>
          <cell r="J288">
            <v>42901</v>
          </cell>
          <cell r="K288">
            <v>0</v>
          </cell>
          <cell r="L288">
            <v>0</v>
          </cell>
          <cell r="M288" t="str">
            <v>HĐTV</v>
          </cell>
          <cell r="N288">
            <v>0</v>
          </cell>
          <cell r="O288">
            <v>0</v>
          </cell>
          <cell r="P288">
            <v>0.85</v>
          </cell>
          <cell r="Q288">
            <v>10000000</v>
          </cell>
          <cell r="R288">
            <v>10000000</v>
          </cell>
          <cell r="S288">
            <v>20000000</v>
          </cell>
          <cell r="T288">
            <v>0</v>
          </cell>
          <cell r="U288">
            <v>0</v>
          </cell>
          <cell r="V288">
            <v>0</v>
          </cell>
          <cell r="W288">
            <v>100867135113</v>
          </cell>
          <cell r="X288" t="str">
            <v>VIETINBANK</v>
          </cell>
          <cell r="Y288" t="str">
            <v>LT</v>
          </cell>
          <cell r="Z288">
            <v>0</v>
          </cell>
          <cell r="AA288">
            <v>0</v>
          </cell>
          <cell r="AB288" t="str">
            <v>NGUYEN THI THANH HUYEN</v>
          </cell>
        </row>
        <row r="289">
          <cell r="B289" t="str">
            <v>TD345</v>
          </cell>
          <cell r="C289" t="str">
            <v>Đỗ Thu Trang</v>
          </cell>
          <cell r="D289" t="str">
            <v>Chuyên viên Kế toán Doanh thu</v>
          </cell>
          <cell r="E289" t="str">
            <v>Phòng KTTC Thủ Đô</v>
          </cell>
          <cell r="F289">
            <v>0</v>
          </cell>
          <cell r="G289">
            <v>0</v>
          </cell>
          <cell r="H289" t="str">
            <v>Ban TC-KT TD</v>
          </cell>
          <cell r="I289" t="str">
            <v>TD</v>
          </cell>
          <cell r="J289">
            <v>42906</v>
          </cell>
          <cell r="K289">
            <v>0</v>
          </cell>
          <cell r="L289">
            <v>0</v>
          </cell>
          <cell r="M289" t="str">
            <v>HĐTV</v>
          </cell>
          <cell r="N289">
            <v>0</v>
          </cell>
          <cell r="O289">
            <v>0</v>
          </cell>
          <cell r="P289">
            <v>0.85</v>
          </cell>
          <cell r="Q289">
            <v>4050000</v>
          </cell>
          <cell r="R289">
            <v>3598000</v>
          </cell>
          <cell r="S289">
            <v>7648000</v>
          </cell>
          <cell r="T289">
            <v>0</v>
          </cell>
          <cell r="U289">
            <v>0</v>
          </cell>
          <cell r="V289">
            <v>0</v>
          </cell>
          <cell r="W289">
            <v>104867161544</v>
          </cell>
          <cell r="X289" t="str">
            <v>VIETINBANK</v>
          </cell>
          <cell r="Y289" t="str">
            <v>LT</v>
          </cell>
          <cell r="Z289">
            <v>0</v>
          </cell>
          <cell r="AA289">
            <v>0</v>
          </cell>
          <cell r="AB289" t="str">
            <v>DO THU TRANG</v>
          </cell>
        </row>
        <row r="290">
          <cell r="B290" t="str">
            <v>TD346</v>
          </cell>
          <cell r="C290" t="str">
            <v>Trịnh Ngọc Khoa</v>
          </cell>
          <cell r="D290" t="str">
            <v>Chuyên viên Quản lý Dự án - Kế hoạch</v>
          </cell>
          <cell r="E290">
            <v>0</v>
          </cell>
          <cell r="F290" t="str">
            <v>Ban Quản lý các Dự án - Kế hoạch</v>
          </cell>
          <cell r="G290" t="str">
            <v>Ban Quản lý các Dự án - Kế hoạch</v>
          </cell>
          <cell r="H290" t="str">
            <v>Ban QL các DA TD</v>
          </cell>
          <cell r="I290" t="str">
            <v>TD</v>
          </cell>
          <cell r="J290">
            <v>42912</v>
          </cell>
          <cell r="K290">
            <v>0</v>
          </cell>
          <cell r="L290">
            <v>0</v>
          </cell>
          <cell r="M290" t="str">
            <v>HĐTV</v>
          </cell>
          <cell r="N290">
            <v>0</v>
          </cell>
          <cell r="O290">
            <v>0</v>
          </cell>
          <cell r="P290">
            <v>0.85</v>
          </cell>
          <cell r="Q290">
            <v>6000000</v>
          </cell>
          <cell r="R290">
            <v>6000000</v>
          </cell>
          <cell r="S290">
            <v>12000000</v>
          </cell>
          <cell r="T290">
            <v>0</v>
          </cell>
          <cell r="U290">
            <v>0</v>
          </cell>
          <cell r="V290">
            <v>0</v>
          </cell>
          <cell r="W290">
            <v>108004650287</v>
          </cell>
          <cell r="X290" t="str">
            <v>VIETINBANK</v>
          </cell>
          <cell r="Y290" t="str">
            <v>LT</v>
          </cell>
          <cell r="Z290">
            <v>0</v>
          </cell>
          <cell r="AA290">
            <v>0</v>
          </cell>
          <cell r="AB290" t="str">
            <v>TRINH NGOC KHOA</v>
          </cell>
        </row>
        <row r="291">
          <cell r="B291" t="str">
            <v>TD151</v>
          </cell>
          <cell r="C291" t="str">
            <v>Phạm Đức Đóa</v>
          </cell>
          <cell r="D291" t="str">
            <v>KS quản lý thiết kế, hồ sơ</v>
          </cell>
          <cell r="E291" t="str">
            <v>Ban Điều hành dự án Ecolife Capitol</v>
          </cell>
          <cell r="F291" t="str">
            <v>Khối Kỹ thuật - Dự án</v>
          </cell>
          <cell r="G291" t="str">
            <v>Khối sản xuất và xây lắp</v>
          </cell>
          <cell r="H291" t="str">
            <v>Ban QLDA DF2 TD</v>
          </cell>
          <cell r="I291" t="str">
            <v>TD</v>
          </cell>
          <cell r="J291">
            <v>42172</v>
          </cell>
          <cell r="K291">
            <v>0</v>
          </cell>
          <cell r="L291">
            <v>1</v>
          </cell>
          <cell r="M291" t="str">
            <v>XĐTH</v>
          </cell>
          <cell r="N291">
            <v>42826</v>
          </cell>
          <cell r="O291" t="str">
            <v>Điều chỉnh lương, thay đổi lương CB</v>
          </cell>
          <cell r="P291">
            <v>0</v>
          </cell>
          <cell r="Q291">
            <v>7800000</v>
          </cell>
          <cell r="R291">
            <v>7800000</v>
          </cell>
          <cell r="S291">
            <v>15600000</v>
          </cell>
          <cell r="T291">
            <v>0</v>
          </cell>
          <cell r="U291">
            <v>0</v>
          </cell>
          <cell r="V291">
            <v>0</v>
          </cell>
          <cell r="W291" t="str">
            <v>105002307759</v>
          </cell>
          <cell r="X291" t="str">
            <v>VIETINBANK</v>
          </cell>
          <cell r="Y291" t="str">
            <v>LT</v>
          </cell>
          <cell r="Z291">
            <v>1</v>
          </cell>
          <cell r="AA291">
            <v>0</v>
          </cell>
          <cell r="AB291" t="str">
            <v>PHAM DUC DOA</v>
          </cell>
        </row>
        <row r="292">
          <cell r="B292" t="str">
            <v>TD168</v>
          </cell>
          <cell r="C292" t="str">
            <v>Phan Trung Kiên</v>
          </cell>
          <cell r="D292" t="str">
            <v>Kỹ sư giám sát hạ tầng</v>
          </cell>
          <cell r="E292" t="str">
            <v>Ban Điều hành dự án Ecolife Capitol</v>
          </cell>
          <cell r="F292" t="str">
            <v>Khối Kỹ thuật - Dự án</v>
          </cell>
          <cell r="G292" t="str">
            <v>Khối sản xuất và xây lắp</v>
          </cell>
          <cell r="H292" t="str">
            <v>Ban QLDA DE4 TD</v>
          </cell>
          <cell r="I292" t="str">
            <v>TD</v>
          </cell>
          <cell r="J292">
            <v>42226</v>
          </cell>
          <cell r="K292">
            <v>0</v>
          </cell>
          <cell r="L292">
            <v>1</v>
          </cell>
          <cell r="M292" t="str">
            <v>XĐTH</v>
          </cell>
          <cell r="N292">
            <v>42826</v>
          </cell>
          <cell r="O292" t="str">
            <v>Điều chỉnh lương, thay đổi lương CB</v>
          </cell>
          <cell r="P292">
            <v>0</v>
          </cell>
          <cell r="Q292">
            <v>6600000</v>
          </cell>
          <cell r="R292">
            <v>6600000</v>
          </cell>
          <cell r="S292">
            <v>13200000</v>
          </cell>
          <cell r="T292">
            <v>0</v>
          </cell>
          <cell r="U292">
            <v>0</v>
          </cell>
          <cell r="V292">
            <v>0</v>
          </cell>
          <cell r="W292" t="str">
            <v>103006622866</v>
          </cell>
          <cell r="X292" t="str">
            <v>VIETINBANK</v>
          </cell>
          <cell r="Y292" t="str">
            <v>LT</v>
          </cell>
          <cell r="Z292">
            <v>2</v>
          </cell>
          <cell r="AA292">
            <v>0</v>
          </cell>
          <cell r="AB292" t="str">
            <v>PHAN TRUNG KIEN</v>
          </cell>
        </row>
        <row r="293">
          <cell r="B293" t="str">
            <v>TD131</v>
          </cell>
          <cell r="C293" t="str">
            <v>Hoàng Tùng</v>
          </cell>
          <cell r="D293" t="str">
            <v>Kỹ sư Quản lý chất lượng M&amp;E</v>
          </cell>
          <cell r="E293" t="str">
            <v>Ban Điều hành dự án Ecolife Capitol</v>
          </cell>
          <cell r="F293" t="str">
            <v>Ban Điều hành các dự án</v>
          </cell>
          <cell r="G293" t="str">
            <v>Khối Kỹ thuật - Dự án</v>
          </cell>
          <cell r="H293" t="str">
            <v>Ban QLDA DF2 TD</v>
          </cell>
          <cell r="I293" t="str">
            <v>TD</v>
          </cell>
          <cell r="J293">
            <v>42144</v>
          </cell>
          <cell r="K293">
            <v>42916</v>
          </cell>
          <cell r="L293">
            <v>1</v>
          </cell>
          <cell r="M293" t="str">
            <v>XĐTH</v>
          </cell>
          <cell r="N293">
            <v>42826</v>
          </cell>
          <cell r="O293" t="str">
            <v>Điều chỉnh lương, thay đổi lương CB</v>
          </cell>
          <cell r="P293">
            <v>0</v>
          </cell>
          <cell r="Q293">
            <v>6600000</v>
          </cell>
          <cell r="R293">
            <v>6600000</v>
          </cell>
          <cell r="S293">
            <v>13200000</v>
          </cell>
          <cell r="T293">
            <v>0</v>
          </cell>
          <cell r="U293">
            <v>0</v>
          </cell>
          <cell r="V293">
            <v>0</v>
          </cell>
          <cell r="W293" t="str">
            <v>103002307151</v>
          </cell>
          <cell r="X293" t="str">
            <v>VIETINBANK</v>
          </cell>
          <cell r="Y293" t="str">
            <v>LT</v>
          </cell>
          <cell r="Z293">
            <v>2</v>
          </cell>
          <cell r="AA293">
            <v>0</v>
          </cell>
          <cell r="AB293" t="str">
            <v>HOANG TUNG</v>
          </cell>
        </row>
        <row r="294">
          <cell r="B294" t="str">
            <v>TD207</v>
          </cell>
          <cell r="C294" t="str">
            <v>Trịnh Xuân Công</v>
          </cell>
          <cell r="D294" t="str">
            <v>Phó Ban Xây Dựng</v>
          </cell>
          <cell r="E294" t="str">
            <v>Ban Điều hành dự án Ecolife Capitol</v>
          </cell>
          <cell r="F294" t="str">
            <v>Ban Điều hành các dự án</v>
          </cell>
          <cell r="G294" t="str">
            <v>Khối Kĩ thuật - Dự án</v>
          </cell>
          <cell r="H294" t="str">
            <v>Ban QLDA DF2 TD</v>
          </cell>
          <cell r="I294" t="str">
            <v>TD</v>
          </cell>
          <cell r="J294">
            <v>42383</v>
          </cell>
          <cell r="K294">
            <v>42916</v>
          </cell>
          <cell r="L294">
            <v>1</v>
          </cell>
          <cell r="M294" t="str">
            <v>XĐTH</v>
          </cell>
          <cell r="N294">
            <v>42826</v>
          </cell>
          <cell r="O294" t="str">
            <v>Điều chỉnh lương, thay đổi lương CB</v>
          </cell>
          <cell r="P294">
            <v>0</v>
          </cell>
          <cell r="Q294">
            <v>11500000</v>
          </cell>
          <cell r="R294">
            <v>11500000</v>
          </cell>
          <cell r="S294">
            <v>23000000</v>
          </cell>
          <cell r="T294">
            <v>0</v>
          </cell>
          <cell r="U294">
            <v>0</v>
          </cell>
          <cell r="V294">
            <v>0</v>
          </cell>
          <cell r="W294" t="str">
            <v>Giữ lương</v>
          </cell>
          <cell r="X294" t="str">
            <v>VIETINBANK</v>
          </cell>
          <cell r="Y294" t="str">
            <v>LT</v>
          </cell>
          <cell r="Z294">
            <v>0</v>
          </cell>
          <cell r="AA294">
            <v>0</v>
          </cell>
          <cell r="AB294" t="str">
            <v>TRINH XUAN CONG</v>
          </cell>
        </row>
        <row r="295">
          <cell r="B295" t="str">
            <v>DIA052</v>
          </cell>
          <cell r="C295" t="str">
            <v>Hoàng Văn Bình</v>
          </cell>
          <cell r="D295" t="str">
            <v>Nhân viên lái cẩu tháp</v>
          </cell>
          <cell r="E295" t="str">
            <v>Phòng Quản lý vật tư thiết bị thi công</v>
          </cell>
          <cell r="F295" t="str">
            <v>Phòng Quản lý vật tư thiết bị thi công</v>
          </cell>
          <cell r="G295" t="str">
            <v>Phòng Quản lý vật tư thiết bị thi công</v>
          </cell>
          <cell r="H295" t="str">
            <v>DE4 C3-3</v>
          </cell>
          <cell r="I295" t="str">
            <v>C3-3</v>
          </cell>
          <cell r="J295">
            <v>42914</v>
          </cell>
          <cell r="K295">
            <v>0</v>
          </cell>
          <cell r="L295" t="str">
            <v>Tăng tháng 7</v>
          </cell>
          <cell r="M295" t="str">
            <v>XĐTH</v>
          </cell>
          <cell r="N295">
            <v>42914</v>
          </cell>
          <cell r="O295" t="str">
            <v>Tái tuyển dụng</v>
          </cell>
          <cell r="P295">
            <v>0</v>
          </cell>
          <cell r="Q295">
            <v>5335000</v>
          </cell>
          <cell r="R295">
            <v>5335000</v>
          </cell>
          <cell r="S295">
            <v>10670000</v>
          </cell>
          <cell r="T295">
            <v>0</v>
          </cell>
          <cell r="U295">
            <v>0</v>
          </cell>
          <cell r="V295">
            <v>0</v>
          </cell>
          <cell r="W295" t="str">
            <v>107002041477</v>
          </cell>
          <cell r="X295" t="str">
            <v>VIETINBANK</v>
          </cell>
          <cell r="Y295" t="str">
            <v>LT</v>
          </cell>
          <cell r="Z295">
            <v>0</v>
          </cell>
          <cell r="AA295">
            <v>0</v>
          </cell>
          <cell r="AB295" t="str">
            <v>HOÀNG VAN BINH</v>
          </cell>
        </row>
        <row r="296">
          <cell r="B296" t="str">
            <v>DIA053</v>
          </cell>
          <cell r="C296" t="str">
            <v>Phạm Ngọc Thân</v>
          </cell>
          <cell r="D296" t="str">
            <v>Nhân viên lái vận thăng</v>
          </cell>
          <cell r="E296" t="str">
            <v>Phòng Quản lý vật tư thiết bị thi công</v>
          </cell>
          <cell r="F296" t="str">
            <v>Phòng Quản lý vật tư thiết bị thi công</v>
          </cell>
          <cell r="G296" t="str">
            <v>Khối sản xuất và xây lắp</v>
          </cell>
          <cell r="H296" t="str">
            <v>DE4 C3-3</v>
          </cell>
          <cell r="I296" t="str">
            <v>C3-3</v>
          </cell>
          <cell r="J296">
            <v>42915</v>
          </cell>
          <cell r="K296">
            <v>0</v>
          </cell>
          <cell r="L296" t="str">
            <v>Tăng tháng 7</v>
          </cell>
          <cell r="M296" t="str">
            <v>HĐMV 6 tháng</v>
          </cell>
          <cell r="N296">
            <v>0</v>
          </cell>
          <cell r="O296">
            <v>0</v>
          </cell>
          <cell r="P296">
            <v>0</v>
          </cell>
          <cell r="Q296">
            <v>4225000</v>
          </cell>
          <cell r="R296">
            <v>4225000</v>
          </cell>
          <cell r="S296">
            <v>8450000</v>
          </cell>
          <cell r="T296">
            <v>0</v>
          </cell>
          <cell r="U296">
            <v>0</v>
          </cell>
          <cell r="V296">
            <v>0</v>
          </cell>
          <cell r="W296" t="str">
            <v>chưa cung cấp</v>
          </cell>
          <cell r="X296">
            <v>0</v>
          </cell>
          <cell r="Y296" t="str">
            <v>LT</v>
          </cell>
          <cell r="Z296">
            <v>0</v>
          </cell>
          <cell r="AA296">
            <v>0</v>
          </cell>
          <cell r="AB296" t="str">
            <v>PHAM NGOC THAN</v>
          </cell>
        </row>
      </sheetData>
      <sheetData sheetId="3" refreshError="1"/>
      <sheetData sheetId="4" refreshError="1"/>
      <sheetData sheetId="5" refreshError="1"/>
      <sheetData sheetId="6" refreshError="1">
        <row r="3">
          <cell r="E3">
            <v>23</v>
          </cell>
        </row>
        <row r="9">
          <cell r="AL9">
            <v>191325650</v>
          </cell>
          <cell r="BE9">
            <v>50740489</v>
          </cell>
          <cell r="BG9">
            <v>3110941400</v>
          </cell>
          <cell r="BI9">
            <v>2021671572</v>
          </cell>
          <cell r="BJ9">
            <v>219927812</v>
          </cell>
        </row>
        <row r="10">
          <cell r="G10" t="str">
            <v>Ban TGD CHG</v>
          </cell>
          <cell r="AL10">
            <v>2625000</v>
          </cell>
          <cell r="AS10">
            <v>42660000</v>
          </cell>
          <cell r="BC10">
            <v>2</v>
          </cell>
          <cell r="BD10">
            <v>2625000</v>
          </cell>
          <cell r="BE10">
            <v>0</v>
          </cell>
          <cell r="BF10">
            <v>0</v>
          </cell>
          <cell r="BG10">
            <v>18825000</v>
          </cell>
          <cell r="BI10">
            <v>31175000</v>
          </cell>
          <cell r="BJ10">
            <v>4585000</v>
          </cell>
        </row>
        <row r="11">
          <cell r="G11" t="str">
            <v>VPTĐ CHG</v>
          </cell>
          <cell r="AL11">
            <v>0</v>
          </cell>
          <cell r="AS11">
            <v>12838890</v>
          </cell>
          <cell r="BC11">
            <v>1</v>
          </cell>
          <cell r="BD11">
            <v>0</v>
          </cell>
          <cell r="BE11">
            <v>1995246</v>
          </cell>
          <cell r="BF11">
            <v>0</v>
          </cell>
          <cell r="BG11">
            <v>12600000</v>
          </cell>
          <cell r="BI11">
            <v>0</v>
          </cell>
          <cell r="BJ11">
            <v>0</v>
          </cell>
        </row>
        <row r="12">
          <cell r="G12" t="str">
            <v>Ban CNTT CHG</v>
          </cell>
          <cell r="AL12">
            <v>0</v>
          </cell>
          <cell r="AS12">
            <v>35370000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9000000</v>
          </cell>
          <cell r="BI12">
            <v>30900000</v>
          </cell>
          <cell r="BJ12">
            <v>4530000</v>
          </cell>
        </row>
        <row r="13">
          <cell r="G13" t="str">
            <v>Ban TT &amp; KSNB CHG</v>
          </cell>
          <cell r="AL13">
            <v>0</v>
          </cell>
          <cell r="AS13">
            <v>3193043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I13">
            <v>3547826</v>
          </cell>
          <cell r="BJ13">
            <v>354783</v>
          </cell>
        </row>
        <row r="14">
          <cell r="G14" t="str">
            <v>Ban ĐG CHG</v>
          </cell>
          <cell r="AL14">
            <v>1837500</v>
          </cell>
          <cell r="AS14">
            <v>31778125</v>
          </cell>
          <cell r="BC14">
            <v>3</v>
          </cell>
          <cell r="BD14">
            <v>1837500</v>
          </cell>
          <cell r="BE14">
            <v>0</v>
          </cell>
          <cell r="BF14">
            <v>0</v>
          </cell>
          <cell r="BG14">
            <v>21637500</v>
          </cell>
          <cell r="BI14">
            <v>13362500</v>
          </cell>
          <cell r="BJ14">
            <v>1254375</v>
          </cell>
        </row>
        <row r="15">
          <cell r="G15" t="str">
            <v>Ban NS CHG</v>
          </cell>
          <cell r="AL15">
            <v>0</v>
          </cell>
          <cell r="AS15">
            <v>12527391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9000000</v>
          </cell>
          <cell r="BI15">
            <v>3713043</v>
          </cell>
          <cell r="BJ15">
            <v>185652</v>
          </cell>
        </row>
        <row r="16">
          <cell r="G16" t="str">
            <v>VPTĐ CHG</v>
          </cell>
          <cell r="AL16">
            <v>425250</v>
          </cell>
          <cell r="AS16">
            <v>4334250</v>
          </cell>
          <cell r="BC16">
            <v>0</v>
          </cell>
          <cell r="BD16">
            <v>425250</v>
          </cell>
          <cell r="BE16">
            <v>0</v>
          </cell>
          <cell r="BF16">
            <v>0</v>
          </cell>
          <cell r="BG16">
            <v>9425250</v>
          </cell>
          <cell r="BI16">
            <v>0</v>
          </cell>
          <cell r="BJ16">
            <v>0</v>
          </cell>
        </row>
        <row r="17">
          <cell r="G17" t="str">
            <v>Ban ĐG CHG</v>
          </cell>
          <cell r="AL17">
            <v>1155000</v>
          </cell>
          <cell r="AS17">
            <v>20160500</v>
          </cell>
          <cell r="BC17">
            <v>1</v>
          </cell>
          <cell r="BD17">
            <v>1155000</v>
          </cell>
          <cell r="BE17">
            <v>0</v>
          </cell>
          <cell r="BF17">
            <v>0</v>
          </cell>
          <cell r="BG17">
            <v>13755000</v>
          </cell>
          <cell r="BI17">
            <v>8245000</v>
          </cell>
          <cell r="BJ17">
            <v>574500</v>
          </cell>
        </row>
        <row r="18">
          <cell r="G18" t="str">
            <v>VPTĐ CHG</v>
          </cell>
          <cell r="AL18">
            <v>567000</v>
          </cell>
          <cell r="AS18">
            <v>13700739</v>
          </cell>
          <cell r="BC18">
            <v>1</v>
          </cell>
          <cell r="BD18">
            <v>567000</v>
          </cell>
          <cell r="BE18">
            <v>1760869</v>
          </cell>
          <cell r="BF18">
            <v>0</v>
          </cell>
          <cell r="BG18">
            <v>13167000</v>
          </cell>
          <cell r="BI18">
            <v>0</v>
          </cell>
          <cell r="BJ18">
            <v>0</v>
          </cell>
        </row>
        <row r="19">
          <cell r="G19" t="str">
            <v>VPTĐ CHG</v>
          </cell>
          <cell r="AL19">
            <v>0</v>
          </cell>
          <cell r="AS19">
            <v>4951793</v>
          </cell>
          <cell r="BC19">
            <v>0</v>
          </cell>
          <cell r="BD19">
            <v>0</v>
          </cell>
          <cell r="BE19">
            <v>46032</v>
          </cell>
          <cell r="BF19">
            <v>0</v>
          </cell>
          <cell r="BG19">
            <v>9000000</v>
          </cell>
          <cell r="BI19">
            <v>0</v>
          </cell>
          <cell r="BJ19">
            <v>0</v>
          </cell>
        </row>
        <row r="20">
          <cell r="G20" t="str">
            <v>VPTĐ CHG</v>
          </cell>
          <cell r="AL20">
            <v>530250</v>
          </cell>
          <cell r="AS20">
            <v>13522831</v>
          </cell>
          <cell r="BC20">
            <v>0</v>
          </cell>
          <cell r="BD20">
            <v>530250</v>
          </cell>
          <cell r="BE20">
            <v>1078804</v>
          </cell>
          <cell r="BF20">
            <v>0</v>
          </cell>
          <cell r="BG20">
            <v>9530250</v>
          </cell>
          <cell r="BI20">
            <v>3048555</v>
          </cell>
          <cell r="BJ20">
            <v>152428</v>
          </cell>
        </row>
        <row r="21">
          <cell r="G21" t="str">
            <v>VPTĐ CHG</v>
          </cell>
          <cell r="AL21">
            <v>425250</v>
          </cell>
          <cell r="AS21">
            <v>8055989</v>
          </cell>
          <cell r="BC21">
            <v>0</v>
          </cell>
          <cell r="BD21">
            <v>425250</v>
          </cell>
          <cell r="BE21">
            <v>646739</v>
          </cell>
          <cell r="BF21">
            <v>0</v>
          </cell>
          <cell r="BG21">
            <v>9425250</v>
          </cell>
          <cell r="BI21">
            <v>0</v>
          </cell>
          <cell r="BJ21">
            <v>0</v>
          </cell>
        </row>
        <row r="22">
          <cell r="G22" t="str">
            <v>Ban TT &amp; KSNB CHG</v>
          </cell>
          <cell r="AL22">
            <v>633938</v>
          </cell>
          <cell r="AS22">
            <v>11380687</v>
          </cell>
          <cell r="BC22">
            <v>2</v>
          </cell>
          <cell r="BD22">
            <v>633938</v>
          </cell>
          <cell r="BE22">
            <v>0</v>
          </cell>
          <cell r="BF22">
            <v>0</v>
          </cell>
          <cell r="BG22">
            <v>16833938</v>
          </cell>
          <cell r="BI22">
            <v>0</v>
          </cell>
          <cell r="BJ22">
            <v>0</v>
          </cell>
        </row>
        <row r="23">
          <cell r="G23" t="str">
            <v>VPTĐ CHG</v>
          </cell>
          <cell r="AL23">
            <v>425250</v>
          </cell>
          <cell r="AS23">
            <v>4083163</v>
          </cell>
          <cell r="BC23">
            <v>0</v>
          </cell>
          <cell r="BD23">
            <v>425250</v>
          </cell>
          <cell r="BE23">
            <v>24456</v>
          </cell>
          <cell r="BF23">
            <v>0</v>
          </cell>
          <cell r="BG23">
            <v>9425250</v>
          </cell>
          <cell r="BI23">
            <v>0</v>
          </cell>
          <cell r="BJ23">
            <v>0</v>
          </cell>
        </row>
        <row r="24">
          <cell r="G24" t="str">
            <v>VPTĐ CHG</v>
          </cell>
          <cell r="AL24">
            <v>525000</v>
          </cell>
          <cell r="AS24">
            <v>6165489</v>
          </cell>
          <cell r="BC24">
            <v>2</v>
          </cell>
          <cell r="BD24">
            <v>525000</v>
          </cell>
          <cell r="BE24">
            <v>538043</v>
          </cell>
          <cell r="BF24">
            <v>0</v>
          </cell>
          <cell r="BG24">
            <v>16725000</v>
          </cell>
          <cell r="BI24">
            <v>0</v>
          </cell>
          <cell r="BJ24">
            <v>0</v>
          </cell>
        </row>
        <row r="25">
          <cell r="G25" t="str">
            <v>Ban TC-KT CHG</v>
          </cell>
          <cell r="AL25">
            <v>945000</v>
          </cell>
          <cell r="AS25">
            <v>14339500</v>
          </cell>
          <cell r="BC25">
            <v>0</v>
          </cell>
          <cell r="BD25">
            <v>945000</v>
          </cell>
          <cell r="BE25">
            <v>0</v>
          </cell>
          <cell r="BF25">
            <v>0</v>
          </cell>
          <cell r="BG25">
            <v>9945000</v>
          </cell>
          <cell r="BI25">
            <v>5755000</v>
          </cell>
          <cell r="BJ25">
            <v>325500</v>
          </cell>
        </row>
        <row r="26">
          <cell r="G26" t="str">
            <v>Ban ĐG CHG</v>
          </cell>
          <cell r="AL26">
            <v>630000</v>
          </cell>
          <cell r="AS26">
            <v>11310000</v>
          </cell>
          <cell r="BC26">
            <v>1</v>
          </cell>
          <cell r="BD26">
            <v>630000</v>
          </cell>
          <cell r="BE26">
            <v>0</v>
          </cell>
          <cell r="BF26">
            <v>0</v>
          </cell>
          <cell r="BG26">
            <v>13230000</v>
          </cell>
          <cell r="BI26">
            <v>0</v>
          </cell>
          <cell r="BJ26">
            <v>0</v>
          </cell>
        </row>
        <row r="27">
          <cell r="G27" t="str">
            <v>Ban NS CHG</v>
          </cell>
          <cell r="AL27">
            <v>1050000</v>
          </cell>
          <cell r="AS27">
            <v>16241304</v>
          </cell>
          <cell r="BC27">
            <v>3</v>
          </cell>
          <cell r="BD27">
            <v>1050000</v>
          </cell>
          <cell r="BE27">
            <v>0</v>
          </cell>
          <cell r="BF27">
            <v>0</v>
          </cell>
          <cell r="BG27">
            <v>20850000</v>
          </cell>
          <cell r="BI27">
            <v>0</v>
          </cell>
          <cell r="BJ27">
            <v>0</v>
          </cell>
        </row>
        <row r="28">
          <cell r="G28" t="str">
            <v>Ban TT &amp; KSNB CHG</v>
          </cell>
          <cell r="AL28">
            <v>1690500</v>
          </cell>
          <cell r="AS28">
            <v>28983075</v>
          </cell>
          <cell r="BC28">
            <v>2</v>
          </cell>
          <cell r="BD28">
            <v>1690500</v>
          </cell>
          <cell r="BE28">
            <v>0</v>
          </cell>
          <cell r="BF28">
            <v>0</v>
          </cell>
          <cell r="BG28">
            <v>17890500</v>
          </cell>
          <cell r="BI28">
            <v>14309500</v>
          </cell>
          <cell r="BJ28">
            <v>1396425</v>
          </cell>
        </row>
        <row r="29">
          <cell r="G29" t="str">
            <v>Ban TT &amp; KSNB CHG</v>
          </cell>
          <cell r="AL29">
            <v>1640625</v>
          </cell>
          <cell r="AS29">
            <v>27677969</v>
          </cell>
          <cell r="BC29">
            <v>1</v>
          </cell>
          <cell r="BD29">
            <v>1640625</v>
          </cell>
          <cell r="BE29">
            <v>0</v>
          </cell>
          <cell r="BF29">
            <v>0</v>
          </cell>
          <cell r="BG29">
            <v>14240625</v>
          </cell>
          <cell r="BI29">
            <v>17009375</v>
          </cell>
          <cell r="BJ29">
            <v>1801406</v>
          </cell>
        </row>
        <row r="30">
          <cell r="G30" t="str">
            <v>VPTĐ CHG</v>
          </cell>
          <cell r="AL30">
            <v>1569750</v>
          </cell>
          <cell r="AS30">
            <v>27130712</v>
          </cell>
          <cell r="BC30">
            <v>2</v>
          </cell>
          <cell r="BD30">
            <v>1569750</v>
          </cell>
          <cell r="BE30">
            <v>0</v>
          </cell>
          <cell r="BF30">
            <v>0</v>
          </cell>
          <cell r="BG30">
            <v>17769750</v>
          </cell>
          <cell r="BI30">
            <v>12130250</v>
          </cell>
          <cell r="BJ30">
            <v>1069538</v>
          </cell>
        </row>
        <row r="31">
          <cell r="G31" t="str">
            <v>TTL CHG</v>
          </cell>
          <cell r="AL31">
            <v>2415000</v>
          </cell>
          <cell r="AS31">
            <v>39628000</v>
          </cell>
          <cell r="BC31">
            <v>2</v>
          </cell>
          <cell r="BD31">
            <v>2415000</v>
          </cell>
          <cell r="BE31">
            <v>0</v>
          </cell>
          <cell r="BF31">
            <v>0</v>
          </cell>
          <cell r="BG31">
            <v>18615000</v>
          </cell>
          <cell r="BI31">
            <v>27385000</v>
          </cell>
          <cell r="BJ31">
            <v>3827000</v>
          </cell>
        </row>
        <row r="32">
          <cell r="G32" t="str">
            <v>TTL CHG</v>
          </cell>
          <cell r="AL32">
            <v>532875</v>
          </cell>
          <cell r="AS32">
            <v>9566375</v>
          </cell>
          <cell r="BC32">
            <v>1</v>
          </cell>
          <cell r="BD32">
            <v>532875</v>
          </cell>
          <cell r="BE32">
            <v>0</v>
          </cell>
          <cell r="BF32">
            <v>0</v>
          </cell>
          <cell r="BG32">
            <v>13132875</v>
          </cell>
          <cell r="BI32">
            <v>0</v>
          </cell>
          <cell r="BJ32">
            <v>0</v>
          </cell>
        </row>
        <row r="33">
          <cell r="G33" t="str">
            <v>Ban PC CHG</v>
          </cell>
          <cell r="AL33">
            <v>451500</v>
          </cell>
          <cell r="AS33">
            <v>8105500</v>
          </cell>
          <cell r="BC33">
            <v>0</v>
          </cell>
          <cell r="BD33">
            <v>451500</v>
          </cell>
          <cell r="BE33">
            <v>0</v>
          </cell>
          <cell r="BF33">
            <v>0</v>
          </cell>
          <cell r="BG33">
            <v>9451500</v>
          </cell>
          <cell r="BI33">
            <v>0</v>
          </cell>
          <cell r="BJ33">
            <v>0</v>
          </cell>
        </row>
        <row r="34">
          <cell r="G34" t="str">
            <v>Ban PC CHG</v>
          </cell>
          <cell r="AL34">
            <v>0</v>
          </cell>
          <cell r="AS34">
            <v>24740000</v>
          </cell>
          <cell r="BC34">
            <v>1</v>
          </cell>
          <cell r="BD34">
            <v>0</v>
          </cell>
          <cell r="BE34">
            <v>0</v>
          </cell>
          <cell r="BF34">
            <v>0</v>
          </cell>
          <cell r="BG34">
            <v>12600000</v>
          </cell>
          <cell r="BI34">
            <v>13400000</v>
          </cell>
          <cell r="BJ34">
            <v>1260000</v>
          </cell>
        </row>
        <row r="35">
          <cell r="G35" t="str">
            <v>VPTĐ CHG</v>
          </cell>
          <cell r="AL35">
            <v>433125</v>
          </cell>
          <cell r="AS35">
            <v>11115211</v>
          </cell>
          <cell r="BC35">
            <v>2</v>
          </cell>
          <cell r="BD35">
            <v>448875</v>
          </cell>
          <cell r="BE35">
            <v>1930707</v>
          </cell>
          <cell r="BF35">
            <v>0</v>
          </cell>
          <cell r="BG35">
            <v>16648875</v>
          </cell>
          <cell r="BI35">
            <v>0</v>
          </cell>
          <cell r="BJ35">
            <v>0</v>
          </cell>
        </row>
        <row r="36">
          <cell r="G36" t="str">
            <v>Ban TC-KT CHG</v>
          </cell>
          <cell r="AL36">
            <v>425250</v>
          </cell>
          <cell r="AS36">
            <v>7034250</v>
          </cell>
          <cell r="BC36">
            <v>0</v>
          </cell>
          <cell r="BD36">
            <v>425250</v>
          </cell>
          <cell r="BE36">
            <v>0</v>
          </cell>
          <cell r="BF36">
            <v>0</v>
          </cell>
          <cell r="BG36">
            <v>9425250</v>
          </cell>
          <cell r="BI36">
            <v>0</v>
          </cell>
          <cell r="BJ36">
            <v>0</v>
          </cell>
        </row>
        <row r="37">
          <cell r="G37" t="str">
            <v>Ban TC-KT CHG</v>
          </cell>
          <cell r="AL37">
            <v>787500</v>
          </cell>
          <cell r="AS37">
            <v>14137500</v>
          </cell>
          <cell r="BC37">
            <v>2</v>
          </cell>
          <cell r="BD37">
            <v>787500</v>
          </cell>
          <cell r="BE37">
            <v>0</v>
          </cell>
          <cell r="BF37">
            <v>0</v>
          </cell>
          <cell r="BG37">
            <v>16987500</v>
          </cell>
          <cell r="BI37">
            <v>0</v>
          </cell>
          <cell r="BJ37">
            <v>0</v>
          </cell>
        </row>
        <row r="38">
          <cell r="G38" t="str">
            <v>Ban TC-KT CHG</v>
          </cell>
          <cell r="AL38">
            <v>2480625</v>
          </cell>
          <cell r="AS38">
            <v>40255500</v>
          </cell>
          <cell r="BC38">
            <v>2</v>
          </cell>
          <cell r="BD38">
            <v>2480625</v>
          </cell>
          <cell r="BE38">
            <v>0</v>
          </cell>
          <cell r="BF38">
            <v>0</v>
          </cell>
          <cell r="BG38">
            <v>18680625</v>
          </cell>
          <cell r="BI38">
            <v>28169375</v>
          </cell>
          <cell r="BJ38">
            <v>3983875</v>
          </cell>
        </row>
        <row r="39">
          <cell r="G39" t="str">
            <v>Ban MKT&amp;TT CHG</v>
          </cell>
          <cell r="AL39">
            <v>714000</v>
          </cell>
          <cell r="AS39">
            <v>12623700</v>
          </cell>
          <cell r="BC39">
            <v>0</v>
          </cell>
          <cell r="BD39">
            <v>714000</v>
          </cell>
          <cell r="BE39">
            <v>0</v>
          </cell>
          <cell r="BF39">
            <v>0</v>
          </cell>
          <cell r="BG39">
            <v>9714000</v>
          </cell>
          <cell r="BI39">
            <v>3886000</v>
          </cell>
          <cell r="BJ39">
            <v>194300</v>
          </cell>
        </row>
        <row r="40">
          <cell r="G40" t="str">
            <v>Ban MKT&amp;TT CHG</v>
          </cell>
          <cell r="AL40">
            <v>635250</v>
          </cell>
          <cell r="AS40">
            <v>13377076</v>
          </cell>
          <cell r="BC40">
            <v>1</v>
          </cell>
          <cell r="BD40">
            <v>635250</v>
          </cell>
          <cell r="BE40">
            <v>920652</v>
          </cell>
          <cell r="BF40">
            <v>0</v>
          </cell>
          <cell r="BG40">
            <v>13235250</v>
          </cell>
          <cell r="BI40">
            <v>0</v>
          </cell>
          <cell r="BJ40">
            <v>0</v>
          </cell>
        </row>
        <row r="41">
          <cell r="G41" t="str">
            <v>Ban R&amp;D CHG</v>
          </cell>
          <cell r="AL41">
            <v>1848000</v>
          </cell>
          <cell r="AS41">
            <v>31901600</v>
          </cell>
          <cell r="BC41">
            <v>0</v>
          </cell>
          <cell r="BD41">
            <v>1848000</v>
          </cell>
          <cell r="BE41">
            <v>0</v>
          </cell>
          <cell r="BF41">
            <v>0</v>
          </cell>
          <cell r="BG41">
            <v>10848000</v>
          </cell>
          <cell r="BI41">
            <v>25852000</v>
          </cell>
          <cell r="BJ41">
            <v>3520400</v>
          </cell>
        </row>
        <row r="42">
          <cell r="G42" t="str">
            <v>VPTĐ CHG</v>
          </cell>
          <cell r="AL42">
            <v>472500</v>
          </cell>
          <cell r="AS42">
            <v>11221631</v>
          </cell>
          <cell r="BC42">
            <v>1</v>
          </cell>
          <cell r="BD42">
            <v>472500</v>
          </cell>
          <cell r="BE42">
            <v>1369566</v>
          </cell>
          <cell r="BF42">
            <v>0</v>
          </cell>
          <cell r="BG42">
            <v>13072500</v>
          </cell>
          <cell r="BI42">
            <v>0</v>
          </cell>
          <cell r="BJ42">
            <v>0</v>
          </cell>
        </row>
        <row r="43">
          <cell r="G43" t="str">
            <v>Ban CNTT CHG</v>
          </cell>
          <cell r="AL43">
            <v>606375</v>
          </cell>
          <cell r="AS43">
            <v>10885875</v>
          </cell>
          <cell r="BC43">
            <v>1</v>
          </cell>
          <cell r="BD43">
            <v>606375</v>
          </cell>
          <cell r="BE43">
            <v>0</v>
          </cell>
          <cell r="BF43">
            <v>0</v>
          </cell>
          <cell r="BG43">
            <v>13206375</v>
          </cell>
          <cell r="BI43">
            <v>0</v>
          </cell>
          <cell r="BJ43">
            <v>0</v>
          </cell>
        </row>
        <row r="44">
          <cell r="G44" t="str">
            <v>TTL CHG</v>
          </cell>
          <cell r="AL44">
            <v>721875</v>
          </cell>
          <cell r="AS44">
            <v>12937969</v>
          </cell>
          <cell r="BC44">
            <v>1</v>
          </cell>
          <cell r="BD44">
            <v>721875</v>
          </cell>
          <cell r="BE44">
            <v>0</v>
          </cell>
          <cell r="BF44">
            <v>0</v>
          </cell>
          <cell r="BG44">
            <v>13321875</v>
          </cell>
          <cell r="BI44">
            <v>428125</v>
          </cell>
          <cell r="BJ44">
            <v>21406</v>
          </cell>
        </row>
        <row r="45">
          <cell r="G45" t="str">
            <v>TTL CHG</v>
          </cell>
          <cell r="AL45">
            <v>425250</v>
          </cell>
          <cell r="AS45">
            <v>9505512</v>
          </cell>
          <cell r="BC45">
            <v>0</v>
          </cell>
          <cell r="BD45">
            <v>425250</v>
          </cell>
          <cell r="BE45">
            <v>0</v>
          </cell>
          <cell r="BF45">
            <v>0</v>
          </cell>
          <cell r="BG45">
            <v>9425250</v>
          </cell>
          <cell r="BI45">
            <v>574750</v>
          </cell>
          <cell r="BJ45">
            <v>28738</v>
          </cell>
        </row>
        <row r="46">
          <cell r="G46" t="str">
            <v>Ban ĐT CHG</v>
          </cell>
          <cell r="AL46">
            <v>682500</v>
          </cell>
          <cell r="AS46">
            <v>14915750</v>
          </cell>
          <cell r="BC46">
            <v>0</v>
          </cell>
          <cell r="BD46">
            <v>682500</v>
          </cell>
          <cell r="BE46">
            <v>0</v>
          </cell>
          <cell r="BF46">
            <v>0</v>
          </cell>
          <cell r="BG46">
            <v>9682500</v>
          </cell>
          <cell r="BI46">
            <v>6367500</v>
          </cell>
          <cell r="BJ46">
            <v>386750</v>
          </cell>
        </row>
        <row r="47">
          <cell r="G47" t="str">
            <v>Ban R&amp;D CHG</v>
          </cell>
          <cell r="AL47">
            <v>483000</v>
          </cell>
          <cell r="AS47">
            <v>8671000</v>
          </cell>
          <cell r="BC47">
            <v>0</v>
          </cell>
          <cell r="BD47">
            <v>483000</v>
          </cell>
          <cell r="BE47">
            <v>0</v>
          </cell>
          <cell r="BF47">
            <v>0</v>
          </cell>
          <cell r="BG47">
            <v>9483000</v>
          </cell>
          <cell r="BI47">
            <v>0</v>
          </cell>
          <cell r="BJ47">
            <v>0</v>
          </cell>
        </row>
        <row r="48">
          <cell r="G48" t="str">
            <v>Ban TT &amp; KSNB CHG</v>
          </cell>
          <cell r="AL48">
            <v>716625</v>
          </cell>
          <cell r="AS48">
            <v>12668456</v>
          </cell>
          <cell r="BC48">
            <v>0</v>
          </cell>
          <cell r="BD48">
            <v>716625</v>
          </cell>
          <cell r="BE48">
            <v>0</v>
          </cell>
          <cell r="BF48">
            <v>0</v>
          </cell>
          <cell r="BG48">
            <v>9716625</v>
          </cell>
          <cell r="BI48">
            <v>3933375</v>
          </cell>
          <cell r="BJ48">
            <v>196669</v>
          </cell>
        </row>
        <row r="49">
          <cell r="G49" t="str">
            <v>Ban NS CHG</v>
          </cell>
          <cell r="AL49">
            <v>635250</v>
          </cell>
          <cell r="AS49">
            <v>9781665</v>
          </cell>
          <cell r="BC49">
            <v>0</v>
          </cell>
          <cell r="BD49">
            <v>635250</v>
          </cell>
          <cell r="BE49">
            <v>0</v>
          </cell>
          <cell r="BF49">
            <v>0</v>
          </cell>
          <cell r="BG49">
            <v>9635250</v>
          </cell>
          <cell r="BI49">
            <v>886489</v>
          </cell>
          <cell r="BJ49">
            <v>44324</v>
          </cell>
        </row>
        <row r="50">
          <cell r="G50" t="str">
            <v>Ban TC-KT CHG</v>
          </cell>
          <cell r="AL50">
            <v>2920000</v>
          </cell>
          <cell r="AS50">
            <v>71536000</v>
          </cell>
          <cell r="BC50">
            <v>2</v>
          </cell>
          <cell r="BD50">
            <v>2920000</v>
          </cell>
          <cell r="BE50">
            <v>0</v>
          </cell>
          <cell r="BF50">
            <v>0</v>
          </cell>
          <cell r="BG50">
            <v>19120000</v>
          </cell>
          <cell r="BI50">
            <v>70880000</v>
          </cell>
          <cell r="BJ50">
            <v>15414000</v>
          </cell>
        </row>
        <row r="51">
          <cell r="G51" t="str">
            <v>TTL CHG</v>
          </cell>
          <cell r="AL51">
            <v>735000</v>
          </cell>
          <cell r="AS51">
            <v>12981750</v>
          </cell>
          <cell r="BC51">
            <v>0</v>
          </cell>
          <cell r="BD51">
            <v>735000</v>
          </cell>
          <cell r="BE51">
            <v>0</v>
          </cell>
          <cell r="BF51">
            <v>0</v>
          </cell>
          <cell r="BG51">
            <v>9735000</v>
          </cell>
          <cell r="BI51">
            <v>4265000</v>
          </cell>
          <cell r="BJ51">
            <v>213250</v>
          </cell>
        </row>
        <row r="52">
          <cell r="G52" t="str">
            <v>Ban MKT&amp;TT CHG</v>
          </cell>
          <cell r="AL52">
            <v>1050000</v>
          </cell>
          <cell r="AS52">
            <v>19457500</v>
          </cell>
          <cell r="BC52">
            <v>0</v>
          </cell>
          <cell r="BD52">
            <v>1050000</v>
          </cell>
          <cell r="BE52">
            <v>0</v>
          </cell>
          <cell r="BF52">
            <v>0</v>
          </cell>
          <cell r="BG52">
            <v>10050000</v>
          </cell>
          <cell r="BI52">
            <v>10950000</v>
          </cell>
          <cell r="BJ52">
            <v>892500</v>
          </cell>
        </row>
        <row r="53">
          <cell r="G53" t="str">
            <v>Ban TC-KT CHG</v>
          </cell>
          <cell r="AL53">
            <v>735000</v>
          </cell>
          <cell r="AS53">
            <v>13195000</v>
          </cell>
          <cell r="BC53">
            <v>2</v>
          </cell>
          <cell r="BD53">
            <v>735000</v>
          </cell>
          <cell r="BE53">
            <v>0</v>
          </cell>
          <cell r="BF53">
            <v>0</v>
          </cell>
          <cell r="BG53">
            <v>16935000</v>
          </cell>
          <cell r="BI53">
            <v>0</v>
          </cell>
          <cell r="BJ53">
            <v>0</v>
          </cell>
        </row>
        <row r="54">
          <cell r="G54" t="str">
            <v>VPTĐ CHG</v>
          </cell>
          <cell r="AL54">
            <v>425250</v>
          </cell>
          <cell r="AS54">
            <v>7835880</v>
          </cell>
          <cell r="BC54">
            <v>0</v>
          </cell>
          <cell r="BD54">
            <v>425250</v>
          </cell>
          <cell r="BE54">
            <v>812500</v>
          </cell>
          <cell r="BF54">
            <v>0</v>
          </cell>
          <cell r="BG54">
            <v>9425250</v>
          </cell>
          <cell r="BI54">
            <v>0</v>
          </cell>
          <cell r="BJ54">
            <v>0</v>
          </cell>
        </row>
        <row r="55">
          <cell r="G55" t="str">
            <v>Ban TT &amp; KSNB CHG</v>
          </cell>
          <cell r="AL55">
            <v>840000</v>
          </cell>
          <cell r="AS55">
            <v>16771878</v>
          </cell>
          <cell r="BC55">
            <v>2</v>
          </cell>
          <cell r="BD55">
            <v>840000</v>
          </cell>
          <cell r="BE55">
            <v>521739</v>
          </cell>
          <cell r="BF55">
            <v>0</v>
          </cell>
          <cell r="BG55">
            <v>17040000</v>
          </cell>
          <cell r="BI55">
            <v>0</v>
          </cell>
          <cell r="BJ55">
            <v>0</v>
          </cell>
        </row>
        <row r="56">
          <cell r="G56" t="str">
            <v>Ban MKT&amp;TT CHG</v>
          </cell>
          <cell r="AL56">
            <v>2100000</v>
          </cell>
          <cell r="AS56">
            <v>35780000</v>
          </cell>
          <cell r="BC56">
            <v>2</v>
          </cell>
          <cell r="BD56">
            <v>2100000</v>
          </cell>
          <cell r="BE56">
            <v>0</v>
          </cell>
          <cell r="BF56">
            <v>0</v>
          </cell>
          <cell r="BG56">
            <v>18300000</v>
          </cell>
          <cell r="BI56">
            <v>21700000</v>
          </cell>
          <cell r="BJ56">
            <v>2690000</v>
          </cell>
        </row>
        <row r="57">
          <cell r="G57" t="str">
            <v>Ban ĐT CHG</v>
          </cell>
          <cell r="AL57">
            <v>1207500</v>
          </cell>
          <cell r="AS57">
            <v>21368250</v>
          </cell>
          <cell r="BC57">
            <v>2</v>
          </cell>
          <cell r="BD57">
            <v>1207500</v>
          </cell>
          <cell r="BE57">
            <v>0</v>
          </cell>
          <cell r="BF57">
            <v>0</v>
          </cell>
          <cell r="BG57">
            <v>17407500</v>
          </cell>
          <cell r="BI57">
            <v>5592500</v>
          </cell>
          <cell r="BJ57">
            <v>309250</v>
          </cell>
        </row>
        <row r="58">
          <cell r="G58" t="str">
            <v>Ban R&amp;D CHG</v>
          </cell>
          <cell r="AL58">
            <v>630000</v>
          </cell>
          <cell r="AS58">
            <v>11001500</v>
          </cell>
          <cell r="BC58">
            <v>0</v>
          </cell>
          <cell r="BD58">
            <v>630000</v>
          </cell>
          <cell r="BE58">
            <v>0</v>
          </cell>
          <cell r="BF58">
            <v>0</v>
          </cell>
          <cell r="BG58">
            <v>9630000</v>
          </cell>
          <cell r="BI58">
            <v>2170000</v>
          </cell>
          <cell r="BJ58">
            <v>108500</v>
          </cell>
        </row>
        <row r="59">
          <cell r="G59" t="str">
            <v>Ban CNTT CHG</v>
          </cell>
          <cell r="AL59">
            <v>577500</v>
          </cell>
          <cell r="AS59">
            <v>10961375</v>
          </cell>
          <cell r="BC59">
            <v>0</v>
          </cell>
          <cell r="BD59">
            <v>577500</v>
          </cell>
          <cell r="BE59">
            <v>0</v>
          </cell>
          <cell r="BF59">
            <v>0</v>
          </cell>
          <cell r="BG59">
            <v>9577500</v>
          </cell>
          <cell r="BI59">
            <v>2122500</v>
          </cell>
          <cell r="BJ59">
            <v>106125</v>
          </cell>
        </row>
        <row r="60">
          <cell r="G60" t="str">
            <v>Ban NS CHG</v>
          </cell>
          <cell r="AL60">
            <v>2770000</v>
          </cell>
          <cell r="AS60">
            <v>50592500</v>
          </cell>
          <cell r="BC60">
            <v>2</v>
          </cell>
          <cell r="BD60">
            <v>2770000</v>
          </cell>
          <cell r="BE60">
            <v>0</v>
          </cell>
          <cell r="BF60">
            <v>0</v>
          </cell>
          <cell r="BG60">
            <v>18970000</v>
          </cell>
          <cell r="BI60">
            <v>41030000</v>
          </cell>
          <cell r="BJ60">
            <v>7007500</v>
          </cell>
        </row>
        <row r="61">
          <cell r="G61" t="str">
            <v>Ban NS CHG</v>
          </cell>
          <cell r="AL61">
            <v>1365000</v>
          </cell>
          <cell r="AS61">
            <v>23883250</v>
          </cell>
          <cell r="BC61">
            <v>3</v>
          </cell>
          <cell r="BD61">
            <v>1365000</v>
          </cell>
          <cell r="BE61">
            <v>0</v>
          </cell>
          <cell r="BF61">
            <v>0</v>
          </cell>
          <cell r="BG61">
            <v>21165000</v>
          </cell>
          <cell r="BI61">
            <v>4435000</v>
          </cell>
          <cell r="BJ61">
            <v>221750</v>
          </cell>
        </row>
        <row r="62">
          <cell r="G62" t="str">
            <v>Ban MKT&amp;TT CHG</v>
          </cell>
          <cell r="AL62">
            <v>1312500</v>
          </cell>
          <cell r="AS62">
            <v>23119375</v>
          </cell>
          <cell r="BC62">
            <v>0</v>
          </cell>
          <cell r="BD62">
            <v>1312500</v>
          </cell>
          <cell r="BE62">
            <v>0</v>
          </cell>
          <cell r="BF62">
            <v>0</v>
          </cell>
          <cell r="BG62">
            <v>10312500</v>
          </cell>
          <cell r="BI62">
            <v>15287500</v>
          </cell>
          <cell r="BJ62">
            <v>1543125</v>
          </cell>
        </row>
        <row r="63">
          <cell r="G63" t="str">
            <v>Ban NS CHG</v>
          </cell>
          <cell r="AL63">
            <v>472500</v>
          </cell>
          <cell r="AS63">
            <v>8482500</v>
          </cell>
          <cell r="BC63">
            <v>0</v>
          </cell>
          <cell r="BD63">
            <v>472500</v>
          </cell>
          <cell r="BE63">
            <v>0</v>
          </cell>
          <cell r="BF63">
            <v>0</v>
          </cell>
          <cell r="BG63">
            <v>9472500</v>
          </cell>
          <cell r="BI63">
            <v>0</v>
          </cell>
          <cell r="BJ63">
            <v>0</v>
          </cell>
        </row>
        <row r="64">
          <cell r="G64" t="str">
            <v>Ban CNTT CHG</v>
          </cell>
          <cell r="AL64">
            <v>425250</v>
          </cell>
          <cell r="AS64">
            <v>5834250</v>
          </cell>
          <cell r="BC64">
            <v>0</v>
          </cell>
          <cell r="BD64">
            <v>425250</v>
          </cell>
          <cell r="BE64">
            <v>0</v>
          </cell>
          <cell r="BF64">
            <v>0</v>
          </cell>
          <cell r="BG64">
            <v>9425250</v>
          </cell>
          <cell r="BI64">
            <v>0</v>
          </cell>
          <cell r="BJ64">
            <v>0</v>
          </cell>
        </row>
        <row r="65">
          <cell r="G65" t="str">
            <v>Ban PC CHG</v>
          </cell>
          <cell r="AL65">
            <v>1155000</v>
          </cell>
          <cell r="AS65">
            <v>20160500</v>
          </cell>
          <cell r="BC65">
            <v>1</v>
          </cell>
          <cell r="BD65">
            <v>1155000</v>
          </cell>
          <cell r="BE65">
            <v>0</v>
          </cell>
          <cell r="BF65">
            <v>0</v>
          </cell>
          <cell r="BG65">
            <v>13755000</v>
          </cell>
          <cell r="BI65">
            <v>8245000</v>
          </cell>
          <cell r="BJ65">
            <v>574500</v>
          </cell>
        </row>
        <row r="66">
          <cell r="G66" t="str">
            <v>Ban NS CHG</v>
          </cell>
          <cell r="AL66">
            <v>1837500</v>
          </cell>
          <cell r="AS66">
            <v>30170000</v>
          </cell>
          <cell r="BC66">
            <v>1</v>
          </cell>
          <cell r="BD66">
            <v>1837500</v>
          </cell>
          <cell r="BE66">
            <v>0</v>
          </cell>
          <cell r="BF66">
            <v>0</v>
          </cell>
          <cell r="BG66">
            <v>14437500</v>
          </cell>
          <cell r="BI66">
            <v>20062500</v>
          </cell>
          <cell r="BJ66">
            <v>2362500</v>
          </cell>
        </row>
        <row r="67">
          <cell r="G67" t="str">
            <v>VPTĐ CHG</v>
          </cell>
          <cell r="AL67">
            <v>425250</v>
          </cell>
          <cell r="AS67">
            <v>6164685</v>
          </cell>
          <cell r="BC67">
            <v>0</v>
          </cell>
          <cell r="BD67">
            <v>425250</v>
          </cell>
          <cell r="BE67">
            <v>815218</v>
          </cell>
          <cell r="BF67">
            <v>0</v>
          </cell>
          <cell r="BG67">
            <v>9425250</v>
          </cell>
          <cell r="BI67">
            <v>0</v>
          </cell>
          <cell r="BJ67">
            <v>0</v>
          </cell>
        </row>
        <row r="68">
          <cell r="G68" t="str">
            <v>Ban TC-KT CHG</v>
          </cell>
          <cell r="AL68">
            <v>0</v>
          </cell>
          <cell r="AS68">
            <v>19100000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9000000</v>
          </cell>
          <cell r="BI68">
            <v>11000000</v>
          </cell>
          <cell r="BJ68">
            <v>900000</v>
          </cell>
        </row>
        <row r="69">
          <cell r="G69" t="str">
            <v>Ban PC CHG</v>
          </cell>
          <cell r="AL69">
            <v>2920000</v>
          </cell>
          <cell r="AS69">
            <v>69376000</v>
          </cell>
          <cell r="BC69">
            <v>0</v>
          </cell>
          <cell r="BD69">
            <v>2920000</v>
          </cell>
          <cell r="BE69">
            <v>0</v>
          </cell>
          <cell r="BF69">
            <v>0</v>
          </cell>
          <cell r="BG69">
            <v>11920000</v>
          </cell>
          <cell r="BI69">
            <v>78080000</v>
          </cell>
          <cell r="BJ69">
            <v>17574000</v>
          </cell>
        </row>
        <row r="70">
          <cell r="G70" t="str">
            <v>Ban R&amp;D CHG</v>
          </cell>
          <cell r="AL70">
            <v>0</v>
          </cell>
          <cell r="AS70">
            <v>12562500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9000000</v>
          </cell>
          <cell r="BI70">
            <v>3750000</v>
          </cell>
          <cell r="BJ70">
            <v>187500</v>
          </cell>
        </row>
        <row r="71">
          <cell r="G71" t="str">
            <v>Ban NS CHG</v>
          </cell>
          <cell r="AL71">
            <v>0</v>
          </cell>
          <cell r="AS71">
            <v>21450434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9000000</v>
          </cell>
          <cell r="BI71">
            <v>13765217</v>
          </cell>
          <cell r="BJ71">
            <v>1314783</v>
          </cell>
        </row>
        <row r="72">
          <cell r="G72" t="str">
            <v>Ban NS CHG</v>
          </cell>
          <cell r="AL72">
            <v>0</v>
          </cell>
          <cell r="AS72">
            <v>1000000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I72">
            <v>1000000</v>
          </cell>
          <cell r="BJ72">
            <v>0</v>
          </cell>
        </row>
        <row r="73">
          <cell r="G73" t="str">
            <v>Ban NS CHG</v>
          </cell>
          <cell r="AL73">
            <v>0</v>
          </cell>
          <cell r="AS73">
            <v>608696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I73">
            <v>608696</v>
          </cell>
          <cell r="BJ73">
            <v>0</v>
          </cell>
        </row>
        <row r="74">
          <cell r="G74" t="str">
            <v>Ban MKT&amp;TT CHG</v>
          </cell>
          <cell r="AL74">
            <v>0</v>
          </cell>
          <cell r="AS74">
            <v>1000000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I74">
            <v>1000000</v>
          </cell>
          <cell r="BJ74">
            <v>0</v>
          </cell>
        </row>
        <row r="75">
          <cell r="G75" t="str">
            <v>Ban PC CHG</v>
          </cell>
          <cell r="AL75">
            <v>0</v>
          </cell>
          <cell r="AS75">
            <v>12060000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I75">
            <v>13400000</v>
          </cell>
          <cell r="BJ75">
            <v>1340000</v>
          </cell>
        </row>
        <row r="76">
          <cell r="G76" t="str">
            <v>Ban ĐT CHG</v>
          </cell>
          <cell r="AL76">
            <v>0</v>
          </cell>
          <cell r="AS76">
            <v>13770000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I76">
            <v>15300000</v>
          </cell>
          <cell r="BJ76">
            <v>1530000</v>
          </cell>
        </row>
        <row r="77">
          <cell r="G77" t="str">
            <v>Ban ĐT CHG</v>
          </cell>
          <cell r="AL77">
            <v>0</v>
          </cell>
          <cell r="AS77">
            <v>14634783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I77">
            <v>16260870</v>
          </cell>
          <cell r="BJ77">
            <v>1626087</v>
          </cell>
        </row>
        <row r="78">
          <cell r="G78" t="str">
            <v>TTL CHG</v>
          </cell>
          <cell r="AL78">
            <v>2852000</v>
          </cell>
          <cell r="AS78">
            <v>73710113</v>
          </cell>
          <cell r="BC78">
            <v>0</v>
          </cell>
          <cell r="BD78">
            <v>2852000</v>
          </cell>
          <cell r="BE78">
            <v>0</v>
          </cell>
          <cell r="BF78">
            <v>0</v>
          </cell>
          <cell r="BG78">
            <v>11852000</v>
          </cell>
          <cell r="BI78">
            <v>84600174</v>
          </cell>
          <cell r="BJ78">
            <v>19760061</v>
          </cell>
        </row>
        <row r="79">
          <cell r="G79" t="str">
            <v>Ban TC-KT CHG</v>
          </cell>
          <cell r="AL79">
            <v>0</v>
          </cell>
          <cell r="AS79">
            <v>2161957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I79">
            <v>2402174</v>
          </cell>
          <cell r="BJ79">
            <v>240217</v>
          </cell>
        </row>
        <row r="80">
          <cell r="G80" t="str">
            <v>Ban NS CHG</v>
          </cell>
          <cell r="AL80">
            <v>0</v>
          </cell>
          <cell r="AS80">
            <v>2478261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I80">
            <v>2608696</v>
          </cell>
          <cell r="BJ80">
            <v>130435</v>
          </cell>
        </row>
        <row r="81">
          <cell r="G81" t="str">
            <v>VPTĐ CHG</v>
          </cell>
          <cell r="AL81">
            <v>0</v>
          </cell>
          <cell r="AS81">
            <v>5587826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I81">
            <v>6208696</v>
          </cell>
          <cell r="BJ81">
            <v>620870</v>
          </cell>
        </row>
        <row r="82">
          <cell r="G82" t="str">
            <v>Ban CNTT CHG</v>
          </cell>
          <cell r="AL82">
            <v>0</v>
          </cell>
          <cell r="AS82">
            <v>3826087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I82">
            <v>3826087</v>
          </cell>
          <cell r="BJ82">
            <v>0</v>
          </cell>
        </row>
        <row r="83">
          <cell r="G83" t="str">
            <v>Ban TC-KT C1</v>
          </cell>
          <cell r="AL83">
            <v>525000</v>
          </cell>
          <cell r="AS83">
            <v>9401250</v>
          </cell>
          <cell r="BC83">
            <v>0</v>
          </cell>
          <cell r="BD83">
            <v>525000</v>
          </cell>
          <cell r="BE83">
            <v>0</v>
          </cell>
          <cell r="BF83">
            <v>0</v>
          </cell>
          <cell r="BG83">
            <v>9525000</v>
          </cell>
          <cell r="BI83">
            <v>475000</v>
          </cell>
          <cell r="BJ83">
            <v>23750</v>
          </cell>
        </row>
        <row r="84">
          <cell r="G84" t="str">
            <v>Ban MKT&amp;TT C1</v>
          </cell>
          <cell r="AL84">
            <v>425250</v>
          </cell>
          <cell r="AS84">
            <v>3584250</v>
          </cell>
          <cell r="BC84">
            <v>0</v>
          </cell>
          <cell r="BD84">
            <v>425250</v>
          </cell>
          <cell r="BE84">
            <v>0</v>
          </cell>
          <cell r="BF84">
            <v>0</v>
          </cell>
          <cell r="BG84">
            <v>9425250</v>
          </cell>
          <cell r="BI84">
            <v>0</v>
          </cell>
          <cell r="BJ84">
            <v>0</v>
          </cell>
        </row>
        <row r="85">
          <cell r="G85" t="str">
            <v>Ban PTDA C1</v>
          </cell>
          <cell r="AL85">
            <v>0</v>
          </cell>
          <cell r="AS85">
            <v>26044782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9000000</v>
          </cell>
          <cell r="BI85">
            <v>19243478</v>
          </cell>
          <cell r="BJ85">
            <v>2198696</v>
          </cell>
        </row>
        <row r="86">
          <cell r="G86" t="str">
            <v>Ban TGD C1</v>
          </cell>
          <cell r="AL86">
            <v>2173500</v>
          </cell>
          <cell r="AS86">
            <v>34701200</v>
          </cell>
          <cell r="BC86">
            <v>0</v>
          </cell>
          <cell r="BD86">
            <v>2173500</v>
          </cell>
          <cell r="BE86">
            <v>0</v>
          </cell>
          <cell r="BF86">
            <v>0</v>
          </cell>
          <cell r="BG86">
            <v>11173500</v>
          </cell>
          <cell r="BI86">
            <v>30226500</v>
          </cell>
          <cell r="BJ86">
            <v>4395300</v>
          </cell>
        </row>
        <row r="87">
          <cell r="G87" t="str">
            <v>Ban PTDA C1</v>
          </cell>
          <cell r="AL87">
            <v>1412775</v>
          </cell>
          <cell r="AS87">
            <v>25882641</v>
          </cell>
          <cell r="BC87">
            <v>1</v>
          </cell>
          <cell r="BD87">
            <v>1412775</v>
          </cell>
          <cell r="BE87">
            <v>0</v>
          </cell>
          <cell r="BF87">
            <v>0</v>
          </cell>
          <cell r="BG87">
            <v>14012775</v>
          </cell>
          <cell r="BI87">
            <v>14897225</v>
          </cell>
          <cell r="BJ87">
            <v>1484584</v>
          </cell>
        </row>
        <row r="88">
          <cell r="G88" t="str">
            <v>Ban QL các DA C1</v>
          </cell>
          <cell r="AL88">
            <v>1509375</v>
          </cell>
          <cell r="AS88">
            <v>26712500</v>
          </cell>
          <cell r="BC88">
            <v>0</v>
          </cell>
          <cell r="BD88">
            <v>1509375</v>
          </cell>
          <cell r="BE88">
            <v>0</v>
          </cell>
          <cell r="BF88">
            <v>0</v>
          </cell>
          <cell r="BG88">
            <v>10509375</v>
          </cell>
          <cell r="BI88">
            <v>20240625</v>
          </cell>
          <cell r="BJ88">
            <v>2398125</v>
          </cell>
        </row>
        <row r="89">
          <cell r="G89" t="str">
            <v>Ban TGD C1</v>
          </cell>
          <cell r="AL89">
            <v>0</v>
          </cell>
          <cell r="AS89">
            <v>28140000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9000000</v>
          </cell>
          <cell r="BI89">
            <v>21862500</v>
          </cell>
          <cell r="BJ89">
            <v>2722500</v>
          </cell>
        </row>
        <row r="90">
          <cell r="G90" t="str">
            <v>Ban TC-KT C1</v>
          </cell>
          <cell r="AL90">
            <v>761250</v>
          </cell>
          <cell r="AS90">
            <v>13666250</v>
          </cell>
          <cell r="BC90">
            <v>2</v>
          </cell>
          <cell r="BD90">
            <v>761250</v>
          </cell>
          <cell r="BE90">
            <v>0</v>
          </cell>
          <cell r="BF90">
            <v>0</v>
          </cell>
          <cell r="BG90">
            <v>16961250</v>
          </cell>
          <cell r="BI90">
            <v>0</v>
          </cell>
          <cell r="BJ90">
            <v>0</v>
          </cell>
        </row>
        <row r="91">
          <cell r="G91" t="str">
            <v>Ban PTDA C1</v>
          </cell>
          <cell r="AL91">
            <v>750750</v>
          </cell>
          <cell r="AS91">
            <v>14405287</v>
          </cell>
          <cell r="BC91">
            <v>1</v>
          </cell>
          <cell r="BD91">
            <v>750750</v>
          </cell>
          <cell r="BE91">
            <v>0</v>
          </cell>
          <cell r="BF91">
            <v>0</v>
          </cell>
          <cell r="BG91">
            <v>13350750</v>
          </cell>
          <cell r="BI91">
            <v>1449250</v>
          </cell>
          <cell r="BJ91">
            <v>72463</v>
          </cell>
        </row>
        <row r="92">
          <cell r="G92" t="str">
            <v>Ban TC-KT C1</v>
          </cell>
          <cell r="AL92">
            <v>472500</v>
          </cell>
          <cell r="AS92">
            <v>10216125</v>
          </cell>
          <cell r="BC92">
            <v>0</v>
          </cell>
          <cell r="BD92">
            <v>472500</v>
          </cell>
          <cell r="BE92">
            <v>0</v>
          </cell>
          <cell r="BF92">
            <v>0</v>
          </cell>
          <cell r="BG92">
            <v>9472500</v>
          </cell>
          <cell r="BI92">
            <v>1327500</v>
          </cell>
          <cell r="BJ92">
            <v>66375</v>
          </cell>
        </row>
        <row r="93">
          <cell r="G93" t="str">
            <v>Ban PTDA C1</v>
          </cell>
          <cell r="AL93">
            <v>630000</v>
          </cell>
          <cell r="AS93">
            <v>12356500</v>
          </cell>
          <cell r="BC93">
            <v>0</v>
          </cell>
          <cell r="BD93">
            <v>630000</v>
          </cell>
          <cell r="BE93">
            <v>0</v>
          </cell>
          <cell r="BF93">
            <v>0</v>
          </cell>
          <cell r="BG93">
            <v>9630000</v>
          </cell>
          <cell r="BI93">
            <v>3070000</v>
          </cell>
          <cell r="BJ93">
            <v>153500</v>
          </cell>
        </row>
        <row r="94">
          <cell r="G94" t="str">
            <v>Ban PTDA C1</v>
          </cell>
          <cell r="AL94">
            <v>425250</v>
          </cell>
          <cell r="AS94">
            <v>8784250</v>
          </cell>
          <cell r="BC94">
            <v>0</v>
          </cell>
          <cell r="BD94">
            <v>425250</v>
          </cell>
          <cell r="BE94">
            <v>0</v>
          </cell>
          <cell r="BF94">
            <v>0</v>
          </cell>
          <cell r="BG94">
            <v>9425250</v>
          </cell>
          <cell r="BI94">
            <v>0</v>
          </cell>
          <cell r="BJ94">
            <v>0</v>
          </cell>
        </row>
        <row r="95">
          <cell r="G95" t="str">
            <v>Ban KD C1</v>
          </cell>
          <cell r="AL95">
            <v>425250</v>
          </cell>
          <cell r="AS95">
            <v>16600021</v>
          </cell>
          <cell r="BC95">
            <v>0</v>
          </cell>
          <cell r="BD95">
            <v>425250</v>
          </cell>
          <cell r="BE95">
            <v>0</v>
          </cell>
          <cell r="BF95">
            <v>0</v>
          </cell>
          <cell r="BG95">
            <v>9425250</v>
          </cell>
          <cell r="BI95">
            <v>7656135</v>
          </cell>
          <cell r="BJ95">
            <v>515614</v>
          </cell>
        </row>
        <row r="96">
          <cell r="G96" t="str">
            <v>Ban TC-KT C1</v>
          </cell>
          <cell r="AL96">
            <v>525000</v>
          </cell>
          <cell r="AS96">
            <v>11301250</v>
          </cell>
          <cell r="BC96">
            <v>0</v>
          </cell>
          <cell r="BD96">
            <v>525000</v>
          </cell>
          <cell r="BE96">
            <v>0</v>
          </cell>
          <cell r="BF96">
            <v>0</v>
          </cell>
          <cell r="BG96">
            <v>9525000</v>
          </cell>
          <cell r="BI96">
            <v>2475000</v>
          </cell>
          <cell r="BJ96">
            <v>123750</v>
          </cell>
        </row>
        <row r="97">
          <cell r="G97" t="str">
            <v>Ban TC-KT C1</v>
          </cell>
          <cell r="AL97">
            <v>0</v>
          </cell>
          <cell r="AS97">
            <v>2500000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I97">
            <v>2500000</v>
          </cell>
          <cell r="BJ97">
            <v>0</v>
          </cell>
        </row>
        <row r="98">
          <cell r="G98" t="str">
            <v>Ban KD C1</v>
          </cell>
          <cell r="AL98">
            <v>441000</v>
          </cell>
          <cell r="AS98">
            <v>12918249</v>
          </cell>
          <cell r="BC98">
            <v>0</v>
          </cell>
          <cell r="BD98">
            <v>441000</v>
          </cell>
          <cell r="BE98">
            <v>0</v>
          </cell>
          <cell r="BF98">
            <v>0</v>
          </cell>
          <cell r="BG98">
            <v>9441000</v>
          </cell>
          <cell r="BI98">
            <v>3538788</v>
          </cell>
          <cell r="BJ98">
            <v>176939</v>
          </cell>
        </row>
        <row r="99">
          <cell r="G99" t="str">
            <v>Ban PTDA C1</v>
          </cell>
          <cell r="AL99">
            <v>1651650</v>
          </cell>
          <cell r="AS99">
            <v>28766680</v>
          </cell>
          <cell r="BC99">
            <v>0</v>
          </cell>
          <cell r="BD99">
            <v>1651650</v>
          </cell>
          <cell r="BE99">
            <v>0</v>
          </cell>
          <cell r="BF99">
            <v>0</v>
          </cell>
          <cell r="BG99">
            <v>10651650</v>
          </cell>
          <cell r="BI99">
            <v>22808350</v>
          </cell>
          <cell r="BJ99">
            <v>2911670</v>
          </cell>
        </row>
        <row r="100">
          <cell r="G100" t="str">
            <v>Ban TC-KT C1</v>
          </cell>
          <cell r="AL100">
            <v>1155000</v>
          </cell>
          <cell r="AS100">
            <v>24570500</v>
          </cell>
          <cell r="BC100">
            <v>3</v>
          </cell>
          <cell r="BD100">
            <v>1155000</v>
          </cell>
          <cell r="BE100">
            <v>0</v>
          </cell>
          <cell r="BF100">
            <v>0</v>
          </cell>
          <cell r="BG100">
            <v>20955000</v>
          </cell>
          <cell r="BI100">
            <v>5145000</v>
          </cell>
          <cell r="BJ100">
            <v>264500</v>
          </cell>
        </row>
        <row r="101">
          <cell r="G101" t="str">
            <v>Ban KD C1</v>
          </cell>
          <cell r="AL101">
            <v>1207500</v>
          </cell>
          <cell r="AS101">
            <v>26049753</v>
          </cell>
          <cell r="BC101">
            <v>1</v>
          </cell>
          <cell r="BD101">
            <v>1207500</v>
          </cell>
          <cell r="BE101">
            <v>0</v>
          </cell>
          <cell r="BF101">
            <v>0</v>
          </cell>
          <cell r="BG101">
            <v>13807500</v>
          </cell>
          <cell r="BI101">
            <v>15012180</v>
          </cell>
          <cell r="BJ101">
            <v>1501827</v>
          </cell>
        </row>
        <row r="102">
          <cell r="G102" t="str">
            <v>Phòng KT KH ĐT C2</v>
          </cell>
          <cell r="AL102">
            <v>0</v>
          </cell>
          <cell r="AS102">
            <v>13491848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9000000</v>
          </cell>
          <cell r="BI102">
            <v>4728261</v>
          </cell>
          <cell r="BJ102">
            <v>236413</v>
          </cell>
        </row>
        <row r="103">
          <cell r="G103" t="str">
            <v>Ban KD C1</v>
          </cell>
          <cell r="AL103">
            <v>1588125</v>
          </cell>
          <cell r="AS103">
            <v>32519026</v>
          </cell>
          <cell r="BC103">
            <v>0</v>
          </cell>
          <cell r="BD103">
            <v>1588125</v>
          </cell>
          <cell r="BE103">
            <v>0</v>
          </cell>
          <cell r="BF103">
            <v>0</v>
          </cell>
          <cell r="BG103">
            <v>10588125</v>
          </cell>
          <cell r="BI103">
            <v>26873783</v>
          </cell>
          <cell r="BJ103">
            <v>3724757</v>
          </cell>
        </row>
        <row r="104">
          <cell r="G104" t="str">
            <v>Ban KD C1</v>
          </cell>
          <cell r="AL104">
            <v>425250</v>
          </cell>
          <cell r="AS104">
            <v>38301409</v>
          </cell>
          <cell r="BC104">
            <v>0</v>
          </cell>
          <cell r="BD104">
            <v>425250</v>
          </cell>
          <cell r="BE104">
            <v>0</v>
          </cell>
          <cell r="BF104">
            <v>0</v>
          </cell>
          <cell r="BG104">
            <v>9425250</v>
          </cell>
          <cell r="BI104">
            <v>34122546</v>
          </cell>
          <cell r="BJ104">
            <v>5280637</v>
          </cell>
        </row>
        <row r="105">
          <cell r="G105" t="str">
            <v>Ban KD C1</v>
          </cell>
          <cell r="AL105">
            <v>425250</v>
          </cell>
          <cell r="AS105">
            <v>9414038</v>
          </cell>
          <cell r="BC105">
            <v>0</v>
          </cell>
          <cell r="BD105">
            <v>425250</v>
          </cell>
          <cell r="BE105">
            <v>0</v>
          </cell>
          <cell r="BF105">
            <v>0</v>
          </cell>
          <cell r="BG105">
            <v>9425250</v>
          </cell>
          <cell r="BI105">
            <v>0</v>
          </cell>
          <cell r="BJ105">
            <v>0</v>
          </cell>
        </row>
        <row r="106">
          <cell r="G106" t="str">
            <v>Ban NS C1</v>
          </cell>
          <cell r="AL106">
            <v>0</v>
          </cell>
          <cell r="AS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9000000</v>
          </cell>
          <cell r="BI106">
            <v>0</v>
          </cell>
          <cell r="BJ106">
            <v>0</v>
          </cell>
        </row>
        <row r="107">
          <cell r="G107" t="str">
            <v>Ban PTDA C1</v>
          </cell>
          <cell r="AL107">
            <v>425250</v>
          </cell>
          <cell r="AS107">
            <v>7534250</v>
          </cell>
          <cell r="BC107">
            <v>0</v>
          </cell>
          <cell r="BD107">
            <v>425250</v>
          </cell>
          <cell r="BE107">
            <v>0</v>
          </cell>
          <cell r="BF107">
            <v>0</v>
          </cell>
          <cell r="BG107">
            <v>9425250</v>
          </cell>
          <cell r="BI107">
            <v>0</v>
          </cell>
          <cell r="BJ107">
            <v>0</v>
          </cell>
        </row>
        <row r="108">
          <cell r="G108" t="str">
            <v>Ban KD C1</v>
          </cell>
          <cell r="AL108">
            <v>425250</v>
          </cell>
          <cell r="AS108">
            <v>9008785</v>
          </cell>
          <cell r="BC108">
            <v>0</v>
          </cell>
          <cell r="BD108">
            <v>425250</v>
          </cell>
          <cell r="BE108">
            <v>0</v>
          </cell>
          <cell r="BF108">
            <v>0</v>
          </cell>
          <cell r="BG108">
            <v>9425250</v>
          </cell>
          <cell r="BI108">
            <v>51879</v>
          </cell>
          <cell r="BJ108">
            <v>2594</v>
          </cell>
        </row>
        <row r="109">
          <cell r="G109" t="str">
            <v>Ban PTDA C1</v>
          </cell>
          <cell r="AL109">
            <v>425250</v>
          </cell>
          <cell r="AS109">
            <v>8734250</v>
          </cell>
          <cell r="BC109">
            <v>0</v>
          </cell>
          <cell r="BD109">
            <v>425250</v>
          </cell>
          <cell r="BE109">
            <v>0</v>
          </cell>
          <cell r="BF109">
            <v>0</v>
          </cell>
          <cell r="BG109">
            <v>9425250</v>
          </cell>
          <cell r="BI109">
            <v>0</v>
          </cell>
          <cell r="BJ109">
            <v>0</v>
          </cell>
        </row>
        <row r="110">
          <cell r="G110" t="str">
            <v>Ban KD C1</v>
          </cell>
          <cell r="AL110">
            <v>787500</v>
          </cell>
          <cell r="AS110">
            <v>18038059</v>
          </cell>
          <cell r="BC110">
            <v>0</v>
          </cell>
          <cell r="BD110">
            <v>787500</v>
          </cell>
          <cell r="BE110">
            <v>0</v>
          </cell>
          <cell r="BF110">
            <v>0</v>
          </cell>
          <cell r="BG110">
            <v>9787500</v>
          </cell>
          <cell r="BI110">
            <v>9292288</v>
          </cell>
          <cell r="BJ110">
            <v>679229</v>
          </cell>
        </row>
        <row r="111">
          <cell r="G111" t="str">
            <v>Ban TC-KT C1</v>
          </cell>
          <cell r="AL111">
            <v>0</v>
          </cell>
          <cell r="AS111">
            <v>7650000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I111">
            <v>7650000</v>
          </cell>
          <cell r="BJ111">
            <v>0</v>
          </cell>
        </row>
        <row r="112">
          <cell r="G112" t="str">
            <v>Ban KD C1</v>
          </cell>
          <cell r="AL112">
            <v>787500</v>
          </cell>
          <cell r="AS112">
            <v>17705374</v>
          </cell>
          <cell r="BC112">
            <v>0</v>
          </cell>
          <cell r="BD112">
            <v>787500</v>
          </cell>
          <cell r="BE112">
            <v>0</v>
          </cell>
          <cell r="BF112">
            <v>0</v>
          </cell>
          <cell r="BG112">
            <v>9787500</v>
          </cell>
          <cell r="BI112">
            <v>9478193</v>
          </cell>
          <cell r="BJ112">
            <v>697819</v>
          </cell>
        </row>
        <row r="113">
          <cell r="G113" t="str">
            <v>Ban KD C1</v>
          </cell>
          <cell r="AL113">
            <v>425250</v>
          </cell>
          <cell r="AS113">
            <v>8511379</v>
          </cell>
          <cell r="BC113">
            <v>0</v>
          </cell>
          <cell r="BD113">
            <v>425250</v>
          </cell>
          <cell r="BE113">
            <v>0</v>
          </cell>
          <cell r="BF113">
            <v>0</v>
          </cell>
          <cell r="BG113">
            <v>9425250</v>
          </cell>
          <cell r="BI113">
            <v>0</v>
          </cell>
          <cell r="BJ113">
            <v>0</v>
          </cell>
        </row>
        <row r="114">
          <cell r="G114" t="str">
            <v>Ban KD C1</v>
          </cell>
          <cell r="AL114">
            <v>945000</v>
          </cell>
          <cell r="AS114">
            <v>24098427</v>
          </cell>
          <cell r="BC114">
            <v>0</v>
          </cell>
          <cell r="BD114">
            <v>945000</v>
          </cell>
          <cell r="BE114">
            <v>0</v>
          </cell>
          <cell r="BF114">
            <v>0</v>
          </cell>
          <cell r="BG114">
            <v>9945000</v>
          </cell>
          <cell r="BI114">
            <v>16986385</v>
          </cell>
          <cell r="BJ114">
            <v>1797958</v>
          </cell>
        </row>
        <row r="115">
          <cell r="G115" t="str">
            <v>Ban KD C1</v>
          </cell>
          <cell r="AL115">
            <v>425250</v>
          </cell>
          <cell r="AS115">
            <v>10179711</v>
          </cell>
          <cell r="BC115">
            <v>0</v>
          </cell>
          <cell r="BD115">
            <v>425250</v>
          </cell>
          <cell r="BE115">
            <v>0</v>
          </cell>
          <cell r="BF115">
            <v>0</v>
          </cell>
          <cell r="BG115">
            <v>9425250</v>
          </cell>
          <cell r="BI115">
            <v>654538</v>
          </cell>
          <cell r="BJ115">
            <v>32727</v>
          </cell>
        </row>
        <row r="116">
          <cell r="G116" t="str">
            <v>TTL C1</v>
          </cell>
          <cell r="AL116">
            <v>945000</v>
          </cell>
          <cell r="AS116">
            <v>16229500</v>
          </cell>
          <cell r="BC116">
            <v>0</v>
          </cell>
          <cell r="BD116">
            <v>945000</v>
          </cell>
          <cell r="BE116">
            <v>0</v>
          </cell>
          <cell r="BF116">
            <v>0</v>
          </cell>
          <cell r="BG116">
            <v>9945000</v>
          </cell>
          <cell r="BI116">
            <v>7855000</v>
          </cell>
          <cell r="BJ116">
            <v>535500</v>
          </cell>
        </row>
        <row r="117">
          <cell r="G117" t="str">
            <v>Ban PTDA C1</v>
          </cell>
          <cell r="AL117">
            <v>945000</v>
          </cell>
          <cell r="AS117">
            <v>17539500</v>
          </cell>
          <cell r="BC117">
            <v>0</v>
          </cell>
          <cell r="BD117">
            <v>945000</v>
          </cell>
          <cell r="BE117">
            <v>0</v>
          </cell>
          <cell r="BF117">
            <v>0</v>
          </cell>
          <cell r="BG117">
            <v>9945000</v>
          </cell>
          <cell r="BI117">
            <v>8755000</v>
          </cell>
          <cell r="BJ117">
            <v>625500</v>
          </cell>
        </row>
        <row r="118">
          <cell r="G118" t="str">
            <v>Ban KD C1</v>
          </cell>
          <cell r="AL118">
            <v>525000</v>
          </cell>
          <cell r="AS118">
            <v>9401250</v>
          </cell>
          <cell r="BC118">
            <v>0</v>
          </cell>
          <cell r="BD118">
            <v>525000</v>
          </cell>
          <cell r="BE118">
            <v>0</v>
          </cell>
          <cell r="BF118">
            <v>0</v>
          </cell>
          <cell r="BG118">
            <v>9525000</v>
          </cell>
          <cell r="BI118">
            <v>475000</v>
          </cell>
          <cell r="BJ118">
            <v>23750</v>
          </cell>
        </row>
        <row r="119">
          <cell r="G119" t="str">
            <v>Ban TGD C1</v>
          </cell>
          <cell r="AL119">
            <v>2770000</v>
          </cell>
          <cell r="AS119">
            <v>50092500</v>
          </cell>
          <cell r="BC119">
            <v>2</v>
          </cell>
          <cell r="BD119">
            <v>2770000</v>
          </cell>
          <cell r="BE119">
            <v>0</v>
          </cell>
          <cell r="BF119">
            <v>0</v>
          </cell>
          <cell r="BG119">
            <v>18970000</v>
          </cell>
          <cell r="BI119">
            <v>41030000</v>
          </cell>
          <cell r="BJ119">
            <v>7007500</v>
          </cell>
        </row>
        <row r="120">
          <cell r="G120" t="str">
            <v>VPTĐ C1</v>
          </cell>
          <cell r="AL120">
            <v>425250</v>
          </cell>
          <cell r="AS120">
            <v>5534250</v>
          </cell>
          <cell r="BC120">
            <v>0</v>
          </cell>
          <cell r="BD120">
            <v>425250</v>
          </cell>
          <cell r="BE120">
            <v>0</v>
          </cell>
          <cell r="BF120">
            <v>0</v>
          </cell>
          <cell r="BG120">
            <v>9425250</v>
          </cell>
          <cell r="BI120">
            <v>0</v>
          </cell>
          <cell r="BJ120">
            <v>0</v>
          </cell>
        </row>
        <row r="121">
          <cell r="G121" t="str">
            <v>Ban KD C1</v>
          </cell>
          <cell r="AL121">
            <v>0</v>
          </cell>
          <cell r="AS121">
            <v>8477129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I121">
            <v>8477129</v>
          </cell>
          <cell r="BJ121">
            <v>0</v>
          </cell>
        </row>
        <row r="122">
          <cell r="G122" t="str">
            <v>Ban NS C1</v>
          </cell>
          <cell r="AL122">
            <v>0</v>
          </cell>
          <cell r="AS122">
            <v>12556304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9000000</v>
          </cell>
          <cell r="BI122">
            <v>3743478</v>
          </cell>
          <cell r="BJ122">
            <v>187174</v>
          </cell>
        </row>
        <row r="123">
          <cell r="G123" t="str">
            <v>Ban TC-KT C1</v>
          </cell>
          <cell r="AL123">
            <v>0</v>
          </cell>
          <cell r="AS123">
            <v>6217391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I123">
            <v>6217391</v>
          </cell>
          <cell r="BJ123">
            <v>0</v>
          </cell>
        </row>
        <row r="124">
          <cell r="G124" t="str">
            <v>Ban QL các DA C1</v>
          </cell>
          <cell r="AL124">
            <v>630000</v>
          </cell>
          <cell r="AS124">
            <v>11789900</v>
          </cell>
          <cell r="BC124">
            <v>0</v>
          </cell>
          <cell r="BD124">
            <v>630000</v>
          </cell>
          <cell r="BE124">
            <v>0</v>
          </cell>
          <cell r="BF124">
            <v>0</v>
          </cell>
          <cell r="BG124">
            <v>9630000</v>
          </cell>
          <cell r="BI124">
            <v>2370000</v>
          </cell>
          <cell r="BJ124">
            <v>118500</v>
          </cell>
        </row>
        <row r="125">
          <cell r="G125" t="str">
            <v>Ban KD C1</v>
          </cell>
          <cell r="AL125">
            <v>0</v>
          </cell>
          <cell r="AS125">
            <v>7483695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I125">
            <v>8315217</v>
          </cell>
          <cell r="BJ125">
            <v>831522</v>
          </cell>
        </row>
        <row r="126">
          <cell r="G126" t="str">
            <v>Ban KD C1</v>
          </cell>
          <cell r="AL126">
            <v>0</v>
          </cell>
          <cell r="AS126">
            <v>8858241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9000000</v>
          </cell>
          <cell r="BI126">
            <v>0</v>
          </cell>
          <cell r="BJ126">
            <v>0</v>
          </cell>
        </row>
        <row r="127">
          <cell r="G127" t="str">
            <v>Ban KD C1</v>
          </cell>
          <cell r="AL127">
            <v>0</v>
          </cell>
          <cell r="AS127">
            <v>45900000</v>
          </cell>
          <cell r="BC127">
            <v>3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I127">
            <v>51000000</v>
          </cell>
          <cell r="BJ127">
            <v>5100000</v>
          </cell>
        </row>
        <row r="128">
          <cell r="G128" t="str">
            <v>Ban KD C1</v>
          </cell>
          <cell r="AL128">
            <v>0</v>
          </cell>
          <cell r="AS128">
            <v>8215435</v>
          </cell>
          <cell r="BC128">
            <v>2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I128">
            <v>9128261</v>
          </cell>
          <cell r="BJ128">
            <v>912826</v>
          </cell>
        </row>
        <row r="129">
          <cell r="G129" t="str">
            <v>Ban KD C1</v>
          </cell>
          <cell r="AL129">
            <v>0</v>
          </cell>
          <cell r="AS129">
            <v>7839094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I129">
            <v>7539894</v>
          </cell>
          <cell r="BJ129">
            <v>0</v>
          </cell>
        </row>
        <row r="130">
          <cell r="G130" t="str">
            <v>Ban KD C1</v>
          </cell>
          <cell r="AL130">
            <v>0</v>
          </cell>
          <cell r="AS130">
            <v>7888405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I130">
            <v>8764894</v>
          </cell>
          <cell r="BJ130">
            <v>876489</v>
          </cell>
        </row>
        <row r="131">
          <cell r="G131" t="str">
            <v>Ban KD C1</v>
          </cell>
          <cell r="AL131">
            <v>0</v>
          </cell>
          <cell r="AS131">
            <v>6585652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I131">
            <v>7317391</v>
          </cell>
          <cell r="BJ131">
            <v>731739</v>
          </cell>
        </row>
        <row r="132">
          <cell r="G132" t="str">
            <v>Ban KD C1</v>
          </cell>
          <cell r="AL132">
            <v>0</v>
          </cell>
          <cell r="AS132">
            <v>20954348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I132">
            <v>23282609</v>
          </cell>
          <cell r="BJ132">
            <v>2328261</v>
          </cell>
        </row>
        <row r="133">
          <cell r="G133" t="str">
            <v>Ban KD C1</v>
          </cell>
          <cell r="AL133">
            <v>0</v>
          </cell>
          <cell r="AS133">
            <v>4390435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I133">
            <v>4878261</v>
          </cell>
          <cell r="BJ133">
            <v>487826</v>
          </cell>
        </row>
        <row r="134">
          <cell r="G134" t="str">
            <v>Ban KD C1</v>
          </cell>
          <cell r="AL134">
            <v>0</v>
          </cell>
          <cell r="AS134">
            <v>9371739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9000000</v>
          </cell>
          <cell r="BI134">
            <v>391304</v>
          </cell>
          <cell r="BJ134">
            <v>19565</v>
          </cell>
        </row>
        <row r="135">
          <cell r="G135" t="str">
            <v>Ban KD C1</v>
          </cell>
          <cell r="AL135">
            <v>0</v>
          </cell>
          <cell r="AS135">
            <v>2660870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I135">
            <v>2956522</v>
          </cell>
          <cell r="BJ135">
            <v>295652</v>
          </cell>
        </row>
        <row r="136">
          <cell r="G136" t="str">
            <v>Ban KD C1</v>
          </cell>
          <cell r="AL136">
            <v>0</v>
          </cell>
          <cell r="AS136">
            <v>2086957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9000000</v>
          </cell>
          <cell r="BI136">
            <v>0</v>
          </cell>
          <cell r="BJ136">
            <v>0</v>
          </cell>
        </row>
        <row r="137">
          <cell r="G137" t="str">
            <v>Ban KD C1</v>
          </cell>
          <cell r="AL137">
            <v>0</v>
          </cell>
          <cell r="AS137">
            <v>2820870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9000000</v>
          </cell>
          <cell r="BI137">
            <v>0</v>
          </cell>
          <cell r="BJ137">
            <v>0</v>
          </cell>
        </row>
        <row r="138">
          <cell r="G138" t="str">
            <v>Ban KD C1</v>
          </cell>
          <cell r="AL138">
            <v>0</v>
          </cell>
          <cell r="AS138">
            <v>2076243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9000000</v>
          </cell>
          <cell r="BI138">
            <v>0</v>
          </cell>
          <cell r="BJ138">
            <v>0</v>
          </cell>
        </row>
        <row r="139">
          <cell r="G139" t="str">
            <v>Ban KD C1</v>
          </cell>
          <cell r="AL139">
            <v>0</v>
          </cell>
          <cell r="AS139">
            <v>1413587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I139">
            <v>1570652</v>
          </cell>
          <cell r="BJ139">
            <v>157065</v>
          </cell>
        </row>
        <row r="140">
          <cell r="G140" t="str">
            <v>Ban KD C1</v>
          </cell>
          <cell r="AL140">
            <v>0</v>
          </cell>
          <cell r="AS140">
            <v>1114261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I140">
            <v>978261</v>
          </cell>
          <cell r="BJ140">
            <v>0</v>
          </cell>
        </row>
        <row r="141">
          <cell r="G141" t="str">
            <v>Ban TC-KT C1</v>
          </cell>
          <cell r="AL141">
            <v>0</v>
          </cell>
          <cell r="AS141">
            <v>2926957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I141">
            <v>3252174</v>
          </cell>
          <cell r="BJ141">
            <v>325217</v>
          </cell>
        </row>
        <row r="142">
          <cell r="G142" t="str">
            <v>Ban NS C1</v>
          </cell>
          <cell r="AL142">
            <v>0</v>
          </cell>
          <cell r="AS142">
            <v>10177826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I142">
            <v>11308696</v>
          </cell>
          <cell r="BJ142">
            <v>1130870</v>
          </cell>
        </row>
        <row r="143">
          <cell r="G143" t="str">
            <v>Phòng TK ECO</v>
          </cell>
          <cell r="AL143">
            <v>693000</v>
          </cell>
          <cell r="AQ143">
            <v>0</v>
          </cell>
          <cell r="AS143">
            <v>13044835</v>
          </cell>
          <cell r="AT143">
            <v>0</v>
          </cell>
          <cell r="BC143">
            <v>1</v>
          </cell>
          <cell r="BD143">
            <v>693000</v>
          </cell>
          <cell r="BE143">
            <v>304891</v>
          </cell>
          <cell r="BF143">
            <v>0</v>
          </cell>
          <cell r="BG143">
            <v>13293000</v>
          </cell>
          <cell r="BI143">
            <v>216783</v>
          </cell>
          <cell r="BJ143">
            <v>10839</v>
          </cell>
        </row>
        <row r="144">
          <cell r="G144" t="str">
            <v>Phòng TK ECO</v>
          </cell>
          <cell r="AL144">
            <v>721875</v>
          </cell>
          <cell r="AQ144">
            <v>0</v>
          </cell>
          <cell r="AS144">
            <v>15817731</v>
          </cell>
          <cell r="AT144">
            <v>0</v>
          </cell>
          <cell r="BC144">
            <v>2</v>
          </cell>
          <cell r="BD144">
            <v>721875</v>
          </cell>
          <cell r="BE144">
            <v>952785</v>
          </cell>
          <cell r="BF144">
            <v>0</v>
          </cell>
          <cell r="BG144">
            <v>16921875</v>
          </cell>
          <cell r="BI144">
            <v>0</v>
          </cell>
          <cell r="BJ144">
            <v>0</v>
          </cell>
        </row>
        <row r="145">
          <cell r="G145" t="str">
            <v>Phòng TK ECO</v>
          </cell>
          <cell r="AL145">
            <v>694313</v>
          </cell>
          <cell r="AQ145">
            <v>0</v>
          </cell>
          <cell r="AS145">
            <v>11548156</v>
          </cell>
          <cell r="AT145">
            <v>0</v>
          </cell>
          <cell r="BC145">
            <v>1</v>
          </cell>
          <cell r="BD145">
            <v>694313</v>
          </cell>
          <cell r="BE145">
            <v>844532</v>
          </cell>
          <cell r="BF145">
            <v>0</v>
          </cell>
          <cell r="BG145">
            <v>13294313</v>
          </cell>
          <cell r="BI145">
            <v>0</v>
          </cell>
          <cell r="BJ145">
            <v>0</v>
          </cell>
        </row>
        <row r="146">
          <cell r="G146" t="str">
            <v>BGĐ ECO</v>
          </cell>
          <cell r="AL146">
            <v>1732500</v>
          </cell>
          <cell r="AQ146">
            <v>0</v>
          </cell>
          <cell r="AS146">
            <v>29627375</v>
          </cell>
          <cell r="AT146">
            <v>0</v>
          </cell>
          <cell r="BC146">
            <v>2</v>
          </cell>
          <cell r="BD146">
            <v>1732500</v>
          </cell>
          <cell r="BE146">
            <v>0</v>
          </cell>
          <cell r="BF146">
            <v>0</v>
          </cell>
          <cell r="BG146">
            <v>17932500</v>
          </cell>
          <cell r="BI146">
            <v>15067500</v>
          </cell>
          <cell r="BJ146">
            <v>1510125</v>
          </cell>
        </row>
        <row r="147">
          <cell r="G147" t="str">
            <v>Phòng TK ECO</v>
          </cell>
          <cell r="AL147">
            <v>425250</v>
          </cell>
          <cell r="AQ147">
            <v>0</v>
          </cell>
          <cell r="AS147">
            <v>8838598</v>
          </cell>
          <cell r="AT147">
            <v>0</v>
          </cell>
          <cell r="BC147">
            <v>0</v>
          </cell>
          <cell r="BD147">
            <v>425250</v>
          </cell>
          <cell r="BE147">
            <v>434783</v>
          </cell>
          <cell r="BF147">
            <v>0</v>
          </cell>
          <cell r="BG147">
            <v>9425250</v>
          </cell>
          <cell r="BI147">
            <v>0</v>
          </cell>
          <cell r="BJ147">
            <v>0</v>
          </cell>
        </row>
        <row r="148">
          <cell r="G148" t="str">
            <v>Phòng TC-KT ECO</v>
          </cell>
          <cell r="AL148">
            <v>0</v>
          </cell>
          <cell r="AQ148">
            <v>0</v>
          </cell>
          <cell r="AS148">
            <v>950000</v>
          </cell>
          <cell r="AT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I148">
            <v>1000000</v>
          </cell>
          <cell r="BJ148">
            <v>50000</v>
          </cell>
        </row>
        <row r="149">
          <cell r="G149" t="str">
            <v>BGĐ C2</v>
          </cell>
          <cell r="AL149">
            <v>1559250</v>
          </cell>
          <cell r="AQ149">
            <v>0</v>
          </cell>
          <cell r="AS149">
            <v>27143037</v>
          </cell>
          <cell r="AT149">
            <v>0</v>
          </cell>
          <cell r="BC149">
            <v>2</v>
          </cell>
          <cell r="BD149">
            <v>1559250</v>
          </cell>
          <cell r="BE149">
            <v>0</v>
          </cell>
          <cell r="BF149">
            <v>0</v>
          </cell>
          <cell r="BG149">
            <v>17759250</v>
          </cell>
          <cell r="BI149">
            <v>11440750</v>
          </cell>
          <cell r="BJ149">
            <v>966113</v>
          </cell>
        </row>
        <row r="150">
          <cell r="G150" t="str">
            <v>TVGS DE4 C2</v>
          </cell>
          <cell r="AL150">
            <v>784875</v>
          </cell>
          <cell r="AQ150">
            <v>0</v>
          </cell>
          <cell r="AS150">
            <v>14090375</v>
          </cell>
          <cell r="AT150">
            <v>0</v>
          </cell>
          <cell r="BC150">
            <v>2</v>
          </cell>
          <cell r="BD150">
            <v>784875</v>
          </cell>
          <cell r="BE150">
            <v>0</v>
          </cell>
          <cell r="BF150">
            <v>0</v>
          </cell>
          <cell r="BG150">
            <v>16984875</v>
          </cell>
          <cell r="BI150">
            <v>0</v>
          </cell>
          <cell r="BJ150">
            <v>0</v>
          </cell>
        </row>
        <row r="151">
          <cell r="G151" t="str">
            <v>TVGS DF1 C2</v>
          </cell>
          <cell r="AL151">
            <v>735000</v>
          </cell>
          <cell r="AQ151">
            <v>0</v>
          </cell>
          <cell r="AS151">
            <v>14821087</v>
          </cell>
          <cell r="AT151">
            <v>0</v>
          </cell>
          <cell r="BC151">
            <v>2</v>
          </cell>
          <cell r="BD151">
            <v>735000</v>
          </cell>
          <cell r="BE151">
            <v>1217391</v>
          </cell>
          <cell r="BF151">
            <v>0</v>
          </cell>
          <cell r="BG151">
            <v>16935000</v>
          </cell>
          <cell r="BI151">
            <v>0</v>
          </cell>
          <cell r="BJ151">
            <v>0</v>
          </cell>
        </row>
        <row r="152">
          <cell r="G152" t="str">
            <v>Phòng HCNS C2</v>
          </cell>
          <cell r="AL152">
            <v>525000</v>
          </cell>
          <cell r="AQ152">
            <v>0</v>
          </cell>
          <cell r="AS152">
            <v>25162812</v>
          </cell>
          <cell r="AT152">
            <v>0</v>
          </cell>
          <cell r="BC152">
            <v>1</v>
          </cell>
          <cell r="BD152">
            <v>525000</v>
          </cell>
          <cell r="BE152">
            <v>0</v>
          </cell>
          <cell r="BF152">
            <v>0</v>
          </cell>
          <cell r="BG152">
            <v>13125000</v>
          </cell>
          <cell r="BI152">
            <v>13956250</v>
          </cell>
          <cell r="BJ152">
            <v>1343438</v>
          </cell>
        </row>
        <row r="153">
          <cell r="G153" t="str">
            <v>TVGS DE4 C2</v>
          </cell>
          <cell r="AL153">
            <v>682500</v>
          </cell>
          <cell r="AQ153">
            <v>0</v>
          </cell>
          <cell r="AS153">
            <v>19467707</v>
          </cell>
          <cell r="AT153">
            <v>0</v>
          </cell>
          <cell r="BC153">
            <v>0</v>
          </cell>
          <cell r="BD153">
            <v>682500</v>
          </cell>
          <cell r="BE153">
            <v>2260870</v>
          </cell>
          <cell r="BF153">
            <v>0</v>
          </cell>
          <cell r="BG153">
            <v>9682500</v>
          </cell>
          <cell r="BI153">
            <v>8913152</v>
          </cell>
          <cell r="BJ153">
            <v>641315</v>
          </cell>
        </row>
        <row r="154">
          <cell r="G154" t="str">
            <v>Phòng QLDA C2</v>
          </cell>
          <cell r="AL154">
            <v>682500</v>
          </cell>
          <cell r="AQ154">
            <v>0</v>
          </cell>
          <cell r="AS154">
            <v>15211873</v>
          </cell>
          <cell r="AT154">
            <v>0</v>
          </cell>
          <cell r="BC154">
            <v>1</v>
          </cell>
          <cell r="BD154">
            <v>682500</v>
          </cell>
          <cell r="BE154">
            <v>1130435</v>
          </cell>
          <cell r="BF154">
            <v>0</v>
          </cell>
          <cell r="BG154">
            <v>13282500</v>
          </cell>
          <cell r="BI154">
            <v>997935</v>
          </cell>
          <cell r="BJ154">
            <v>49897</v>
          </cell>
        </row>
        <row r="155">
          <cell r="G155" t="str">
            <v>Phòng QLTK C2</v>
          </cell>
          <cell r="AL155">
            <v>808500</v>
          </cell>
          <cell r="AQ155">
            <v>0</v>
          </cell>
          <cell r="AS155">
            <v>14414925</v>
          </cell>
          <cell r="AT155">
            <v>0</v>
          </cell>
          <cell r="BC155">
            <v>1</v>
          </cell>
          <cell r="BD155">
            <v>808500</v>
          </cell>
          <cell r="BE155">
            <v>0</v>
          </cell>
          <cell r="BF155">
            <v>0</v>
          </cell>
          <cell r="BG155">
            <v>13408500</v>
          </cell>
          <cell r="BI155">
            <v>1991500</v>
          </cell>
          <cell r="BJ155">
            <v>99575</v>
          </cell>
        </row>
        <row r="156">
          <cell r="G156" t="str">
            <v>TVGS DF2 C2</v>
          </cell>
          <cell r="AL156">
            <v>682500</v>
          </cell>
          <cell r="AQ156">
            <v>0</v>
          </cell>
          <cell r="AS156">
            <v>12998799</v>
          </cell>
          <cell r="AT156">
            <v>0</v>
          </cell>
          <cell r="BC156">
            <v>0</v>
          </cell>
          <cell r="BD156">
            <v>682500</v>
          </cell>
          <cell r="BE156">
            <v>565218</v>
          </cell>
          <cell r="BF156">
            <v>0</v>
          </cell>
          <cell r="BG156">
            <v>9682500</v>
          </cell>
          <cell r="BI156">
            <v>3682717</v>
          </cell>
          <cell r="BJ156">
            <v>184136</v>
          </cell>
        </row>
        <row r="157">
          <cell r="G157" t="str">
            <v>Phòng KT KH ĐT C2</v>
          </cell>
          <cell r="AL157">
            <v>682500</v>
          </cell>
          <cell r="AQ157">
            <v>0</v>
          </cell>
          <cell r="AS157">
            <v>11421625</v>
          </cell>
          <cell r="AT157">
            <v>0</v>
          </cell>
          <cell r="BC157">
            <v>0</v>
          </cell>
          <cell r="BD157">
            <v>682500</v>
          </cell>
          <cell r="BE157">
            <v>0</v>
          </cell>
          <cell r="BF157">
            <v>0</v>
          </cell>
          <cell r="BG157">
            <v>9682500</v>
          </cell>
          <cell r="BI157">
            <v>2617500</v>
          </cell>
          <cell r="BJ157">
            <v>130875</v>
          </cell>
        </row>
        <row r="158">
          <cell r="G158" t="str">
            <v>Phòng QLDA C2</v>
          </cell>
          <cell r="AL158">
            <v>1312500</v>
          </cell>
          <cell r="AQ158">
            <v>0</v>
          </cell>
          <cell r="AS158">
            <v>23368125</v>
          </cell>
          <cell r="AT158">
            <v>0</v>
          </cell>
          <cell r="BC158">
            <v>3</v>
          </cell>
          <cell r="BD158">
            <v>1312500</v>
          </cell>
          <cell r="BE158">
            <v>0</v>
          </cell>
          <cell r="BF158">
            <v>0</v>
          </cell>
          <cell r="BG158">
            <v>21112500</v>
          </cell>
          <cell r="BI158">
            <v>3887500</v>
          </cell>
          <cell r="BJ158">
            <v>194375</v>
          </cell>
        </row>
        <row r="159">
          <cell r="G159" t="str">
            <v>TVGS DE4 C2</v>
          </cell>
          <cell r="AL159">
            <v>577500</v>
          </cell>
          <cell r="AQ159">
            <v>0</v>
          </cell>
          <cell r="AS159">
            <v>11384890</v>
          </cell>
          <cell r="AT159">
            <v>0</v>
          </cell>
          <cell r="BC159">
            <v>1</v>
          </cell>
          <cell r="BD159">
            <v>577500</v>
          </cell>
          <cell r="BE159">
            <v>956521</v>
          </cell>
          <cell r="BF159">
            <v>0</v>
          </cell>
          <cell r="BG159">
            <v>13177500</v>
          </cell>
          <cell r="BI159">
            <v>0</v>
          </cell>
          <cell r="BJ159">
            <v>0</v>
          </cell>
        </row>
        <row r="160">
          <cell r="G160" t="str">
            <v>Phòng QLDA C2</v>
          </cell>
          <cell r="AL160">
            <v>577500</v>
          </cell>
          <cell r="AQ160">
            <v>0</v>
          </cell>
          <cell r="AS160">
            <v>13106157</v>
          </cell>
          <cell r="AT160">
            <v>0</v>
          </cell>
          <cell r="BC160">
            <v>0</v>
          </cell>
          <cell r="BD160">
            <v>577500</v>
          </cell>
          <cell r="BE160">
            <v>1673913</v>
          </cell>
          <cell r="BF160">
            <v>0</v>
          </cell>
          <cell r="BG160">
            <v>9577500</v>
          </cell>
          <cell r="BI160">
            <v>2618152</v>
          </cell>
          <cell r="BJ160">
            <v>130908</v>
          </cell>
        </row>
        <row r="161">
          <cell r="G161" t="str">
            <v>TVGS DE4 C2</v>
          </cell>
          <cell r="AL161">
            <v>854963</v>
          </cell>
          <cell r="AQ161">
            <v>0</v>
          </cell>
          <cell r="AS161">
            <v>16230004</v>
          </cell>
          <cell r="AT161">
            <v>0</v>
          </cell>
          <cell r="BC161">
            <v>1</v>
          </cell>
          <cell r="BD161">
            <v>854963</v>
          </cell>
          <cell r="BE161">
            <v>1839945</v>
          </cell>
          <cell r="BF161">
            <v>0</v>
          </cell>
          <cell r="BG161">
            <v>13454963</v>
          </cell>
          <cell r="BI161">
            <v>1969983</v>
          </cell>
          <cell r="BJ161">
            <v>98499</v>
          </cell>
        </row>
        <row r="162">
          <cell r="G162" t="str">
            <v>TVGS DF2 C2</v>
          </cell>
          <cell r="AL162">
            <v>656250</v>
          </cell>
          <cell r="AQ162">
            <v>0</v>
          </cell>
          <cell r="AS162">
            <v>13052324</v>
          </cell>
          <cell r="AT162">
            <v>0</v>
          </cell>
          <cell r="BC162">
            <v>0</v>
          </cell>
          <cell r="BD162">
            <v>656250</v>
          </cell>
          <cell r="BE162">
            <v>1086957</v>
          </cell>
          <cell r="BF162">
            <v>0</v>
          </cell>
          <cell r="BG162">
            <v>9656250</v>
          </cell>
          <cell r="BI162">
            <v>3187228</v>
          </cell>
          <cell r="BJ162">
            <v>159361</v>
          </cell>
        </row>
        <row r="163">
          <cell r="G163" t="str">
            <v>Phòng KT KH ĐT C2</v>
          </cell>
          <cell r="AL163">
            <v>0</v>
          </cell>
          <cell r="AQ163">
            <v>0</v>
          </cell>
          <cell r="AS163">
            <v>10445652</v>
          </cell>
          <cell r="AT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9000000</v>
          </cell>
          <cell r="BI163">
            <v>1521739</v>
          </cell>
          <cell r="BJ163">
            <v>76087</v>
          </cell>
        </row>
        <row r="164">
          <cell r="G164" t="str">
            <v>TVGS DE4 C2</v>
          </cell>
          <cell r="AL164">
            <v>525000</v>
          </cell>
          <cell r="AQ164">
            <v>0</v>
          </cell>
          <cell r="AS164">
            <v>12087229</v>
          </cell>
          <cell r="AT164">
            <v>0</v>
          </cell>
          <cell r="BC164">
            <v>0</v>
          </cell>
          <cell r="BD164">
            <v>525000</v>
          </cell>
          <cell r="BE164">
            <v>1304348</v>
          </cell>
          <cell r="BF164">
            <v>0</v>
          </cell>
          <cell r="BG164">
            <v>9525000</v>
          </cell>
          <cell r="BI164">
            <v>1929348</v>
          </cell>
          <cell r="BJ164">
            <v>96467</v>
          </cell>
        </row>
        <row r="165">
          <cell r="G165" t="str">
            <v>BGĐ C2</v>
          </cell>
          <cell r="AL165">
            <v>2152500</v>
          </cell>
          <cell r="AQ165">
            <v>0</v>
          </cell>
          <cell r="AS165">
            <v>33118000</v>
          </cell>
          <cell r="AT165">
            <v>0</v>
          </cell>
          <cell r="BC165">
            <v>1</v>
          </cell>
          <cell r="BD165">
            <v>2152500</v>
          </cell>
          <cell r="BE165">
            <v>0</v>
          </cell>
          <cell r="BF165">
            <v>0</v>
          </cell>
          <cell r="BG165">
            <v>14752500</v>
          </cell>
          <cell r="BI165">
            <v>23747500</v>
          </cell>
          <cell r="BJ165">
            <v>3099500</v>
          </cell>
        </row>
        <row r="166">
          <cell r="G166" t="str">
            <v>Phòng KT KH ĐT C2</v>
          </cell>
          <cell r="AL166">
            <v>0</v>
          </cell>
          <cell r="AQ166">
            <v>0</v>
          </cell>
          <cell r="AS166">
            <v>3391304</v>
          </cell>
          <cell r="AT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9000000</v>
          </cell>
          <cell r="BI166">
            <v>0</v>
          </cell>
          <cell r="BJ166">
            <v>0</v>
          </cell>
        </row>
        <row r="167">
          <cell r="G167" t="str">
            <v>Phòng QLTK C2</v>
          </cell>
          <cell r="AL167">
            <v>1575000</v>
          </cell>
          <cell r="AQ167">
            <v>0</v>
          </cell>
          <cell r="AS167">
            <v>27353700</v>
          </cell>
          <cell r="AT167">
            <v>0</v>
          </cell>
          <cell r="BC167">
            <v>3</v>
          </cell>
          <cell r="BD167">
            <v>1575000</v>
          </cell>
          <cell r="BE167">
            <v>0</v>
          </cell>
          <cell r="BF167">
            <v>0</v>
          </cell>
          <cell r="BG167">
            <v>21375000</v>
          </cell>
          <cell r="BI167">
            <v>7625000</v>
          </cell>
          <cell r="BJ167">
            <v>512500</v>
          </cell>
        </row>
        <row r="168">
          <cell r="G168" t="str">
            <v>Phòng QLTK C2</v>
          </cell>
          <cell r="AL168">
            <v>892500</v>
          </cell>
          <cell r="AQ168">
            <v>0</v>
          </cell>
          <cell r="AS168">
            <v>15561750</v>
          </cell>
          <cell r="AT168">
            <v>0</v>
          </cell>
          <cell r="BC168">
            <v>0</v>
          </cell>
          <cell r="BD168">
            <v>892500</v>
          </cell>
          <cell r="BE168">
            <v>0</v>
          </cell>
          <cell r="BF168">
            <v>0</v>
          </cell>
          <cell r="BG168">
            <v>9892500</v>
          </cell>
          <cell r="BI168">
            <v>7107500</v>
          </cell>
          <cell r="BJ168">
            <v>460750</v>
          </cell>
        </row>
        <row r="169">
          <cell r="G169" t="str">
            <v>Phòng QLTK C2</v>
          </cell>
          <cell r="AL169">
            <v>735000</v>
          </cell>
          <cell r="AQ169">
            <v>0</v>
          </cell>
          <cell r="AS169">
            <v>12981750</v>
          </cell>
          <cell r="AT169">
            <v>0</v>
          </cell>
          <cell r="BC169">
            <v>0</v>
          </cell>
          <cell r="BD169">
            <v>735000</v>
          </cell>
          <cell r="BE169">
            <v>0</v>
          </cell>
          <cell r="BF169">
            <v>0</v>
          </cell>
          <cell r="BG169">
            <v>9735000</v>
          </cell>
          <cell r="BI169">
            <v>4265000</v>
          </cell>
          <cell r="BJ169">
            <v>213250</v>
          </cell>
        </row>
        <row r="170">
          <cell r="G170" t="str">
            <v>Phòng QLTK C2</v>
          </cell>
          <cell r="AL170">
            <v>787500</v>
          </cell>
          <cell r="AQ170">
            <v>0</v>
          </cell>
          <cell r="AS170">
            <v>13776250</v>
          </cell>
          <cell r="AT170">
            <v>0</v>
          </cell>
          <cell r="BC170">
            <v>0</v>
          </cell>
          <cell r="BD170">
            <v>787500</v>
          </cell>
          <cell r="BE170">
            <v>0</v>
          </cell>
          <cell r="BF170">
            <v>0</v>
          </cell>
          <cell r="BG170">
            <v>9787500</v>
          </cell>
          <cell r="BI170">
            <v>5112500</v>
          </cell>
          <cell r="BJ170">
            <v>261250</v>
          </cell>
        </row>
        <row r="171">
          <cell r="G171" t="str">
            <v>Phòng QLTK C2</v>
          </cell>
          <cell r="AL171">
            <v>787500</v>
          </cell>
          <cell r="AQ171">
            <v>0</v>
          </cell>
          <cell r="AS171">
            <v>13866250</v>
          </cell>
          <cell r="AT171">
            <v>0</v>
          </cell>
          <cell r="BC171">
            <v>0</v>
          </cell>
          <cell r="BD171">
            <v>787500</v>
          </cell>
          <cell r="BE171">
            <v>0</v>
          </cell>
          <cell r="BF171">
            <v>0</v>
          </cell>
          <cell r="BG171">
            <v>9787500</v>
          </cell>
          <cell r="BI171">
            <v>5212500</v>
          </cell>
          <cell r="BJ171">
            <v>271250</v>
          </cell>
        </row>
        <row r="172">
          <cell r="G172" t="str">
            <v>Phòng QLTK C2</v>
          </cell>
          <cell r="AL172">
            <v>735000</v>
          </cell>
          <cell r="AQ172">
            <v>0</v>
          </cell>
          <cell r="AS172">
            <v>12981750</v>
          </cell>
          <cell r="AT172">
            <v>0</v>
          </cell>
          <cell r="BC172">
            <v>0</v>
          </cell>
          <cell r="BD172">
            <v>735000</v>
          </cell>
          <cell r="BE172">
            <v>0</v>
          </cell>
          <cell r="BF172">
            <v>0</v>
          </cell>
          <cell r="BG172">
            <v>9735000</v>
          </cell>
          <cell r="BI172">
            <v>4265000</v>
          </cell>
          <cell r="BJ172">
            <v>213250</v>
          </cell>
        </row>
        <row r="173">
          <cell r="G173" t="str">
            <v>Phòng QLDA C2</v>
          </cell>
          <cell r="AL173">
            <v>1575000</v>
          </cell>
          <cell r="AQ173">
            <v>0</v>
          </cell>
          <cell r="AS173">
            <v>27211250</v>
          </cell>
          <cell r="AT173">
            <v>0</v>
          </cell>
          <cell r="BC173">
            <v>2</v>
          </cell>
          <cell r="BD173">
            <v>1575000</v>
          </cell>
          <cell r="BE173">
            <v>0</v>
          </cell>
          <cell r="BF173">
            <v>0</v>
          </cell>
          <cell r="BG173">
            <v>17775000</v>
          </cell>
          <cell r="BI173">
            <v>12225000</v>
          </cell>
          <cell r="BJ173">
            <v>1083750</v>
          </cell>
        </row>
        <row r="174">
          <cell r="G174" t="str">
            <v>Phòng QLDA C2</v>
          </cell>
          <cell r="AL174">
            <v>633938</v>
          </cell>
          <cell r="AQ174">
            <v>0</v>
          </cell>
          <cell r="AS174">
            <v>11380687</v>
          </cell>
          <cell r="AT174">
            <v>0</v>
          </cell>
          <cell r="BC174">
            <v>1</v>
          </cell>
          <cell r="BD174">
            <v>633938</v>
          </cell>
          <cell r="BE174">
            <v>0</v>
          </cell>
          <cell r="BF174">
            <v>0</v>
          </cell>
          <cell r="BG174">
            <v>13233938</v>
          </cell>
          <cell r="BI174">
            <v>0</v>
          </cell>
          <cell r="BJ174">
            <v>0</v>
          </cell>
        </row>
        <row r="175">
          <cell r="G175" t="str">
            <v>Phòng QLTK C2</v>
          </cell>
          <cell r="AL175">
            <v>1312500</v>
          </cell>
          <cell r="AQ175">
            <v>0</v>
          </cell>
          <cell r="AS175">
            <v>21848125</v>
          </cell>
          <cell r="AT175">
            <v>0</v>
          </cell>
          <cell r="BC175">
            <v>3</v>
          </cell>
          <cell r="BD175">
            <v>1312500</v>
          </cell>
          <cell r="BE175">
            <v>0</v>
          </cell>
          <cell r="BF175">
            <v>0</v>
          </cell>
          <cell r="BG175">
            <v>21112500</v>
          </cell>
          <cell r="BI175">
            <v>2287500</v>
          </cell>
          <cell r="BJ175">
            <v>114375</v>
          </cell>
        </row>
        <row r="176">
          <cell r="G176" t="str">
            <v>Phòng QLTK C2</v>
          </cell>
          <cell r="AL176">
            <v>0</v>
          </cell>
          <cell r="AQ176">
            <v>0</v>
          </cell>
          <cell r="AS176">
            <v>13563800</v>
          </cell>
          <cell r="AT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9000000</v>
          </cell>
          <cell r="BI176">
            <v>4804000</v>
          </cell>
          <cell r="BJ176">
            <v>240200</v>
          </cell>
        </row>
        <row r="177">
          <cell r="G177" t="str">
            <v>TVGS DE4 C2</v>
          </cell>
          <cell r="AL177">
            <v>0</v>
          </cell>
          <cell r="AQ177">
            <v>0</v>
          </cell>
          <cell r="AS177">
            <v>13932609</v>
          </cell>
          <cell r="AT177">
            <v>0</v>
          </cell>
          <cell r="BC177">
            <v>1</v>
          </cell>
          <cell r="BD177">
            <v>0</v>
          </cell>
          <cell r="BE177">
            <v>1441305</v>
          </cell>
          <cell r="BF177">
            <v>0</v>
          </cell>
          <cell r="BG177">
            <v>12600000</v>
          </cell>
          <cell r="BI177">
            <v>0</v>
          </cell>
          <cell r="BJ177">
            <v>0</v>
          </cell>
        </row>
        <row r="178">
          <cell r="G178" t="str">
            <v>BGĐ C2</v>
          </cell>
          <cell r="AL178">
            <v>0</v>
          </cell>
          <cell r="AQ178">
            <v>0</v>
          </cell>
          <cell r="AS178">
            <v>19565217</v>
          </cell>
          <cell r="AT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I178">
            <v>21739130</v>
          </cell>
          <cell r="BJ178">
            <v>2173913</v>
          </cell>
        </row>
        <row r="179">
          <cell r="G179" t="str">
            <v>Phòng KT KH ĐT C2</v>
          </cell>
          <cell r="AL179">
            <v>0</v>
          </cell>
          <cell r="AQ179">
            <v>0</v>
          </cell>
          <cell r="AS179">
            <v>9180000</v>
          </cell>
          <cell r="AT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I179">
            <v>10200000</v>
          </cell>
          <cell r="BJ179">
            <v>1020000</v>
          </cell>
        </row>
        <row r="180">
          <cell r="G180" t="str">
            <v>Phòng QLDA C2</v>
          </cell>
          <cell r="AL180">
            <v>0</v>
          </cell>
          <cell r="AQ180">
            <v>0</v>
          </cell>
          <cell r="AS180">
            <v>4347826</v>
          </cell>
          <cell r="AT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I180">
            <v>4347826</v>
          </cell>
          <cell r="BJ180">
            <v>0</v>
          </cell>
        </row>
        <row r="181">
          <cell r="G181" t="str">
            <v>Phòng QLDA C2</v>
          </cell>
          <cell r="AL181">
            <v>0</v>
          </cell>
          <cell r="AQ181">
            <v>0</v>
          </cell>
          <cell r="AS181">
            <v>4347826</v>
          </cell>
          <cell r="AT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I181">
            <v>4347826</v>
          </cell>
          <cell r="BJ181">
            <v>0</v>
          </cell>
        </row>
        <row r="182">
          <cell r="G182" t="str">
            <v>Phòng QLDA C2</v>
          </cell>
          <cell r="AL182">
            <v>0</v>
          </cell>
          <cell r="AQ182">
            <v>0</v>
          </cell>
          <cell r="AS182">
            <v>5000000</v>
          </cell>
          <cell r="AT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I182">
            <v>5000000</v>
          </cell>
          <cell r="BJ182">
            <v>0</v>
          </cell>
        </row>
        <row r="183">
          <cell r="G183" t="str">
            <v>Phòng QLDA C2</v>
          </cell>
          <cell r="AL183">
            <v>0</v>
          </cell>
          <cell r="AQ183">
            <v>0</v>
          </cell>
          <cell r="AS183">
            <v>18266087</v>
          </cell>
          <cell r="AT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I183">
            <v>20295652</v>
          </cell>
          <cell r="BJ183">
            <v>2029565</v>
          </cell>
        </row>
        <row r="184">
          <cell r="G184" t="str">
            <v>Phòng KT KH ĐT C2</v>
          </cell>
          <cell r="AL184">
            <v>0</v>
          </cell>
          <cell r="AQ184">
            <v>0</v>
          </cell>
          <cell r="AS184">
            <v>4390435</v>
          </cell>
          <cell r="AT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I184">
            <v>4878261</v>
          </cell>
          <cell r="BJ184">
            <v>487826</v>
          </cell>
        </row>
        <row r="185">
          <cell r="G185" t="str">
            <v>DF2 C3</v>
          </cell>
          <cell r="AL185">
            <v>633938</v>
          </cell>
          <cell r="AQ185">
            <v>0</v>
          </cell>
          <cell r="AS185">
            <v>12438682</v>
          </cell>
          <cell r="AT185">
            <v>0</v>
          </cell>
          <cell r="BC185">
            <v>0</v>
          </cell>
          <cell r="BD185">
            <v>633938</v>
          </cell>
          <cell r="BE185">
            <v>928846</v>
          </cell>
          <cell r="BF185">
            <v>0</v>
          </cell>
          <cell r="BG185">
            <v>9633938</v>
          </cell>
          <cell r="BI185">
            <v>2705485</v>
          </cell>
          <cell r="BJ185">
            <v>135274</v>
          </cell>
        </row>
        <row r="186">
          <cell r="G186" t="str">
            <v>KVP C3</v>
          </cell>
          <cell r="AL186">
            <v>2593344</v>
          </cell>
          <cell r="AQ186">
            <v>0</v>
          </cell>
          <cell r="AS186">
            <v>41372766</v>
          </cell>
          <cell r="AT186">
            <v>0</v>
          </cell>
          <cell r="BC186">
            <v>1</v>
          </cell>
          <cell r="BD186">
            <v>2593344</v>
          </cell>
          <cell r="BE186">
            <v>0</v>
          </cell>
          <cell r="BF186">
            <v>0</v>
          </cell>
          <cell r="BG186">
            <v>15193344</v>
          </cell>
          <cell r="BI186">
            <v>34203688</v>
          </cell>
          <cell r="BJ186">
            <v>5300922</v>
          </cell>
        </row>
        <row r="187">
          <cell r="G187" t="str">
            <v>DF2 C3</v>
          </cell>
          <cell r="AL187">
            <v>606375</v>
          </cell>
          <cell r="AQ187">
            <v>0</v>
          </cell>
          <cell r="AS187">
            <v>11909174</v>
          </cell>
          <cell r="AT187">
            <v>0</v>
          </cell>
          <cell r="BC187">
            <v>0</v>
          </cell>
          <cell r="BD187">
            <v>606375</v>
          </cell>
          <cell r="BE187">
            <v>888461</v>
          </cell>
          <cell r="BF187">
            <v>0</v>
          </cell>
          <cell r="BG187">
            <v>9606375</v>
          </cell>
          <cell r="BI187">
            <v>2187856</v>
          </cell>
          <cell r="BJ187">
            <v>109393</v>
          </cell>
        </row>
        <row r="188">
          <cell r="G188" t="str">
            <v>DE4 C3</v>
          </cell>
          <cell r="AL188">
            <v>425250</v>
          </cell>
          <cell r="AQ188">
            <v>0</v>
          </cell>
          <cell r="AS188">
            <v>6284250</v>
          </cell>
          <cell r="AT188">
            <v>0</v>
          </cell>
          <cell r="BC188">
            <v>2</v>
          </cell>
          <cell r="BD188">
            <v>425250</v>
          </cell>
          <cell r="BE188">
            <v>0</v>
          </cell>
          <cell r="BF188">
            <v>0</v>
          </cell>
          <cell r="BG188">
            <v>16625250</v>
          </cell>
          <cell r="BI188">
            <v>0</v>
          </cell>
          <cell r="BJ188">
            <v>0</v>
          </cell>
        </row>
        <row r="189">
          <cell r="G189" t="str">
            <v>DF2 C3</v>
          </cell>
          <cell r="AL189">
            <v>425250</v>
          </cell>
          <cell r="AQ189">
            <v>0</v>
          </cell>
          <cell r="AS189">
            <v>6361173</v>
          </cell>
          <cell r="AT189">
            <v>0</v>
          </cell>
          <cell r="BC189">
            <v>0</v>
          </cell>
          <cell r="BD189">
            <v>425250</v>
          </cell>
          <cell r="BE189">
            <v>484615</v>
          </cell>
          <cell r="BF189">
            <v>0</v>
          </cell>
          <cell r="BG189">
            <v>9425250</v>
          </cell>
          <cell r="BI189">
            <v>0</v>
          </cell>
          <cell r="BJ189">
            <v>0</v>
          </cell>
        </row>
        <row r="190">
          <cell r="G190" t="str">
            <v>DF2 C3</v>
          </cell>
          <cell r="AL190">
            <v>630000</v>
          </cell>
          <cell r="AQ190">
            <v>0</v>
          </cell>
          <cell r="AS190">
            <v>12033077</v>
          </cell>
          <cell r="AT190">
            <v>0</v>
          </cell>
          <cell r="BC190">
            <v>2</v>
          </cell>
          <cell r="BD190">
            <v>630000</v>
          </cell>
          <cell r="BE190">
            <v>461539</v>
          </cell>
          <cell r="BF190">
            <v>0</v>
          </cell>
          <cell r="BG190">
            <v>16830000</v>
          </cell>
          <cell r="BI190">
            <v>0</v>
          </cell>
          <cell r="BJ190">
            <v>0</v>
          </cell>
        </row>
        <row r="191">
          <cell r="G191" t="str">
            <v>KVP C3</v>
          </cell>
          <cell r="AL191">
            <v>425250</v>
          </cell>
          <cell r="AQ191">
            <v>0</v>
          </cell>
          <cell r="AS191">
            <v>7234250</v>
          </cell>
          <cell r="AT191">
            <v>0</v>
          </cell>
          <cell r="BC191">
            <v>0</v>
          </cell>
          <cell r="BD191">
            <v>425250</v>
          </cell>
          <cell r="BE191">
            <v>0</v>
          </cell>
          <cell r="BF191">
            <v>0</v>
          </cell>
          <cell r="BG191">
            <v>9425250</v>
          </cell>
          <cell r="BI191">
            <v>0</v>
          </cell>
          <cell r="BJ191">
            <v>0</v>
          </cell>
        </row>
        <row r="192">
          <cell r="G192" t="str">
            <v>KVP C3</v>
          </cell>
          <cell r="AL192">
            <v>845250</v>
          </cell>
          <cell r="AQ192">
            <v>0</v>
          </cell>
          <cell r="AS192">
            <v>15174250</v>
          </cell>
          <cell r="AT192">
            <v>0</v>
          </cell>
          <cell r="BC192">
            <v>2</v>
          </cell>
          <cell r="BD192">
            <v>845250</v>
          </cell>
          <cell r="BE192">
            <v>0</v>
          </cell>
          <cell r="BF192">
            <v>0</v>
          </cell>
          <cell r="BG192">
            <v>17045250</v>
          </cell>
          <cell r="BI192">
            <v>0</v>
          </cell>
          <cell r="BJ192">
            <v>0</v>
          </cell>
        </row>
        <row r="193">
          <cell r="G193" t="str">
            <v>DE4 C3</v>
          </cell>
          <cell r="AL193">
            <v>735000</v>
          </cell>
          <cell r="AQ193">
            <v>0</v>
          </cell>
          <cell r="AS193">
            <v>15560211</v>
          </cell>
          <cell r="AT193">
            <v>0</v>
          </cell>
          <cell r="BC193">
            <v>1</v>
          </cell>
          <cell r="BD193">
            <v>735000</v>
          </cell>
          <cell r="BE193">
            <v>1346154</v>
          </cell>
          <cell r="BF193">
            <v>0</v>
          </cell>
          <cell r="BG193">
            <v>13335000</v>
          </cell>
          <cell r="BI193">
            <v>1772692</v>
          </cell>
          <cell r="BJ193">
            <v>88635</v>
          </cell>
        </row>
        <row r="194">
          <cell r="G194" t="str">
            <v>KVP C3</v>
          </cell>
          <cell r="AL194">
            <v>737100</v>
          </cell>
          <cell r="AQ194">
            <v>0</v>
          </cell>
          <cell r="AS194">
            <v>13017555</v>
          </cell>
          <cell r="AT194">
            <v>0</v>
          </cell>
          <cell r="BC194">
            <v>0</v>
          </cell>
          <cell r="BD194">
            <v>737100</v>
          </cell>
          <cell r="BE194">
            <v>0</v>
          </cell>
          <cell r="BF194">
            <v>0</v>
          </cell>
          <cell r="BG194">
            <v>9737100</v>
          </cell>
          <cell r="BI194">
            <v>4302900</v>
          </cell>
          <cell r="BJ194">
            <v>215145</v>
          </cell>
        </row>
        <row r="195">
          <cell r="G195" t="str">
            <v>DE4 C3</v>
          </cell>
          <cell r="AL195">
            <v>0</v>
          </cell>
          <cell r="AQ195">
            <v>0</v>
          </cell>
          <cell r="AS195">
            <v>0</v>
          </cell>
          <cell r="AT195">
            <v>0</v>
          </cell>
          <cell r="BC195">
            <v>2</v>
          </cell>
          <cell r="BD195">
            <v>0</v>
          </cell>
          <cell r="BE195">
            <v>0</v>
          </cell>
          <cell r="BF195">
            <v>0</v>
          </cell>
          <cell r="BG195">
            <v>16200000</v>
          </cell>
          <cell r="BI195">
            <v>0</v>
          </cell>
          <cell r="BJ195">
            <v>0</v>
          </cell>
        </row>
        <row r="196">
          <cell r="G196" t="str">
            <v>DE4 C3</v>
          </cell>
          <cell r="AL196">
            <v>603750</v>
          </cell>
          <cell r="AQ196">
            <v>0</v>
          </cell>
          <cell r="AS196">
            <v>15647404</v>
          </cell>
          <cell r="AT196">
            <v>0</v>
          </cell>
          <cell r="BC196">
            <v>2</v>
          </cell>
          <cell r="BD196">
            <v>603750</v>
          </cell>
          <cell r="BE196">
            <v>1105769</v>
          </cell>
          <cell r="BF196">
            <v>0</v>
          </cell>
          <cell r="BG196">
            <v>16803750</v>
          </cell>
          <cell r="BI196">
            <v>0</v>
          </cell>
          <cell r="BJ196">
            <v>0</v>
          </cell>
        </row>
        <row r="197">
          <cell r="G197" t="str">
            <v>DE4 C3</v>
          </cell>
          <cell r="AL197">
            <v>462000</v>
          </cell>
          <cell r="AQ197">
            <v>0</v>
          </cell>
          <cell r="AS197">
            <v>10020923</v>
          </cell>
          <cell r="AT197">
            <v>0</v>
          </cell>
          <cell r="BC197">
            <v>1</v>
          </cell>
          <cell r="BD197">
            <v>462000</v>
          </cell>
          <cell r="BE197">
            <v>338461</v>
          </cell>
          <cell r="BF197">
            <v>0</v>
          </cell>
          <cell r="BG197">
            <v>13062000</v>
          </cell>
          <cell r="BI197">
            <v>0</v>
          </cell>
          <cell r="BJ197">
            <v>0</v>
          </cell>
        </row>
        <row r="198">
          <cell r="G198" t="str">
            <v>DE4 C3</v>
          </cell>
          <cell r="AL198">
            <v>606375</v>
          </cell>
          <cell r="AQ198">
            <v>0</v>
          </cell>
          <cell r="AS198">
            <v>11814174</v>
          </cell>
          <cell r="AT198">
            <v>0</v>
          </cell>
          <cell r="BC198">
            <v>0</v>
          </cell>
          <cell r="BD198">
            <v>606375</v>
          </cell>
          <cell r="BE198">
            <v>888461</v>
          </cell>
          <cell r="BF198">
            <v>0</v>
          </cell>
          <cell r="BG198">
            <v>9606375</v>
          </cell>
          <cell r="BI198">
            <v>2087856</v>
          </cell>
          <cell r="BJ198">
            <v>104393</v>
          </cell>
        </row>
        <row r="199">
          <cell r="G199" t="str">
            <v>KVP C3</v>
          </cell>
          <cell r="AL199">
            <v>761670</v>
          </cell>
          <cell r="AQ199">
            <v>0</v>
          </cell>
          <cell r="AS199">
            <v>13426473</v>
          </cell>
          <cell r="AT199">
            <v>0</v>
          </cell>
          <cell r="BC199">
            <v>1</v>
          </cell>
          <cell r="BD199">
            <v>761670</v>
          </cell>
          <cell r="BE199">
            <v>0</v>
          </cell>
          <cell r="BF199">
            <v>0</v>
          </cell>
          <cell r="BG199">
            <v>13361670</v>
          </cell>
          <cell r="BI199">
            <v>946330</v>
          </cell>
          <cell r="BJ199">
            <v>47317</v>
          </cell>
        </row>
        <row r="200">
          <cell r="G200" t="str">
            <v>KVP C3</v>
          </cell>
          <cell r="AL200">
            <v>1680000</v>
          </cell>
          <cell r="AQ200">
            <v>0</v>
          </cell>
          <cell r="AS200">
            <v>27639392</v>
          </cell>
          <cell r="AT200">
            <v>0</v>
          </cell>
          <cell r="BC200">
            <v>2</v>
          </cell>
          <cell r="BD200">
            <v>1680000</v>
          </cell>
          <cell r="BE200">
            <v>0</v>
          </cell>
          <cell r="BF200">
            <v>0</v>
          </cell>
          <cell r="BG200">
            <v>17880000</v>
          </cell>
          <cell r="BI200">
            <v>12728696</v>
          </cell>
          <cell r="BJ200">
            <v>1159304</v>
          </cell>
        </row>
        <row r="201">
          <cell r="G201" t="str">
            <v>KVP C3</v>
          </cell>
          <cell r="AL201">
            <v>525000</v>
          </cell>
          <cell r="AQ201">
            <v>0</v>
          </cell>
          <cell r="AS201">
            <v>9401250</v>
          </cell>
          <cell r="AT201">
            <v>0</v>
          </cell>
          <cell r="BC201">
            <v>0</v>
          </cell>
          <cell r="BD201">
            <v>525000</v>
          </cell>
          <cell r="BE201">
            <v>0</v>
          </cell>
          <cell r="BF201">
            <v>0</v>
          </cell>
          <cell r="BG201">
            <v>9525000</v>
          </cell>
          <cell r="BI201">
            <v>475000</v>
          </cell>
          <cell r="BJ201">
            <v>23750</v>
          </cell>
        </row>
        <row r="202">
          <cell r="G202" t="str">
            <v>KVP C3</v>
          </cell>
          <cell r="AL202">
            <v>630000</v>
          </cell>
          <cell r="AQ202">
            <v>0</v>
          </cell>
          <cell r="AS202">
            <v>6092609</v>
          </cell>
          <cell r="AT202">
            <v>0</v>
          </cell>
          <cell r="BC202">
            <v>2</v>
          </cell>
          <cell r="BD202">
            <v>630000</v>
          </cell>
          <cell r="BE202">
            <v>0</v>
          </cell>
          <cell r="BF202">
            <v>0</v>
          </cell>
          <cell r="BG202">
            <v>16830000</v>
          </cell>
          <cell r="BI202">
            <v>0</v>
          </cell>
          <cell r="BJ202">
            <v>0</v>
          </cell>
        </row>
        <row r="203">
          <cell r="G203" t="str">
            <v>KVP C3</v>
          </cell>
          <cell r="AL203">
            <v>425250</v>
          </cell>
          <cell r="AQ203">
            <v>0</v>
          </cell>
          <cell r="AS203">
            <v>6244250</v>
          </cell>
          <cell r="AT203">
            <v>0</v>
          </cell>
          <cell r="BC203">
            <v>0</v>
          </cell>
          <cell r="BD203">
            <v>425250</v>
          </cell>
          <cell r="BE203">
            <v>0</v>
          </cell>
          <cell r="BF203">
            <v>0</v>
          </cell>
          <cell r="BG203">
            <v>9425250</v>
          </cell>
          <cell r="BI203">
            <v>0</v>
          </cell>
          <cell r="BJ203">
            <v>0</v>
          </cell>
        </row>
        <row r="204">
          <cell r="G204" t="str">
            <v>KVP C3</v>
          </cell>
          <cell r="AL204">
            <v>425250</v>
          </cell>
          <cell r="AQ204">
            <v>0</v>
          </cell>
          <cell r="AS204">
            <v>6834250</v>
          </cell>
          <cell r="AT204">
            <v>0</v>
          </cell>
          <cell r="BC204">
            <v>1</v>
          </cell>
          <cell r="BD204">
            <v>425250</v>
          </cell>
          <cell r="BE204">
            <v>0</v>
          </cell>
          <cell r="BF204">
            <v>0</v>
          </cell>
          <cell r="BG204">
            <v>13025250</v>
          </cell>
          <cell r="BI204">
            <v>0</v>
          </cell>
          <cell r="BJ204">
            <v>0</v>
          </cell>
        </row>
        <row r="205">
          <cell r="G205" t="str">
            <v>KVP C3</v>
          </cell>
          <cell r="AL205">
            <v>474600</v>
          </cell>
          <cell r="AQ205">
            <v>0</v>
          </cell>
          <cell r="AS205">
            <v>9593322</v>
          </cell>
          <cell r="AT205">
            <v>0</v>
          </cell>
          <cell r="BC205">
            <v>0</v>
          </cell>
          <cell r="BD205">
            <v>474600</v>
          </cell>
          <cell r="BE205">
            <v>491305</v>
          </cell>
          <cell r="BF205">
            <v>0</v>
          </cell>
          <cell r="BG205">
            <v>9474600</v>
          </cell>
          <cell r="BI205">
            <v>154965</v>
          </cell>
          <cell r="BJ205">
            <v>7748</v>
          </cell>
        </row>
        <row r="206">
          <cell r="G206" t="str">
            <v>DE4 C3</v>
          </cell>
          <cell r="AL206">
            <v>548625</v>
          </cell>
          <cell r="AQ206">
            <v>0</v>
          </cell>
          <cell r="AS206">
            <v>10587806</v>
          </cell>
          <cell r="AT206">
            <v>0</v>
          </cell>
          <cell r="BC206">
            <v>0</v>
          </cell>
          <cell r="BD206">
            <v>548625</v>
          </cell>
          <cell r="BE206">
            <v>401923</v>
          </cell>
          <cell r="BF206">
            <v>0</v>
          </cell>
          <cell r="BG206">
            <v>9548625</v>
          </cell>
          <cell r="BI206">
            <v>1303298</v>
          </cell>
          <cell r="BJ206">
            <v>65165</v>
          </cell>
        </row>
        <row r="207">
          <cell r="G207" t="str">
            <v>KVP C3</v>
          </cell>
          <cell r="AL207">
            <v>630000</v>
          </cell>
          <cell r="AQ207">
            <v>0</v>
          </cell>
          <cell r="AS207">
            <v>10241500</v>
          </cell>
          <cell r="AT207">
            <v>0</v>
          </cell>
          <cell r="BC207">
            <v>0</v>
          </cell>
          <cell r="BD207">
            <v>630000</v>
          </cell>
          <cell r="BE207">
            <v>0</v>
          </cell>
          <cell r="BF207">
            <v>0</v>
          </cell>
          <cell r="BG207">
            <v>9630000</v>
          </cell>
          <cell r="BI207">
            <v>1370000</v>
          </cell>
          <cell r="BJ207">
            <v>68500</v>
          </cell>
        </row>
        <row r="208">
          <cell r="G208" t="str">
            <v>KVP C3</v>
          </cell>
          <cell r="AL208">
            <v>525000</v>
          </cell>
          <cell r="AQ208">
            <v>0</v>
          </cell>
          <cell r="AS208">
            <v>9425000</v>
          </cell>
          <cell r="AT208">
            <v>0</v>
          </cell>
          <cell r="BC208">
            <v>1</v>
          </cell>
          <cell r="BD208">
            <v>525000</v>
          </cell>
          <cell r="BE208">
            <v>0</v>
          </cell>
          <cell r="BF208">
            <v>0</v>
          </cell>
          <cell r="BG208">
            <v>13125000</v>
          </cell>
          <cell r="BI208">
            <v>0</v>
          </cell>
          <cell r="BJ208">
            <v>0</v>
          </cell>
        </row>
        <row r="209">
          <cell r="G209" t="str">
            <v>KVP C3</v>
          </cell>
          <cell r="AL209">
            <v>425250</v>
          </cell>
          <cell r="AQ209">
            <v>0</v>
          </cell>
          <cell r="AS209">
            <v>6554250</v>
          </cell>
          <cell r="AT209">
            <v>0</v>
          </cell>
          <cell r="BC209">
            <v>0</v>
          </cell>
          <cell r="BD209">
            <v>425250</v>
          </cell>
          <cell r="BE209">
            <v>0</v>
          </cell>
          <cell r="BF209">
            <v>0</v>
          </cell>
          <cell r="BG209">
            <v>9425250</v>
          </cell>
          <cell r="BI209">
            <v>0</v>
          </cell>
          <cell r="BJ209">
            <v>0</v>
          </cell>
        </row>
        <row r="210">
          <cell r="G210" t="str">
            <v>KVP C3</v>
          </cell>
          <cell r="AL210">
            <v>893813</v>
          </cell>
          <cell r="AQ210">
            <v>0</v>
          </cell>
          <cell r="AS210">
            <v>15046062</v>
          </cell>
          <cell r="AT210">
            <v>0</v>
          </cell>
          <cell r="BC210">
            <v>2</v>
          </cell>
          <cell r="BD210">
            <v>893813</v>
          </cell>
          <cell r="BE210">
            <v>0</v>
          </cell>
          <cell r="BF210">
            <v>0</v>
          </cell>
          <cell r="BG210">
            <v>17093813</v>
          </cell>
          <cell r="BI210">
            <v>0</v>
          </cell>
          <cell r="BJ210">
            <v>0</v>
          </cell>
        </row>
        <row r="211">
          <cell r="G211" t="str">
            <v>KVP C3</v>
          </cell>
          <cell r="AL211">
            <v>787920</v>
          </cell>
          <cell r="AQ211">
            <v>0</v>
          </cell>
          <cell r="AS211">
            <v>14064036</v>
          </cell>
          <cell r="AT211">
            <v>0</v>
          </cell>
          <cell r="BC211">
            <v>1</v>
          </cell>
          <cell r="BD211">
            <v>787920</v>
          </cell>
          <cell r="BE211">
            <v>0</v>
          </cell>
          <cell r="BF211">
            <v>0</v>
          </cell>
          <cell r="BG211">
            <v>13387920</v>
          </cell>
          <cell r="BI211">
            <v>1620080</v>
          </cell>
          <cell r="BJ211">
            <v>81004</v>
          </cell>
        </row>
        <row r="212">
          <cell r="G212" t="str">
            <v>DF2 C3</v>
          </cell>
          <cell r="AL212">
            <v>577500</v>
          </cell>
          <cell r="AQ212">
            <v>0</v>
          </cell>
          <cell r="AS212">
            <v>10367500</v>
          </cell>
          <cell r="AT212">
            <v>0</v>
          </cell>
          <cell r="BC212">
            <v>2</v>
          </cell>
          <cell r="BD212">
            <v>577500</v>
          </cell>
          <cell r="BE212">
            <v>0</v>
          </cell>
          <cell r="BF212">
            <v>0</v>
          </cell>
          <cell r="BG212">
            <v>16777500</v>
          </cell>
          <cell r="BI212">
            <v>0</v>
          </cell>
          <cell r="BJ212">
            <v>0</v>
          </cell>
        </row>
        <row r="213">
          <cell r="G213" t="str">
            <v>DE4 C3</v>
          </cell>
          <cell r="AL213">
            <v>724500</v>
          </cell>
          <cell r="AQ213">
            <v>0</v>
          </cell>
          <cell r="AS213">
            <v>13732725</v>
          </cell>
          <cell r="AT213">
            <v>0</v>
          </cell>
          <cell r="BC213">
            <v>1</v>
          </cell>
          <cell r="BD213">
            <v>724500</v>
          </cell>
          <cell r="BE213">
            <v>530769</v>
          </cell>
          <cell r="BF213">
            <v>0</v>
          </cell>
          <cell r="BG213">
            <v>13324500</v>
          </cell>
          <cell r="BI213">
            <v>706269</v>
          </cell>
          <cell r="BJ213">
            <v>35313</v>
          </cell>
        </row>
        <row r="214">
          <cell r="G214" t="str">
            <v>DE4 C3</v>
          </cell>
          <cell r="AL214">
            <v>425250</v>
          </cell>
          <cell r="AQ214">
            <v>0</v>
          </cell>
          <cell r="AS214">
            <v>9829263</v>
          </cell>
          <cell r="AT214">
            <v>0</v>
          </cell>
          <cell r="BC214">
            <v>0</v>
          </cell>
          <cell r="BD214">
            <v>425250</v>
          </cell>
          <cell r="BE214">
            <v>409616</v>
          </cell>
          <cell r="BF214">
            <v>0</v>
          </cell>
          <cell r="BG214">
            <v>9425250</v>
          </cell>
          <cell r="BI214">
            <v>484365</v>
          </cell>
          <cell r="BJ214">
            <v>24218</v>
          </cell>
        </row>
        <row r="215">
          <cell r="G215" t="str">
            <v>KVP C3</v>
          </cell>
          <cell r="AL215">
            <v>425250</v>
          </cell>
          <cell r="AQ215">
            <v>0</v>
          </cell>
          <cell r="AS215">
            <v>5482076</v>
          </cell>
          <cell r="AT215">
            <v>0</v>
          </cell>
          <cell r="BC215">
            <v>0</v>
          </cell>
          <cell r="BD215">
            <v>425250</v>
          </cell>
          <cell r="BE215">
            <v>0</v>
          </cell>
          <cell r="BF215">
            <v>0</v>
          </cell>
          <cell r="BG215">
            <v>9425250</v>
          </cell>
          <cell r="BI215">
            <v>0</v>
          </cell>
          <cell r="BJ215">
            <v>0</v>
          </cell>
        </row>
        <row r="216">
          <cell r="G216" t="str">
            <v>KVP C3</v>
          </cell>
          <cell r="AL216">
            <v>656250</v>
          </cell>
          <cell r="AQ216">
            <v>0</v>
          </cell>
          <cell r="AS216">
            <v>11781250</v>
          </cell>
          <cell r="AT216">
            <v>0</v>
          </cell>
          <cell r="BC216">
            <v>1</v>
          </cell>
          <cell r="BD216">
            <v>656250</v>
          </cell>
          <cell r="BE216">
            <v>0</v>
          </cell>
          <cell r="BF216">
            <v>0</v>
          </cell>
          <cell r="BG216">
            <v>13256250</v>
          </cell>
          <cell r="BI216">
            <v>0</v>
          </cell>
          <cell r="BJ216">
            <v>0</v>
          </cell>
        </row>
        <row r="217">
          <cell r="G217" t="str">
            <v>KVP C3</v>
          </cell>
          <cell r="AL217">
            <v>784875</v>
          </cell>
          <cell r="AQ217">
            <v>0</v>
          </cell>
          <cell r="AS217">
            <v>13823862</v>
          </cell>
          <cell r="AT217">
            <v>0</v>
          </cell>
          <cell r="BC217">
            <v>0</v>
          </cell>
          <cell r="BD217">
            <v>784875</v>
          </cell>
          <cell r="BE217">
            <v>0</v>
          </cell>
          <cell r="BF217">
            <v>0</v>
          </cell>
          <cell r="BG217">
            <v>9784875</v>
          </cell>
          <cell r="BI217">
            <v>5165125</v>
          </cell>
          <cell r="BJ217">
            <v>266513</v>
          </cell>
        </row>
        <row r="218">
          <cell r="G218" t="str">
            <v>DF2 C3</v>
          </cell>
          <cell r="AL218">
            <v>525000</v>
          </cell>
          <cell r="AQ218">
            <v>0</v>
          </cell>
          <cell r="AS218">
            <v>10151250</v>
          </cell>
          <cell r="AT218">
            <v>0</v>
          </cell>
          <cell r="BC218">
            <v>0</v>
          </cell>
          <cell r="BD218">
            <v>525000</v>
          </cell>
          <cell r="BE218">
            <v>384616</v>
          </cell>
          <cell r="BF218">
            <v>0</v>
          </cell>
          <cell r="BG218">
            <v>9525000</v>
          </cell>
          <cell r="BI218">
            <v>859615</v>
          </cell>
          <cell r="BJ218">
            <v>42981</v>
          </cell>
        </row>
        <row r="219">
          <cell r="G219" t="str">
            <v>DF2 C3</v>
          </cell>
          <cell r="AL219">
            <v>787500</v>
          </cell>
          <cell r="AQ219">
            <v>0</v>
          </cell>
          <cell r="AS219">
            <v>15089327</v>
          </cell>
          <cell r="AT219">
            <v>0</v>
          </cell>
          <cell r="BC219">
            <v>0</v>
          </cell>
          <cell r="BD219">
            <v>787500</v>
          </cell>
          <cell r="BE219">
            <v>1153846</v>
          </cell>
          <cell r="BF219">
            <v>0</v>
          </cell>
          <cell r="BG219">
            <v>9787500</v>
          </cell>
          <cell r="BI219">
            <v>5289423</v>
          </cell>
          <cell r="BJ219">
            <v>278942</v>
          </cell>
        </row>
        <row r="220">
          <cell r="G220" t="str">
            <v>KVP C3</v>
          </cell>
          <cell r="AL220">
            <v>630079</v>
          </cell>
          <cell r="AQ220">
            <v>0</v>
          </cell>
          <cell r="AS220">
            <v>11311413</v>
          </cell>
          <cell r="AT220">
            <v>0</v>
          </cell>
          <cell r="BC220">
            <v>1</v>
          </cell>
          <cell r="BD220">
            <v>630079</v>
          </cell>
          <cell r="BE220">
            <v>0</v>
          </cell>
          <cell r="BF220">
            <v>0</v>
          </cell>
          <cell r="BG220">
            <v>13230079</v>
          </cell>
          <cell r="BI220">
            <v>0</v>
          </cell>
          <cell r="BJ220">
            <v>0</v>
          </cell>
        </row>
        <row r="221">
          <cell r="G221" t="str">
            <v>DF2 C3</v>
          </cell>
          <cell r="AL221">
            <v>791175</v>
          </cell>
          <cell r="AQ221">
            <v>0</v>
          </cell>
          <cell r="AS221">
            <v>14203475</v>
          </cell>
          <cell r="AT221">
            <v>0</v>
          </cell>
          <cell r="BC221">
            <v>2</v>
          </cell>
          <cell r="BD221">
            <v>791175</v>
          </cell>
          <cell r="BE221">
            <v>0</v>
          </cell>
          <cell r="BF221">
            <v>0</v>
          </cell>
          <cell r="BG221">
            <v>16991175</v>
          </cell>
          <cell r="BI221">
            <v>0</v>
          </cell>
          <cell r="BJ221">
            <v>0</v>
          </cell>
        </row>
        <row r="222">
          <cell r="G222" t="str">
            <v>KVP C3</v>
          </cell>
          <cell r="AL222">
            <v>784875</v>
          </cell>
          <cell r="AQ222">
            <v>0</v>
          </cell>
          <cell r="AS222">
            <v>14012119</v>
          </cell>
          <cell r="AT222">
            <v>0</v>
          </cell>
          <cell r="BC222">
            <v>1</v>
          </cell>
          <cell r="BD222">
            <v>784875</v>
          </cell>
          <cell r="BE222">
            <v>0</v>
          </cell>
          <cell r="BF222">
            <v>0</v>
          </cell>
          <cell r="BG222">
            <v>13384875</v>
          </cell>
          <cell r="BI222">
            <v>1565125</v>
          </cell>
          <cell r="BJ222">
            <v>78256</v>
          </cell>
        </row>
        <row r="223">
          <cell r="G223" t="str">
            <v>DE4 C3</v>
          </cell>
          <cell r="AL223">
            <v>425250</v>
          </cell>
          <cell r="AQ223">
            <v>0</v>
          </cell>
          <cell r="AS223">
            <v>11915801</v>
          </cell>
          <cell r="AT223">
            <v>0</v>
          </cell>
          <cell r="BC223">
            <v>0</v>
          </cell>
          <cell r="BD223">
            <v>425250</v>
          </cell>
          <cell r="BE223">
            <v>778846</v>
          </cell>
          <cell r="BF223">
            <v>0</v>
          </cell>
          <cell r="BG223">
            <v>9425250</v>
          </cell>
          <cell r="BI223">
            <v>2292058</v>
          </cell>
          <cell r="BJ223">
            <v>114603</v>
          </cell>
        </row>
        <row r="224">
          <cell r="G224" t="str">
            <v>KVP C3</v>
          </cell>
          <cell r="AL224">
            <v>1155000</v>
          </cell>
          <cell r="AQ224">
            <v>0</v>
          </cell>
          <cell r="AS224">
            <v>18735000</v>
          </cell>
          <cell r="AT224">
            <v>0</v>
          </cell>
          <cell r="BC224">
            <v>3</v>
          </cell>
          <cell r="BD224">
            <v>1155000</v>
          </cell>
          <cell r="BE224">
            <v>0</v>
          </cell>
          <cell r="BF224">
            <v>0</v>
          </cell>
          <cell r="BG224">
            <v>20955000</v>
          </cell>
          <cell r="BI224">
            <v>0</v>
          </cell>
          <cell r="BJ224">
            <v>0</v>
          </cell>
        </row>
        <row r="225">
          <cell r="G225" t="str">
            <v>KVP C3</v>
          </cell>
          <cell r="AL225">
            <v>630079</v>
          </cell>
          <cell r="AQ225">
            <v>0</v>
          </cell>
          <cell r="AS225">
            <v>11192842</v>
          </cell>
          <cell r="AT225">
            <v>0</v>
          </cell>
          <cell r="BC225">
            <v>0</v>
          </cell>
          <cell r="BD225">
            <v>630079</v>
          </cell>
          <cell r="BE225">
            <v>0</v>
          </cell>
          <cell r="BF225">
            <v>0</v>
          </cell>
          <cell r="BG225">
            <v>9630079</v>
          </cell>
          <cell r="BI225">
            <v>2371421</v>
          </cell>
          <cell r="BJ225">
            <v>118571</v>
          </cell>
        </row>
        <row r="226">
          <cell r="G226" t="str">
            <v>KVP C3</v>
          </cell>
          <cell r="AL226">
            <v>637875</v>
          </cell>
          <cell r="AQ226">
            <v>0</v>
          </cell>
          <cell r="AS226">
            <v>11451375</v>
          </cell>
          <cell r="AT226">
            <v>0</v>
          </cell>
          <cell r="BC226">
            <v>1</v>
          </cell>
          <cell r="BD226">
            <v>637875</v>
          </cell>
          <cell r="BE226">
            <v>0</v>
          </cell>
          <cell r="BF226">
            <v>0</v>
          </cell>
          <cell r="BG226">
            <v>13237875</v>
          </cell>
          <cell r="BI226">
            <v>0</v>
          </cell>
          <cell r="BJ226">
            <v>0</v>
          </cell>
        </row>
        <row r="227">
          <cell r="G227" t="str">
            <v>KVP C3</v>
          </cell>
          <cell r="AL227">
            <v>735000</v>
          </cell>
          <cell r="AQ227">
            <v>0</v>
          </cell>
          <cell r="AS227">
            <v>12981750</v>
          </cell>
          <cell r="AT227">
            <v>0</v>
          </cell>
          <cell r="BC227">
            <v>0</v>
          </cell>
          <cell r="BD227">
            <v>735000</v>
          </cell>
          <cell r="BE227">
            <v>0</v>
          </cell>
          <cell r="BF227">
            <v>0</v>
          </cell>
          <cell r="BG227">
            <v>9735000</v>
          </cell>
          <cell r="BI227">
            <v>4265000</v>
          </cell>
          <cell r="BJ227">
            <v>213250</v>
          </cell>
        </row>
        <row r="228">
          <cell r="G228" t="str">
            <v>KVP C3</v>
          </cell>
          <cell r="AL228">
            <v>661500</v>
          </cell>
          <cell r="AQ228">
            <v>0</v>
          </cell>
          <cell r="AS228">
            <v>11875500</v>
          </cell>
          <cell r="AT228">
            <v>0</v>
          </cell>
          <cell r="BC228">
            <v>1</v>
          </cell>
          <cell r="BD228">
            <v>661500</v>
          </cell>
          <cell r="BE228">
            <v>0</v>
          </cell>
          <cell r="BF228">
            <v>0</v>
          </cell>
          <cell r="BG228">
            <v>13261500</v>
          </cell>
          <cell r="BI228">
            <v>0</v>
          </cell>
          <cell r="BJ228">
            <v>0</v>
          </cell>
        </row>
        <row r="229">
          <cell r="G229" t="str">
            <v>KVP C3</v>
          </cell>
          <cell r="AL229">
            <v>866250</v>
          </cell>
          <cell r="AQ229">
            <v>0</v>
          </cell>
          <cell r="AS229">
            <v>15137875</v>
          </cell>
          <cell r="AT229">
            <v>0</v>
          </cell>
          <cell r="BC229">
            <v>0</v>
          </cell>
          <cell r="BD229">
            <v>866250</v>
          </cell>
          <cell r="BE229">
            <v>0</v>
          </cell>
          <cell r="BF229">
            <v>0</v>
          </cell>
          <cell r="BG229">
            <v>9866250</v>
          </cell>
          <cell r="BI229">
            <v>6633750</v>
          </cell>
          <cell r="BJ229">
            <v>413375</v>
          </cell>
        </row>
        <row r="230">
          <cell r="G230" t="str">
            <v>KVP C3</v>
          </cell>
          <cell r="AL230">
            <v>630053</v>
          </cell>
          <cell r="AQ230">
            <v>0</v>
          </cell>
          <cell r="AS230">
            <v>10310942</v>
          </cell>
          <cell r="AT230">
            <v>0</v>
          </cell>
          <cell r="BC230">
            <v>1</v>
          </cell>
          <cell r="BD230">
            <v>630053</v>
          </cell>
          <cell r="BE230">
            <v>0</v>
          </cell>
          <cell r="BF230">
            <v>0</v>
          </cell>
          <cell r="BG230">
            <v>13230053</v>
          </cell>
          <cell r="BI230">
            <v>0</v>
          </cell>
          <cell r="BJ230">
            <v>0</v>
          </cell>
        </row>
        <row r="231">
          <cell r="G231" t="str">
            <v>DF2 C3</v>
          </cell>
          <cell r="AL231">
            <v>0</v>
          </cell>
          <cell r="AQ231">
            <v>0</v>
          </cell>
          <cell r="AS231">
            <v>0</v>
          </cell>
          <cell r="AT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9000000</v>
          </cell>
          <cell r="BI231">
            <v>0</v>
          </cell>
          <cell r="BJ231">
            <v>0</v>
          </cell>
        </row>
        <row r="232">
          <cell r="G232" t="str">
            <v>KVP C3</v>
          </cell>
          <cell r="AL232">
            <v>1207500</v>
          </cell>
          <cell r="AQ232">
            <v>0</v>
          </cell>
          <cell r="AS232">
            <v>21368250</v>
          </cell>
          <cell r="AT232">
            <v>0</v>
          </cell>
          <cell r="BC232">
            <v>2</v>
          </cell>
          <cell r="BD232">
            <v>1207500</v>
          </cell>
          <cell r="BE232">
            <v>0</v>
          </cell>
          <cell r="BF232">
            <v>0</v>
          </cell>
          <cell r="BG232">
            <v>17407500</v>
          </cell>
          <cell r="BI232">
            <v>5592500</v>
          </cell>
          <cell r="BJ232">
            <v>309250</v>
          </cell>
        </row>
        <row r="233">
          <cell r="G233" t="str">
            <v>KVP C3</v>
          </cell>
          <cell r="AL233">
            <v>787920</v>
          </cell>
          <cell r="AQ233">
            <v>0</v>
          </cell>
          <cell r="AS233">
            <v>13873032</v>
          </cell>
          <cell r="AT233">
            <v>0</v>
          </cell>
          <cell r="BC233">
            <v>0</v>
          </cell>
          <cell r="BD233">
            <v>787920</v>
          </cell>
          <cell r="BE233">
            <v>0</v>
          </cell>
          <cell r="BF233">
            <v>0</v>
          </cell>
          <cell r="BG233">
            <v>9787920</v>
          </cell>
          <cell r="BI233">
            <v>5220080</v>
          </cell>
          <cell r="BJ233">
            <v>272008</v>
          </cell>
        </row>
        <row r="234">
          <cell r="G234" t="str">
            <v>KVP C3</v>
          </cell>
          <cell r="AL234">
            <v>630000</v>
          </cell>
          <cell r="AQ234">
            <v>0</v>
          </cell>
          <cell r="AS234">
            <v>12587153</v>
          </cell>
          <cell r="AT234">
            <v>0</v>
          </cell>
          <cell r="BC234">
            <v>0</v>
          </cell>
          <cell r="BD234">
            <v>630000</v>
          </cell>
          <cell r="BE234">
            <v>652174</v>
          </cell>
          <cell r="BF234">
            <v>0</v>
          </cell>
          <cell r="BG234">
            <v>9630000</v>
          </cell>
          <cell r="BI234">
            <v>3152609</v>
          </cell>
          <cell r="BJ234">
            <v>157630</v>
          </cell>
        </row>
        <row r="235">
          <cell r="G235" t="str">
            <v>DF2 C3</v>
          </cell>
          <cell r="AL235">
            <v>761906</v>
          </cell>
          <cell r="AQ235">
            <v>0</v>
          </cell>
          <cell r="AS235">
            <v>13620501</v>
          </cell>
          <cell r="AT235">
            <v>0</v>
          </cell>
          <cell r="BC235">
            <v>1</v>
          </cell>
          <cell r="BD235">
            <v>761906</v>
          </cell>
          <cell r="BE235">
            <v>0</v>
          </cell>
          <cell r="BF235">
            <v>0</v>
          </cell>
          <cell r="BG235">
            <v>13361906</v>
          </cell>
          <cell r="BI235">
            <v>1150594</v>
          </cell>
          <cell r="BJ235">
            <v>57530</v>
          </cell>
        </row>
        <row r="236">
          <cell r="G236" t="str">
            <v>KVP C3</v>
          </cell>
          <cell r="AL236">
            <v>577500</v>
          </cell>
          <cell r="AQ236">
            <v>0</v>
          </cell>
          <cell r="AS236">
            <v>11367500</v>
          </cell>
          <cell r="AT236">
            <v>0</v>
          </cell>
          <cell r="BC236">
            <v>1</v>
          </cell>
          <cell r="BD236">
            <v>577500</v>
          </cell>
          <cell r="BE236">
            <v>0</v>
          </cell>
          <cell r="BF236">
            <v>0</v>
          </cell>
          <cell r="BG236">
            <v>13177500</v>
          </cell>
          <cell r="BI236">
            <v>0</v>
          </cell>
          <cell r="BJ236">
            <v>0</v>
          </cell>
        </row>
        <row r="237">
          <cell r="G237" t="str">
            <v>DE4 C3</v>
          </cell>
          <cell r="AL237">
            <v>630000</v>
          </cell>
          <cell r="AQ237">
            <v>0</v>
          </cell>
          <cell r="AS237">
            <v>12091500</v>
          </cell>
          <cell r="AT237">
            <v>0</v>
          </cell>
          <cell r="BC237">
            <v>0</v>
          </cell>
          <cell r="BD237">
            <v>630000</v>
          </cell>
          <cell r="BE237">
            <v>461539</v>
          </cell>
          <cell r="BF237">
            <v>0</v>
          </cell>
          <cell r="BG237">
            <v>9630000</v>
          </cell>
          <cell r="BI237">
            <v>2831538</v>
          </cell>
          <cell r="BJ237">
            <v>141577</v>
          </cell>
        </row>
        <row r="238">
          <cell r="G238" t="str">
            <v>DE4 C3</v>
          </cell>
          <cell r="AL238">
            <v>724500</v>
          </cell>
          <cell r="AQ238">
            <v>0</v>
          </cell>
          <cell r="AS238">
            <v>17552027</v>
          </cell>
          <cell r="AT238">
            <v>0</v>
          </cell>
          <cell r="BC238">
            <v>0</v>
          </cell>
          <cell r="BD238">
            <v>724500</v>
          </cell>
          <cell r="BE238">
            <v>1857693</v>
          </cell>
          <cell r="BF238">
            <v>0</v>
          </cell>
          <cell r="BG238">
            <v>9724500</v>
          </cell>
          <cell r="BI238">
            <v>7237038</v>
          </cell>
          <cell r="BJ238">
            <v>473704</v>
          </cell>
        </row>
        <row r="239">
          <cell r="G239" t="str">
            <v>DF2 C3</v>
          </cell>
          <cell r="AL239">
            <v>682500</v>
          </cell>
          <cell r="AQ239">
            <v>0</v>
          </cell>
          <cell r="AS239">
            <v>13061625</v>
          </cell>
          <cell r="AT239">
            <v>0</v>
          </cell>
          <cell r="BC239">
            <v>0</v>
          </cell>
          <cell r="BD239">
            <v>682500</v>
          </cell>
          <cell r="BE239">
            <v>500000</v>
          </cell>
          <cell r="BF239">
            <v>0</v>
          </cell>
          <cell r="BG239">
            <v>9682500</v>
          </cell>
          <cell r="BI239">
            <v>3817500</v>
          </cell>
          <cell r="BJ239">
            <v>190875</v>
          </cell>
        </row>
        <row r="240">
          <cell r="G240" t="str">
            <v>KVP C3</v>
          </cell>
          <cell r="AL240">
            <v>425250</v>
          </cell>
          <cell r="AQ240">
            <v>0</v>
          </cell>
          <cell r="AS240">
            <v>7034250</v>
          </cell>
          <cell r="AT240">
            <v>0</v>
          </cell>
          <cell r="BC240">
            <v>2</v>
          </cell>
          <cell r="BD240">
            <v>425250</v>
          </cell>
          <cell r="BE240">
            <v>0</v>
          </cell>
          <cell r="BF240">
            <v>0</v>
          </cell>
          <cell r="BG240">
            <v>16625250</v>
          </cell>
          <cell r="BI240">
            <v>0</v>
          </cell>
          <cell r="BJ240">
            <v>0</v>
          </cell>
        </row>
        <row r="241">
          <cell r="G241" t="str">
            <v>KVP C3</v>
          </cell>
          <cell r="AL241">
            <v>606375</v>
          </cell>
          <cell r="AQ241">
            <v>0</v>
          </cell>
          <cell r="AS241">
            <v>10788694</v>
          </cell>
          <cell r="AT241">
            <v>0</v>
          </cell>
          <cell r="BC241">
            <v>0</v>
          </cell>
          <cell r="BD241">
            <v>606375</v>
          </cell>
          <cell r="BE241">
            <v>0</v>
          </cell>
          <cell r="BF241">
            <v>0</v>
          </cell>
          <cell r="BG241">
            <v>9606375</v>
          </cell>
          <cell r="BI241">
            <v>1943625</v>
          </cell>
          <cell r="BJ241">
            <v>97181</v>
          </cell>
        </row>
        <row r="242">
          <cell r="G242" t="str">
            <v>DE4 C3</v>
          </cell>
          <cell r="AL242">
            <v>1680000</v>
          </cell>
          <cell r="AQ242">
            <v>0</v>
          </cell>
          <cell r="AS242">
            <v>27547000</v>
          </cell>
          <cell r="AT242">
            <v>0</v>
          </cell>
          <cell r="BC242">
            <v>2</v>
          </cell>
          <cell r="BD242">
            <v>1680000</v>
          </cell>
          <cell r="BE242">
            <v>0</v>
          </cell>
          <cell r="BF242">
            <v>0</v>
          </cell>
          <cell r="BG242">
            <v>17880000</v>
          </cell>
          <cell r="BI242">
            <v>12620000</v>
          </cell>
          <cell r="BJ242">
            <v>1143000</v>
          </cell>
        </row>
        <row r="243">
          <cell r="G243" t="str">
            <v>DE4 C3</v>
          </cell>
          <cell r="AL243">
            <v>0</v>
          </cell>
          <cell r="AQ243">
            <v>0</v>
          </cell>
          <cell r="AS243">
            <v>5000000</v>
          </cell>
          <cell r="AT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I243">
            <v>5000000</v>
          </cell>
          <cell r="BJ243">
            <v>0</v>
          </cell>
        </row>
        <row r="244">
          <cell r="G244" t="str">
            <v>KVP C3</v>
          </cell>
          <cell r="AL244">
            <v>1837500</v>
          </cell>
          <cell r="AQ244">
            <v>0</v>
          </cell>
          <cell r="AS244">
            <v>31238125</v>
          </cell>
          <cell r="AT244">
            <v>0</v>
          </cell>
          <cell r="BC244">
            <v>2</v>
          </cell>
          <cell r="BD244">
            <v>1837500</v>
          </cell>
          <cell r="BE244">
            <v>0</v>
          </cell>
          <cell r="BF244">
            <v>0</v>
          </cell>
          <cell r="BG244">
            <v>18037500</v>
          </cell>
          <cell r="BI244">
            <v>16962500</v>
          </cell>
          <cell r="BJ244">
            <v>1794375</v>
          </cell>
        </row>
        <row r="245">
          <cell r="G245" t="str">
            <v>KVP C3</v>
          </cell>
          <cell r="AL245">
            <v>1575000</v>
          </cell>
          <cell r="AQ245">
            <v>0</v>
          </cell>
          <cell r="AS245">
            <v>26671250</v>
          </cell>
          <cell r="AT245">
            <v>0</v>
          </cell>
          <cell r="BC245">
            <v>1</v>
          </cell>
          <cell r="BD245">
            <v>1575000</v>
          </cell>
          <cell r="BE245">
            <v>0</v>
          </cell>
          <cell r="BF245">
            <v>0</v>
          </cell>
          <cell r="BG245">
            <v>14175000</v>
          </cell>
          <cell r="BI245">
            <v>15825000</v>
          </cell>
          <cell r="BJ245">
            <v>1623750</v>
          </cell>
        </row>
        <row r="246">
          <cell r="G246" t="str">
            <v>KVP C3</v>
          </cell>
          <cell r="AL246">
            <v>721875</v>
          </cell>
          <cell r="AQ246">
            <v>0</v>
          </cell>
          <cell r="AS246">
            <v>12757969</v>
          </cell>
          <cell r="AT246">
            <v>0</v>
          </cell>
          <cell r="BC246">
            <v>0</v>
          </cell>
          <cell r="BD246">
            <v>721875</v>
          </cell>
          <cell r="BE246">
            <v>0</v>
          </cell>
          <cell r="BF246">
            <v>0</v>
          </cell>
          <cell r="BG246">
            <v>9721875</v>
          </cell>
          <cell r="BI246">
            <v>4028125</v>
          </cell>
          <cell r="BJ246">
            <v>201406</v>
          </cell>
        </row>
        <row r="247">
          <cell r="G247" t="str">
            <v>KVP C3</v>
          </cell>
          <cell r="AL247">
            <v>735000</v>
          </cell>
          <cell r="AQ247">
            <v>0</v>
          </cell>
          <cell r="AS247">
            <v>12981750</v>
          </cell>
          <cell r="AT247">
            <v>0</v>
          </cell>
          <cell r="BC247">
            <v>0</v>
          </cell>
          <cell r="BD247">
            <v>735000</v>
          </cell>
          <cell r="BE247">
            <v>0</v>
          </cell>
          <cell r="BF247">
            <v>0</v>
          </cell>
          <cell r="BG247">
            <v>9735000</v>
          </cell>
          <cell r="BI247">
            <v>4265000</v>
          </cell>
          <cell r="BJ247">
            <v>213250</v>
          </cell>
        </row>
        <row r="248">
          <cell r="G248" t="str">
            <v>KVP C3</v>
          </cell>
          <cell r="AL248">
            <v>840263</v>
          </cell>
          <cell r="AQ248">
            <v>0</v>
          </cell>
          <cell r="AS248">
            <v>15084712</v>
          </cell>
          <cell r="AT248">
            <v>0</v>
          </cell>
          <cell r="BC248">
            <v>2</v>
          </cell>
          <cell r="BD248">
            <v>840263</v>
          </cell>
          <cell r="BE248">
            <v>0</v>
          </cell>
          <cell r="BF248">
            <v>0</v>
          </cell>
          <cell r="BG248">
            <v>17040263</v>
          </cell>
          <cell r="BI248">
            <v>0</v>
          </cell>
          <cell r="BJ248">
            <v>0</v>
          </cell>
        </row>
        <row r="249">
          <cell r="G249" t="str">
            <v>DF2 C3</v>
          </cell>
          <cell r="AL249">
            <v>425250</v>
          </cell>
          <cell r="AQ249">
            <v>0</v>
          </cell>
          <cell r="AS249">
            <v>5934250</v>
          </cell>
          <cell r="AT249">
            <v>0</v>
          </cell>
          <cell r="BC249">
            <v>0</v>
          </cell>
          <cell r="BD249">
            <v>425250</v>
          </cell>
          <cell r="BE249">
            <v>0</v>
          </cell>
          <cell r="BF249">
            <v>0</v>
          </cell>
          <cell r="BG249">
            <v>9425250</v>
          </cell>
          <cell r="BI249">
            <v>0</v>
          </cell>
          <cell r="BJ249">
            <v>0</v>
          </cell>
        </row>
        <row r="250">
          <cell r="G250" t="str">
            <v>DE4 C3</v>
          </cell>
          <cell r="AL250">
            <v>633938</v>
          </cell>
          <cell r="AQ250">
            <v>0</v>
          </cell>
          <cell r="AS250">
            <v>12541744</v>
          </cell>
          <cell r="AT250">
            <v>0</v>
          </cell>
          <cell r="BC250">
            <v>1</v>
          </cell>
          <cell r="BD250">
            <v>633938</v>
          </cell>
          <cell r="BE250">
            <v>928846</v>
          </cell>
          <cell r="BF250">
            <v>0</v>
          </cell>
          <cell r="BG250">
            <v>13233938</v>
          </cell>
          <cell r="BI250">
            <v>0</v>
          </cell>
          <cell r="BJ250">
            <v>0</v>
          </cell>
        </row>
        <row r="251">
          <cell r="G251" t="str">
            <v>DE4 C3</v>
          </cell>
          <cell r="AL251">
            <v>630000</v>
          </cell>
          <cell r="AQ251">
            <v>0</v>
          </cell>
          <cell r="AS251">
            <v>11191500</v>
          </cell>
          <cell r="AT251">
            <v>0</v>
          </cell>
          <cell r="BC251">
            <v>0</v>
          </cell>
          <cell r="BD251">
            <v>630000</v>
          </cell>
          <cell r="BE251">
            <v>0</v>
          </cell>
          <cell r="BF251">
            <v>0</v>
          </cell>
          <cell r="BG251">
            <v>9630000</v>
          </cell>
          <cell r="BI251">
            <v>2370000</v>
          </cell>
          <cell r="BJ251">
            <v>118500</v>
          </cell>
        </row>
        <row r="252">
          <cell r="G252" t="str">
            <v>KVP C3</v>
          </cell>
          <cell r="AL252">
            <v>682500</v>
          </cell>
          <cell r="AQ252">
            <v>0</v>
          </cell>
          <cell r="AS252">
            <v>12252500</v>
          </cell>
          <cell r="AT252">
            <v>0</v>
          </cell>
          <cell r="BC252">
            <v>1</v>
          </cell>
          <cell r="BD252">
            <v>682500</v>
          </cell>
          <cell r="BE252">
            <v>0</v>
          </cell>
          <cell r="BF252">
            <v>0</v>
          </cell>
          <cell r="BG252">
            <v>13282500</v>
          </cell>
          <cell r="BI252">
            <v>0</v>
          </cell>
          <cell r="BJ252">
            <v>0</v>
          </cell>
        </row>
        <row r="253">
          <cell r="G253" t="str">
            <v>KVP C3</v>
          </cell>
          <cell r="AL253">
            <v>630000</v>
          </cell>
          <cell r="AQ253">
            <v>0</v>
          </cell>
          <cell r="AS253">
            <v>11001500</v>
          </cell>
          <cell r="AT253">
            <v>0</v>
          </cell>
          <cell r="BC253">
            <v>0</v>
          </cell>
          <cell r="BD253">
            <v>630000</v>
          </cell>
          <cell r="BE253">
            <v>0</v>
          </cell>
          <cell r="BF253">
            <v>0</v>
          </cell>
          <cell r="BG253">
            <v>9630000</v>
          </cell>
          <cell r="BI253">
            <v>2170000</v>
          </cell>
          <cell r="BJ253">
            <v>108500</v>
          </cell>
        </row>
        <row r="254">
          <cell r="G254" t="str">
            <v>KVP C3</v>
          </cell>
          <cell r="AL254">
            <v>630000</v>
          </cell>
          <cell r="AQ254">
            <v>0</v>
          </cell>
          <cell r="AS254">
            <v>11310000</v>
          </cell>
          <cell r="AT254">
            <v>0</v>
          </cell>
          <cell r="BC254">
            <v>1</v>
          </cell>
          <cell r="BD254">
            <v>630000</v>
          </cell>
          <cell r="BE254">
            <v>0</v>
          </cell>
          <cell r="BF254">
            <v>0</v>
          </cell>
          <cell r="BG254">
            <v>13230000</v>
          </cell>
          <cell r="BI254">
            <v>0</v>
          </cell>
          <cell r="BJ254">
            <v>0</v>
          </cell>
        </row>
        <row r="255">
          <cell r="G255" t="str">
            <v>KVP C3</v>
          </cell>
          <cell r="AL255">
            <v>1312500</v>
          </cell>
          <cell r="AQ255">
            <v>0</v>
          </cell>
          <cell r="AS255">
            <v>23063750</v>
          </cell>
          <cell r="AT255">
            <v>0</v>
          </cell>
          <cell r="BC255">
            <v>2</v>
          </cell>
          <cell r="BD255">
            <v>1312500</v>
          </cell>
          <cell r="BE255">
            <v>0</v>
          </cell>
          <cell r="BF255">
            <v>0</v>
          </cell>
          <cell r="BG255">
            <v>17512500</v>
          </cell>
          <cell r="BI255">
            <v>7487500</v>
          </cell>
          <cell r="BJ255">
            <v>498750</v>
          </cell>
        </row>
        <row r="256">
          <cell r="G256" t="str">
            <v>KVP C3</v>
          </cell>
          <cell r="AL256">
            <v>682500</v>
          </cell>
          <cell r="AQ256">
            <v>0</v>
          </cell>
          <cell r="AS256">
            <v>12252500</v>
          </cell>
          <cell r="AT256">
            <v>0</v>
          </cell>
          <cell r="BC256">
            <v>1</v>
          </cell>
          <cell r="BD256">
            <v>682500</v>
          </cell>
          <cell r="BE256">
            <v>0</v>
          </cell>
          <cell r="BF256">
            <v>0</v>
          </cell>
          <cell r="BG256">
            <v>13282500</v>
          </cell>
          <cell r="BI256">
            <v>0</v>
          </cell>
          <cell r="BJ256">
            <v>0</v>
          </cell>
        </row>
        <row r="257">
          <cell r="G257" t="str">
            <v>KVP C3</v>
          </cell>
          <cell r="AL257">
            <v>756000</v>
          </cell>
          <cell r="AQ257">
            <v>0</v>
          </cell>
          <cell r="AS257">
            <v>11922000</v>
          </cell>
          <cell r="AT257">
            <v>0</v>
          </cell>
          <cell r="BC257">
            <v>1</v>
          </cell>
          <cell r="BD257">
            <v>756000</v>
          </cell>
          <cell r="BE257">
            <v>0</v>
          </cell>
          <cell r="BF257">
            <v>0</v>
          </cell>
          <cell r="BG257">
            <v>13356000</v>
          </cell>
          <cell r="BI257">
            <v>0</v>
          </cell>
          <cell r="BJ257">
            <v>0</v>
          </cell>
        </row>
        <row r="258">
          <cell r="G258" t="str">
            <v>KVP C3</v>
          </cell>
          <cell r="AL258">
            <v>784875</v>
          </cell>
          <cell r="AQ258">
            <v>0</v>
          </cell>
          <cell r="AS258">
            <v>14012119</v>
          </cell>
          <cell r="AT258">
            <v>0</v>
          </cell>
          <cell r="BC258">
            <v>1</v>
          </cell>
          <cell r="BD258">
            <v>784875</v>
          </cell>
          <cell r="BE258">
            <v>0</v>
          </cell>
          <cell r="BF258">
            <v>0</v>
          </cell>
          <cell r="BG258">
            <v>13384875</v>
          </cell>
          <cell r="BI258">
            <v>1565125</v>
          </cell>
          <cell r="BJ258">
            <v>78256</v>
          </cell>
        </row>
        <row r="259">
          <cell r="G259" t="str">
            <v>KVP C3</v>
          </cell>
          <cell r="AL259">
            <v>519750</v>
          </cell>
          <cell r="AQ259">
            <v>0</v>
          </cell>
          <cell r="AS259">
            <v>9653576</v>
          </cell>
          <cell r="AT259">
            <v>0</v>
          </cell>
          <cell r="BC259">
            <v>2</v>
          </cell>
          <cell r="BD259">
            <v>519750</v>
          </cell>
          <cell r="BE259">
            <v>107609</v>
          </cell>
          <cell r="BF259">
            <v>0</v>
          </cell>
          <cell r="BG259">
            <v>16719750</v>
          </cell>
          <cell r="BI259">
            <v>0</v>
          </cell>
          <cell r="BJ259">
            <v>0</v>
          </cell>
        </row>
        <row r="260">
          <cell r="G260" t="str">
            <v>KVP C3</v>
          </cell>
          <cell r="AL260">
            <v>2830000</v>
          </cell>
          <cell r="AQ260">
            <v>0</v>
          </cell>
          <cell r="AS260">
            <v>57547500</v>
          </cell>
          <cell r="AT260">
            <v>0</v>
          </cell>
          <cell r="BC260">
            <v>2</v>
          </cell>
          <cell r="BD260">
            <v>2830000</v>
          </cell>
          <cell r="BE260">
            <v>0</v>
          </cell>
          <cell r="BF260">
            <v>0</v>
          </cell>
          <cell r="BG260">
            <v>19030000</v>
          </cell>
          <cell r="BI260">
            <v>50970000</v>
          </cell>
          <cell r="BJ260">
            <v>9492500</v>
          </cell>
        </row>
        <row r="261">
          <cell r="G261" t="str">
            <v>DF2 C3</v>
          </cell>
          <cell r="AL261">
            <v>682500</v>
          </cell>
          <cell r="AQ261">
            <v>0</v>
          </cell>
          <cell r="AS261">
            <v>12871625</v>
          </cell>
          <cell r="AT261">
            <v>0</v>
          </cell>
          <cell r="BC261">
            <v>0</v>
          </cell>
          <cell r="BD261">
            <v>682500</v>
          </cell>
          <cell r="BE261">
            <v>500000</v>
          </cell>
          <cell r="BF261">
            <v>0</v>
          </cell>
          <cell r="BG261">
            <v>9682500</v>
          </cell>
          <cell r="BI261">
            <v>3617500</v>
          </cell>
          <cell r="BJ261">
            <v>180875</v>
          </cell>
        </row>
        <row r="262">
          <cell r="G262" t="str">
            <v>DE4 C3</v>
          </cell>
          <cell r="AL262">
            <v>567000</v>
          </cell>
          <cell r="AQ262">
            <v>0</v>
          </cell>
          <cell r="AS262">
            <v>13613615</v>
          </cell>
          <cell r="AT262">
            <v>0</v>
          </cell>
          <cell r="BC262">
            <v>1</v>
          </cell>
          <cell r="BD262">
            <v>567000</v>
          </cell>
          <cell r="BE262">
            <v>1453846</v>
          </cell>
          <cell r="BF262">
            <v>0</v>
          </cell>
          <cell r="BG262">
            <v>13167000</v>
          </cell>
          <cell r="BI262">
            <v>0</v>
          </cell>
          <cell r="BJ262">
            <v>0</v>
          </cell>
        </row>
        <row r="263">
          <cell r="G263" t="str">
            <v>KVP C3</v>
          </cell>
          <cell r="AL263">
            <v>1312500</v>
          </cell>
          <cell r="AQ263">
            <v>0</v>
          </cell>
          <cell r="AS263">
            <v>22109375</v>
          </cell>
          <cell r="AT263">
            <v>0</v>
          </cell>
          <cell r="BC263">
            <v>0</v>
          </cell>
          <cell r="BD263">
            <v>1312500</v>
          </cell>
          <cell r="BE263">
            <v>0</v>
          </cell>
          <cell r="BF263">
            <v>0</v>
          </cell>
          <cell r="BG263">
            <v>10312500</v>
          </cell>
          <cell r="BI263">
            <v>14687500</v>
          </cell>
          <cell r="BJ263">
            <v>1453125</v>
          </cell>
        </row>
        <row r="264">
          <cell r="G264" t="str">
            <v>KVP C3</v>
          </cell>
          <cell r="AL264">
            <v>819000</v>
          </cell>
          <cell r="AQ264">
            <v>0</v>
          </cell>
          <cell r="AS264">
            <v>9276913</v>
          </cell>
          <cell r="AT264">
            <v>0</v>
          </cell>
          <cell r="BC264">
            <v>1</v>
          </cell>
          <cell r="BD264">
            <v>819000</v>
          </cell>
          <cell r="BE264">
            <v>0</v>
          </cell>
          <cell r="BF264">
            <v>0</v>
          </cell>
          <cell r="BG264">
            <v>13419000</v>
          </cell>
          <cell r="BI264">
            <v>0</v>
          </cell>
          <cell r="BJ264">
            <v>0</v>
          </cell>
        </row>
        <row r="265">
          <cell r="G265" t="str">
            <v>DF2 C3</v>
          </cell>
          <cell r="AL265">
            <v>787500</v>
          </cell>
          <cell r="AQ265">
            <v>0</v>
          </cell>
          <cell r="AS265">
            <v>15091346</v>
          </cell>
          <cell r="AT265">
            <v>0</v>
          </cell>
          <cell r="BC265">
            <v>2</v>
          </cell>
          <cell r="BD265">
            <v>787500</v>
          </cell>
          <cell r="BE265">
            <v>576923</v>
          </cell>
          <cell r="BF265">
            <v>0</v>
          </cell>
          <cell r="BG265">
            <v>16987500</v>
          </cell>
          <cell r="BI265">
            <v>0</v>
          </cell>
          <cell r="BJ265">
            <v>0</v>
          </cell>
        </row>
        <row r="266">
          <cell r="G266" t="str">
            <v>DE4 C3</v>
          </cell>
          <cell r="AL266">
            <v>693000</v>
          </cell>
          <cell r="AQ266">
            <v>0</v>
          </cell>
          <cell r="AS266">
            <v>13256385</v>
          </cell>
          <cell r="AT266">
            <v>0</v>
          </cell>
          <cell r="BC266">
            <v>2</v>
          </cell>
          <cell r="BD266">
            <v>693000</v>
          </cell>
          <cell r="BE266">
            <v>507693</v>
          </cell>
          <cell r="BF266">
            <v>0</v>
          </cell>
          <cell r="BG266">
            <v>16893000</v>
          </cell>
          <cell r="BI266">
            <v>0</v>
          </cell>
          <cell r="BJ266">
            <v>0</v>
          </cell>
        </row>
        <row r="267">
          <cell r="G267" t="str">
            <v>DE4 C3</v>
          </cell>
          <cell r="AL267">
            <v>0</v>
          </cell>
          <cell r="AQ267">
            <v>0</v>
          </cell>
          <cell r="AS267">
            <v>21538462</v>
          </cell>
          <cell r="AT267">
            <v>0</v>
          </cell>
          <cell r="BC267">
            <v>4</v>
          </cell>
          <cell r="BD267">
            <v>0</v>
          </cell>
          <cell r="BE267">
            <v>769231</v>
          </cell>
          <cell r="BF267">
            <v>0</v>
          </cell>
          <cell r="BG267">
            <v>23400000</v>
          </cell>
          <cell r="BI267">
            <v>0</v>
          </cell>
          <cell r="BJ267">
            <v>0</v>
          </cell>
        </row>
        <row r="268">
          <cell r="G268" t="str">
            <v>KVP C3</v>
          </cell>
          <cell r="AL268">
            <v>425250</v>
          </cell>
          <cell r="AQ268">
            <v>0</v>
          </cell>
          <cell r="AS268">
            <v>6534250</v>
          </cell>
          <cell r="AT268">
            <v>0</v>
          </cell>
          <cell r="BC268">
            <v>0</v>
          </cell>
          <cell r="BD268">
            <v>425250</v>
          </cell>
          <cell r="BE268">
            <v>0</v>
          </cell>
          <cell r="BF268">
            <v>0</v>
          </cell>
          <cell r="BG268">
            <v>9425250</v>
          </cell>
          <cell r="BI268">
            <v>0</v>
          </cell>
          <cell r="BJ268">
            <v>0</v>
          </cell>
        </row>
        <row r="269">
          <cell r="G269" t="str">
            <v>DE4 C3</v>
          </cell>
          <cell r="AL269">
            <v>0</v>
          </cell>
          <cell r="AQ269">
            <v>0</v>
          </cell>
          <cell r="AS269">
            <v>7000000</v>
          </cell>
          <cell r="AT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I269">
            <v>7000000</v>
          </cell>
          <cell r="BJ269">
            <v>0</v>
          </cell>
        </row>
        <row r="270">
          <cell r="G270" t="str">
            <v>KVP C3</v>
          </cell>
          <cell r="AL270">
            <v>0</v>
          </cell>
          <cell r="AQ270">
            <v>0</v>
          </cell>
          <cell r="AS270">
            <v>12814209</v>
          </cell>
          <cell r="AT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9000000</v>
          </cell>
          <cell r="BI270">
            <v>4014957</v>
          </cell>
          <cell r="BJ270">
            <v>200748</v>
          </cell>
        </row>
        <row r="271">
          <cell r="G271" t="str">
            <v>KVP C3</v>
          </cell>
          <cell r="AL271">
            <v>0</v>
          </cell>
          <cell r="AQ271">
            <v>0</v>
          </cell>
          <cell r="AS271">
            <v>9297391</v>
          </cell>
          <cell r="AT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I271">
            <v>10330435</v>
          </cell>
          <cell r="BJ271">
            <v>1033044</v>
          </cell>
        </row>
        <row r="272">
          <cell r="G272" t="str">
            <v>KVP C3</v>
          </cell>
          <cell r="AL272">
            <v>0</v>
          </cell>
          <cell r="AQ272">
            <v>0</v>
          </cell>
          <cell r="AS272">
            <v>15553913</v>
          </cell>
          <cell r="AT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9000000</v>
          </cell>
          <cell r="BI272">
            <v>7004348</v>
          </cell>
          <cell r="BJ272">
            <v>450435</v>
          </cell>
        </row>
        <row r="273">
          <cell r="G273" t="str">
            <v>DE4 C3</v>
          </cell>
          <cell r="AL273">
            <v>0</v>
          </cell>
          <cell r="AQ273">
            <v>0</v>
          </cell>
          <cell r="AS273">
            <v>14082692</v>
          </cell>
          <cell r="AT273">
            <v>0</v>
          </cell>
          <cell r="BC273">
            <v>0</v>
          </cell>
          <cell r="BD273">
            <v>0</v>
          </cell>
          <cell r="BE273">
            <v>1153846</v>
          </cell>
          <cell r="BF273">
            <v>0</v>
          </cell>
          <cell r="BG273">
            <v>0</v>
          </cell>
          <cell r="BI273">
            <v>14365384</v>
          </cell>
          <cell r="BJ273">
            <v>1436538</v>
          </cell>
        </row>
        <row r="274">
          <cell r="G274" t="str">
            <v>KVP C3</v>
          </cell>
          <cell r="AL274">
            <v>0</v>
          </cell>
          <cell r="AQ274">
            <v>0</v>
          </cell>
          <cell r="AS274">
            <v>608696</v>
          </cell>
          <cell r="AT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I274">
            <v>608696</v>
          </cell>
          <cell r="BJ274">
            <v>0</v>
          </cell>
        </row>
        <row r="275">
          <cell r="G275" t="str">
            <v>KVP C3</v>
          </cell>
          <cell r="AL275">
            <v>0</v>
          </cell>
          <cell r="AQ275">
            <v>0</v>
          </cell>
          <cell r="AS275">
            <v>565217</v>
          </cell>
          <cell r="AT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I275">
            <v>565217</v>
          </cell>
          <cell r="BJ275">
            <v>0</v>
          </cell>
        </row>
        <row r="276">
          <cell r="G276" t="str">
            <v>KVP C3</v>
          </cell>
          <cell r="AL276">
            <v>0</v>
          </cell>
          <cell r="AQ276">
            <v>0</v>
          </cell>
          <cell r="AS276">
            <v>565217</v>
          </cell>
          <cell r="AT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I276">
            <v>565217</v>
          </cell>
          <cell r="BJ276">
            <v>0</v>
          </cell>
        </row>
        <row r="277">
          <cell r="G277" t="str">
            <v>KVP C3</v>
          </cell>
          <cell r="AL277">
            <v>0</v>
          </cell>
          <cell r="AQ277">
            <v>0</v>
          </cell>
          <cell r="AS277">
            <v>13770000</v>
          </cell>
          <cell r="AT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I277">
            <v>15300000</v>
          </cell>
          <cell r="BJ277">
            <v>1530000</v>
          </cell>
        </row>
        <row r="278">
          <cell r="G278" t="str">
            <v>KVP C3</v>
          </cell>
          <cell r="AL278">
            <v>0</v>
          </cell>
          <cell r="AQ278">
            <v>0</v>
          </cell>
          <cell r="AS278">
            <v>15300000</v>
          </cell>
          <cell r="AT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I278">
            <v>17000000</v>
          </cell>
          <cell r="BJ278">
            <v>1700000</v>
          </cell>
        </row>
        <row r="279">
          <cell r="G279" t="str">
            <v>DE4 C3</v>
          </cell>
          <cell r="AL279">
            <v>0</v>
          </cell>
          <cell r="AQ279">
            <v>0</v>
          </cell>
          <cell r="AS279">
            <v>11395000</v>
          </cell>
          <cell r="AT279">
            <v>0</v>
          </cell>
          <cell r="BC279">
            <v>0</v>
          </cell>
          <cell r="BD279">
            <v>0</v>
          </cell>
          <cell r="BE279">
            <v>1000000</v>
          </cell>
          <cell r="BF279">
            <v>0</v>
          </cell>
          <cell r="BG279">
            <v>0</v>
          </cell>
          <cell r="BI279">
            <v>11550000</v>
          </cell>
          <cell r="BJ279">
            <v>1155000</v>
          </cell>
        </row>
        <row r="280">
          <cell r="G280" t="str">
            <v>DE4 C3</v>
          </cell>
          <cell r="AL280">
            <v>0</v>
          </cell>
          <cell r="AQ280">
            <v>0</v>
          </cell>
          <cell r="AS280">
            <v>10518461</v>
          </cell>
          <cell r="AT280">
            <v>0</v>
          </cell>
          <cell r="BC280">
            <v>0</v>
          </cell>
          <cell r="BD280">
            <v>0</v>
          </cell>
          <cell r="BE280">
            <v>923077</v>
          </cell>
          <cell r="BF280">
            <v>0</v>
          </cell>
          <cell r="BG280">
            <v>0</v>
          </cell>
          <cell r="BI280">
            <v>10661538</v>
          </cell>
          <cell r="BJ280">
            <v>1066154</v>
          </cell>
        </row>
        <row r="281">
          <cell r="G281" t="str">
            <v>KVP C3</v>
          </cell>
          <cell r="AL281">
            <v>661500</v>
          </cell>
          <cell r="AQ281">
            <v>0</v>
          </cell>
          <cell r="AS281">
            <v>11875500</v>
          </cell>
          <cell r="AT281">
            <v>0</v>
          </cell>
          <cell r="BC281">
            <v>2</v>
          </cell>
          <cell r="BD281">
            <v>661500</v>
          </cell>
          <cell r="BE281">
            <v>0</v>
          </cell>
          <cell r="BF281">
            <v>0</v>
          </cell>
          <cell r="BG281">
            <v>16861500</v>
          </cell>
          <cell r="BI281">
            <v>0</v>
          </cell>
          <cell r="BJ281">
            <v>0</v>
          </cell>
        </row>
        <row r="282">
          <cell r="G282" t="str">
            <v>KVP C3</v>
          </cell>
          <cell r="AL282">
            <v>0</v>
          </cell>
          <cell r="AQ282">
            <v>0</v>
          </cell>
          <cell r="AS282">
            <v>4756305</v>
          </cell>
          <cell r="AT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I282">
            <v>5284783</v>
          </cell>
          <cell r="BJ282">
            <v>528478</v>
          </cell>
        </row>
        <row r="283">
          <cell r="G283" t="str">
            <v>Phòng KT C3-2</v>
          </cell>
          <cell r="AL283">
            <v>0</v>
          </cell>
          <cell r="AQ283">
            <v>0</v>
          </cell>
          <cell r="AS283">
            <v>1000000</v>
          </cell>
          <cell r="AT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I283">
            <v>1052632</v>
          </cell>
          <cell r="BJ283">
            <v>52632</v>
          </cell>
        </row>
        <row r="284">
          <cell r="G284" t="str">
            <v>Phòng KT C3-2</v>
          </cell>
          <cell r="AL284">
            <v>425250</v>
          </cell>
          <cell r="AQ284">
            <v>0</v>
          </cell>
          <cell r="AS284">
            <v>7534250</v>
          </cell>
          <cell r="AT284">
            <v>0</v>
          </cell>
          <cell r="BC284">
            <v>0</v>
          </cell>
          <cell r="BD284">
            <v>425250</v>
          </cell>
          <cell r="BE284">
            <v>0</v>
          </cell>
          <cell r="BF284">
            <v>0</v>
          </cell>
          <cell r="BG284">
            <v>9425250</v>
          </cell>
          <cell r="BI284">
            <v>0</v>
          </cell>
          <cell r="BJ284">
            <v>0</v>
          </cell>
        </row>
        <row r="285">
          <cell r="G285" t="str">
            <v>Phòng KT C3-2</v>
          </cell>
          <cell r="AL285">
            <v>0</v>
          </cell>
          <cell r="AQ285">
            <v>0</v>
          </cell>
          <cell r="AS285">
            <v>1000000</v>
          </cell>
          <cell r="AT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I285">
            <v>1052632</v>
          </cell>
          <cell r="BJ285">
            <v>52632</v>
          </cell>
        </row>
        <row r="286">
          <cell r="G286" t="str">
            <v>BGĐ C3-2</v>
          </cell>
          <cell r="AL286">
            <v>0</v>
          </cell>
          <cell r="AQ286">
            <v>0</v>
          </cell>
          <cell r="AS286">
            <v>2850000</v>
          </cell>
          <cell r="AT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I286">
            <v>3000000</v>
          </cell>
          <cell r="BJ286">
            <v>150000</v>
          </cell>
        </row>
        <row r="287">
          <cell r="G287" t="str">
            <v>KVP C3-3</v>
          </cell>
          <cell r="AL287">
            <v>1417500</v>
          </cell>
          <cell r="AQ287">
            <v>0</v>
          </cell>
          <cell r="AS287">
            <v>23375125</v>
          </cell>
          <cell r="AT287">
            <v>0</v>
          </cell>
          <cell r="BC287">
            <v>0</v>
          </cell>
          <cell r="BD287">
            <v>1417500</v>
          </cell>
          <cell r="BE287">
            <v>0</v>
          </cell>
          <cell r="BF287">
            <v>0</v>
          </cell>
          <cell r="BG287">
            <v>10417500</v>
          </cell>
          <cell r="BI287">
            <v>16182500</v>
          </cell>
          <cell r="BJ287">
            <v>1677375</v>
          </cell>
        </row>
        <row r="288">
          <cell r="G288" t="str">
            <v>KVP C3-3</v>
          </cell>
          <cell r="AL288">
            <v>425250</v>
          </cell>
          <cell r="AQ288">
            <v>0</v>
          </cell>
          <cell r="AS288">
            <v>6554250</v>
          </cell>
          <cell r="AT288">
            <v>0</v>
          </cell>
          <cell r="BC288">
            <v>0</v>
          </cell>
          <cell r="BD288">
            <v>425250</v>
          </cell>
          <cell r="BE288">
            <v>0</v>
          </cell>
          <cell r="BF288">
            <v>0</v>
          </cell>
          <cell r="BG288">
            <v>9425250</v>
          </cell>
          <cell r="BI288">
            <v>0</v>
          </cell>
          <cell r="BJ288">
            <v>0</v>
          </cell>
        </row>
        <row r="289">
          <cell r="G289" t="str">
            <v>KVP C3-3</v>
          </cell>
          <cell r="AL289">
            <v>661500</v>
          </cell>
          <cell r="AQ289">
            <v>0</v>
          </cell>
          <cell r="AS289">
            <v>11875500</v>
          </cell>
          <cell r="AT289">
            <v>0</v>
          </cell>
          <cell r="BC289">
            <v>1</v>
          </cell>
          <cell r="BD289">
            <v>661500</v>
          </cell>
          <cell r="BE289">
            <v>0</v>
          </cell>
          <cell r="BF289">
            <v>0</v>
          </cell>
          <cell r="BG289">
            <v>13261500</v>
          </cell>
          <cell r="BI289">
            <v>0</v>
          </cell>
          <cell r="BJ289">
            <v>0</v>
          </cell>
        </row>
        <row r="290">
          <cell r="G290" t="str">
            <v>KVP C3-3</v>
          </cell>
          <cell r="AL290">
            <v>1470000</v>
          </cell>
          <cell r="AQ290">
            <v>0</v>
          </cell>
          <cell r="AS290">
            <v>23425695</v>
          </cell>
          <cell r="AT290">
            <v>0</v>
          </cell>
          <cell r="BC290">
            <v>2</v>
          </cell>
          <cell r="BD290">
            <v>1470000</v>
          </cell>
          <cell r="BE290">
            <v>0</v>
          </cell>
          <cell r="BF290">
            <v>0</v>
          </cell>
          <cell r="BG290">
            <v>17670000</v>
          </cell>
          <cell r="BI290">
            <v>7895217</v>
          </cell>
          <cell r="BJ290">
            <v>539522</v>
          </cell>
        </row>
        <row r="291">
          <cell r="G291" t="str">
            <v>DF2 C3-3</v>
          </cell>
          <cell r="AL291">
            <v>425250</v>
          </cell>
          <cell r="AQ291">
            <v>0</v>
          </cell>
          <cell r="AS291">
            <v>6684250</v>
          </cell>
          <cell r="AT291">
            <v>0</v>
          </cell>
          <cell r="BC291">
            <v>0</v>
          </cell>
          <cell r="BD291">
            <v>425250</v>
          </cell>
          <cell r="BE291">
            <v>0</v>
          </cell>
          <cell r="BF291">
            <v>0</v>
          </cell>
          <cell r="BG291">
            <v>9425250</v>
          </cell>
          <cell r="BI291">
            <v>0</v>
          </cell>
          <cell r="BJ291">
            <v>0</v>
          </cell>
        </row>
        <row r="292">
          <cell r="G292" t="str">
            <v>KVP C3-3</v>
          </cell>
          <cell r="AL292">
            <v>0</v>
          </cell>
          <cell r="AQ292">
            <v>0</v>
          </cell>
          <cell r="AS292">
            <v>7500000</v>
          </cell>
          <cell r="AT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9000000</v>
          </cell>
          <cell r="BI292">
            <v>0</v>
          </cell>
          <cell r="BJ292">
            <v>0</v>
          </cell>
        </row>
        <row r="293">
          <cell r="G293" t="str">
            <v>DF2 C3-3</v>
          </cell>
          <cell r="AL293">
            <v>427875</v>
          </cell>
          <cell r="AQ293">
            <v>0</v>
          </cell>
          <cell r="AS293">
            <v>7481375</v>
          </cell>
          <cell r="AT293">
            <v>0</v>
          </cell>
          <cell r="BC293">
            <v>0</v>
          </cell>
          <cell r="BD293">
            <v>427875</v>
          </cell>
          <cell r="BE293">
            <v>0</v>
          </cell>
          <cell r="BF293">
            <v>0</v>
          </cell>
          <cell r="BG293">
            <v>9427875</v>
          </cell>
          <cell r="BI293">
            <v>0</v>
          </cell>
          <cell r="BJ293">
            <v>0</v>
          </cell>
        </row>
        <row r="294">
          <cell r="G294" t="str">
            <v>DF2 C3-3</v>
          </cell>
          <cell r="AL294">
            <v>498750</v>
          </cell>
          <cell r="AQ294">
            <v>0</v>
          </cell>
          <cell r="AS294">
            <v>8953687</v>
          </cell>
          <cell r="AT294">
            <v>0</v>
          </cell>
          <cell r="BC294">
            <v>0</v>
          </cell>
          <cell r="BD294">
            <v>498750</v>
          </cell>
          <cell r="BE294">
            <v>0</v>
          </cell>
          <cell r="BF294">
            <v>0</v>
          </cell>
          <cell r="BG294">
            <v>9498750</v>
          </cell>
          <cell r="BI294">
            <v>1250</v>
          </cell>
          <cell r="BJ294">
            <v>63</v>
          </cell>
        </row>
        <row r="295">
          <cell r="G295" t="str">
            <v>DF2 C3-3</v>
          </cell>
          <cell r="AL295">
            <v>427875</v>
          </cell>
          <cell r="AQ295">
            <v>0</v>
          </cell>
          <cell r="AS295">
            <v>7681375</v>
          </cell>
          <cell r="AT295">
            <v>0</v>
          </cell>
          <cell r="BC295">
            <v>0</v>
          </cell>
          <cell r="BD295">
            <v>427875</v>
          </cell>
          <cell r="BE295">
            <v>0</v>
          </cell>
          <cell r="BF295">
            <v>0</v>
          </cell>
          <cell r="BG295">
            <v>9427875</v>
          </cell>
          <cell r="BI295">
            <v>0</v>
          </cell>
          <cell r="BJ295">
            <v>0</v>
          </cell>
        </row>
        <row r="296">
          <cell r="G296" t="str">
            <v>DF2 C3-3</v>
          </cell>
          <cell r="AL296">
            <v>480375</v>
          </cell>
          <cell r="AQ296">
            <v>0</v>
          </cell>
          <cell r="AS296">
            <v>8623875</v>
          </cell>
          <cell r="AT296">
            <v>0</v>
          </cell>
          <cell r="BC296">
            <v>0</v>
          </cell>
          <cell r="BD296">
            <v>480375</v>
          </cell>
          <cell r="BE296">
            <v>0</v>
          </cell>
          <cell r="BF296">
            <v>0</v>
          </cell>
          <cell r="BG296">
            <v>9480375</v>
          </cell>
          <cell r="BI296">
            <v>0</v>
          </cell>
          <cell r="BJ296">
            <v>0</v>
          </cell>
        </row>
        <row r="297">
          <cell r="G297" t="str">
            <v>DE4 C3-3</v>
          </cell>
          <cell r="AL297">
            <v>498750</v>
          </cell>
          <cell r="AQ297">
            <v>0</v>
          </cell>
          <cell r="AS297">
            <v>8753750</v>
          </cell>
          <cell r="AT297">
            <v>0</v>
          </cell>
          <cell r="BC297">
            <v>0</v>
          </cell>
          <cell r="BD297">
            <v>498750</v>
          </cell>
          <cell r="BE297">
            <v>0</v>
          </cell>
          <cell r="BF297">
            <v>0</v>
          </cell>
          <cell r="BG297">
            <v>9498750</v>
          </cell>
          <cell r="BI297">
            <v>0</v>
          </cell>
          <cell r="BJ297">
            <v>0</v>
          </cell>
        </row>
        <row r="298">
          <cell r="G298" t="str">
            <v>DE4 C3-3</v>
          </cell>
          <cell r="AL298">
            <v>0</v>
          </cell>
          <cell r="AQ298">
            <v>0</v>
          </cell>
          <cell r="AS298">
            <v>5500000</v>
          </cell>
          <cell r="AT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9000000</v>
          </cell>
          <cell r="BI298">
            <v>0</v>
          </cell>
          <cell r="BJ298">
            <v>0</v>
          </cell>
        </row>
        <row r="299">
          <cell r="G299" t="str">
            <v>DE4 C3-3</v>
          </cell>
          <cell r="AL299">
            <v>425250</v>
          </cell>
          <cell r="AQ299">
            <v>0</v>
          </cell>
          <cell r="AS299">
            <v>7034250</v>
          </cell>
          <cell r="AT299">
            <v>0</v>
          </cell>
          <cell r="BC299">
            <v>0</v>
          </cell>
          <cell r="BD299">
            <v>425250</v>
          </cell>
          <cell r="BE299">
            <v>0</v>
          </cell>
          <cell r="BF299">
            <v>0</v>
          </cell>
          <cell r="BG299">
            <v>9425250</v>
          </cell>
          <cell r="BI299">
            <v>0</v>
          </cell>
          <cell r="BJ299">
            <v>0</v>
          </cell>
        </row>
        <row r="300">
          <cell r="G300" t="str">
            <v>KVP C3-3</v>
          </cell>
          <cell r="AL300">
            <v>630000</v>
          </cell>
          <cell r="AQ300">
            <v>0</v>
          </cell>
          <cell r="AS300">
            <v>11310000</v>
          </cell>
          <cell r="AT300">
            <v>0</v>
          </cell>
          <cell r="BC300">
            <v>1</v>
          </cell>
          <cell r="BD300">
            <v>630000</v>
          </cell>
          <cell r="BE300">
            <v>0</v>
          </cell>
          <cell r="BF300">
            <v>0</v>
          </cell>
          <cell r="BG300">
            <v>13230000</v>
          </cell>
          <cell r="BI300">
            <v>0</v>
          </cell>
          <cell r="BJ300">
            <v>0</v>
          </cell>
        </row>
        <row r="301">
          <cell r="G301" t="str">
            <v>DE4 C3-3</v>
          </cell>
          <cell r="AL301">
            <v>472500</v>
          </cell>
          <cell r="AQ301">
            <v>0</v>
          </cell>
          <cell r="AS301">
            <v>8482500</v>
          </cell>
          <cell r="AT301">
            <v>0</v>
          </cell>
          <cell r="BC301">
            <v>0</v>
          </cell>
          <cell r="BD301">
            <v>472500</v>
          </cell>
          <cell r="BE301">
            <v>0</v>
          </cell>
          <cell r="BF301">
            <v>0</v>
          </cell>
          <cell r="BG301">
            <v>9472500</v>
          </cell>
          <cell r="BI301">
            <v>0</v>
          </cell>
          <cell r="BJ301">
            <v>0</v>
          </cell>
        </row>
        <row r="302">
          <cell r="G302" t="str">
            <v>DE4 C3-3</v>
          </cell>
          <cell r="AL302">
            <v>0</v>
          </cell>
          <cell r="AQ302">
            <v>0</v>
          </cell>
          <cell r="AS302">
            <v>8000000</v>
          </cell>
          <cell r="AT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I302">
            <v>8000000</v>
          </cell>
          <cell r="BJ302">
            <v>0</v>
          </cell>
        </row>
        <row r="303">
          <cell r="G303" t="str">
            <v>DE4 C3-3</v>
          </cell>
          <cell r="AL303">
            <v>0</v>
          </cell>
          <cell r="AQ303">
            <v>0</v>
          </cell>
          <cell r="AS303">
            <v>8000000</v>
          </cell>
          <cell r="AT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I303">
            <v>8000000</v>
          </cell>
          <cell r="BJ303">
            <v>0</v>
          </cell>
        </row>
        <row r="304">
          <cell r="G304" t="str">
            <v>DF2 C3-3</v>
          </cell>
          <cell r="AL304">
            <v>560175</v>
          </cell>
          <cell r="AQ304">
            <v>0</v>
          </cell>
          <cell r="AS304">
            <v>10000984</v>
          </cell>
          <cell r="AT304">
            <v>0</v>
          </cell>
          <cell r="BC304">
            <v>0</v>
          </cell>
          <cell r="BD304">
            <v>560175</v>
          </cell>
          <cell r="BE304">
            <v>0</v>
          </cell>
          <cell r="BF304">
            <v>0</v>
          </cell>
          <cell r="BG304">
            <v>9560175</v>
          </cell>
          <cell r="BI304">
            <v>1109825</v>
          </cell>
          <cell r="BJ304">
            <v>55491</v>
          </cell>
        </row>
        <row r="305">
          <cell r="G305" t="str">
            <v>DE4 C3-3</v>
          </cell>
          <cell r="AL305">
            <v>560175</v>
          </cell>
          <cell r="AQ305">
            <v>0</v>
          </cell>
          <cell r="AS305">
            <v>10000984</v>
          </cell>
          <cell r="AT305">
            <v>0</v>
          </cell>
          <cell r="BC305">
            <v>0</v>
          </cell>
          <cell r="BD305">
            <v>560175</v>
          </cell>
          <cell r="BE305">
            <v>0</v>
          </cell>
          <cell r="BF305">
            <v>0</v>
          </cell>
          <cell r="BG305">
            <v>9560175</v>
          </cell>
          <cell r="BI305">
            <v>1109825</v>
          </cell>
          <cell r="BJ305">
            <v>55491</v>
          </cell>
        </row>
        <row r="306">
          <cell r="G306" t="str">
            <v>DE4 C3-3</v>
          </cell>
          <cell r="AL306">
            <v>560175</v>
          </cell>
          <cell r="AQ306">
            <v>0</v>
          </cell>
          <cell r="AS306">
            <v>10000984</v>
          </cell>
          <cell r="AT306">
            <v>0</v>
          </cell>
          <cell r="BC306">
            <v>0</v>
          </cell>
          <cell r="BD306">
            <v>560175</v>
          </cell>
          <cell r="BE306">
            <v>0</v>
          </cell>
          <cell r="BF306">
            <v>0</v>
          </cell>
          <cell r="BG306">
            <v>9560175</v>
          </cell>
          <cell r="BI306">
            <v>1109825</v>
          </cell>
          <cell r="BJ306">
            <v>55491</v>
          </cell>
        </row>
        <row r="307">
          <cell r="G307" t="str">
            <v>DE4 C3-3</v>
          </cell>
          <cell r="AL307">
            <v>560175</v>
          </cell>
          <cell r="AQ307">
            <v>0</v>
          </cell>
          <cell r="AS307">
            <v>10000984</v>
          </cell>
          <cell r="AT307">
            <v>0</v>
          </cell>
          <cell r="BC307">
            <v>0</v>
          </cell>
          <cell r="BD307">
            <v>560175</v>
          </cell>
          <cell r="BE307">
            <v>0</v>
          </cell>
          <cell r="BF307">
            <v>0</v>
          </cell>
          <cell r="BG307">
            <v>9560175</v>
          </cell>
          <cell r="BI307">
            <v>1109825</v>
          </cell>
          <cell r="BJ307">
            <v>55491</v>
          </cell>
        </row>
        <row r="308">
          <cell r="G308" t="str">
            <v>DE4 C3-3</v>
          </cell>
          <cell r="AL308">
            <v>560175</v>
          </cell>
          <cell r="AQ308">
            <v>0</v>
          </cell>
          <cell r="AS308">
            <v>10000984</v>
          </cell>
          <cell r="AT308">
            <v>0</v>
          </cell>
          <cell r="BC308">
            <v>0</v>
          </cell>
          <cell r="BD308">
            <v>560175</v>
          </cell>
          <cell r="BE308">
            <v>0</v>
          </cell>
          <cell r="BF308">
            <v>0</v>
          </cell>
          <cell r="BG308">
            <v>9560175</v>
          </cell>
          <cell r="BI308">
            <v>1109825</v>
          </cell>
          <cell r="BJ308">
            <v>55491</v>
          </cell>
        </row>
        <row r="309">
          <cell r="G309" t="str">
            <v>DE4 C3-3</v>
          </cell>
          <cell r="AL309">
            <v>560175</v>
          </cell>
          <cell r="AQ309">
            <v>0</v>
          </cell>
          <cell r="AS309">
            <v>10000984</v>
          </cell>
          <cell r="AT309">
            <v>0</v>
          </cell>
          <cell r="BC309">
            <v>0</v>
          </cell>
          <cell r="BD309">
            <v>560175</v>
          </cell>
          <cell r="BE309">
            <v>0</v>
          </cell>
          <cell r="BF309">
            <v>0</v>
          </cell>
          <cell r="BG309">
            <v>9560175</v>
          </cell>
          <cell r="BI309">
            <v>1109825</v>
          </cell>
          <cell r="BJ309">
            <v>55491</v>
          </cell>
        </row>
        <row r="310">
          <cell r="G310" t="str">
            <v>DE4 C3-3</v>
          </cell>
          <cell r="AL310">
            <v>0</v>
          </cell>
          <cell r="AQ310">
            <v>0</v>
          </cell>
          <cell r="AS310">
            <v>1000000</v>
          </cell>
          <cell r="AT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I310">
            <v>1052632</v>
          </cell>
          <cell r="BJ310">
            <v>52632</v>
          </cell>
        </row>
        <row r="311">
          <cell r="G311" t="str">
            <v>DE4 C3-3</v>
          </cell>
          <cell r="AL311">
            <v>0</v>
          </cell>
          <cell r="AQ311">
            <v>0</v>
          </cell>
          <cell r="AS311">
            <v>8000000</v>
          </cell>
          <cell r="AT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I311">
            <v>8000000</v>
          </cell>
          <cell r="BJ311">
            <v>0</v>
          </cell>
        </row>
        <row r="312">
          <cell r="G312" t="str">
            <v>DE4 C3-3</v>
          </cell>
          <cell r="AL312">
            <v>0</v>
          </cell>
          <cell r="AQ312">
            <v>0</v>
          </cell>
          <cell r="AS312">
            <v>8000000</v>
          </cell>
          <cell r="AT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I312">
            <v>8000000</v>
          </cell>
          <cell r="BJ312">
            <v>0</v>
          </cell>
        </row>
        <row r="313">
          <cell r="G313" t="str">
            <v>DE4 C3-3</v>
          </cell>
          <cell r="AL313">
            <v>0</v>
          </cell>
          <cell r="AQ313">
            <v>0</v>
          </cell>
          <cell r="AS313">
            <v>8000000</v>
          </cell>
          <cell r="AT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I313">
            <v>8000000</v>
          </cell>
          <cell r="BJ313">
            <v>0</v>
          </cell>
        </row>
        <row r="314">
          <cell r="G314" t="str">
            <v>DE4 C3-3</v>
          </cell>
          <cell r="AL314">
            <v>0</v>
          </cell>
          <cell r="AQ314">
            <v>0</v>
          </cell>
          <cell r="AS314">
            <v>8800000</v>
          </cell>
          <cell r="AT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I314">
            <v>8000000</v>
          </cell>
          <cell r="BJ314">
            <v>0</v>
          </cell>
        </row>
        <row r="315">
          <cell r="G315" t="str">
            <v>DE4 C3-3</v>
          </cell>
          <cell r="AL315">
            <v>560175</v>
          </cell>
          <cell r="AQ315">
            <v>0</v>
          </cell>
          <cell r="AS315">
            <v>10000984</v>
          </cell>
          <cell r="AT315">
            <v>0</v>
          </cell>
          <cell r="BC315">
            <v>0</v>
          </cell>
          <cell r="BD315">
            <v>560175</v>
          </cell>
          <cell r="BE315">
            <v>0</v>
          </cell>
          <cell r="BF315">
            <v>0</v>
          </cell>
          <cell r="BG315">
            <v>9560175</v>
          </cell>
          <cell r="BI315">
            <v>1109825</v>
          </cell>
          <cell r="BJ315">
            <v>55491</v>
          </cell>
        </row>
        <row r="316">
          <cell r="G316" t="str">
            <v>DE4 C3-3</v>
          </cell>
          <cell r="AL316">
            <v>0</v>
          </cell>
          <cell r="AQ316">
            <v>0</v>
          </cell>
          <cell r="AS316">
            <v>8000000</v>
          </cell>
          <cell r="AT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I316">
            <v>8000000</v>
          </cell>
          <cell r="BJ316">
            <v>0</v>
          </cell>
        </row>
        <row r="317">
          <cell r="G317" t="str">
            <v>DE4 C3-3</v>
          </cell>
          <cell r="AL317">
            <v>560175</v>
          </cell>
          <cell r="AQ317">
            <v>0</v>
          </cell>
          <cell r="AS317">
            <v>10000984</v>
          </cell>
          <cell r="AT317">
            <v>0</v>
          </cell>
          <cell r="BC317">
            <v>0</v>
          </cell>
          <cell r="BD317">
            <v>560175</v>
          </cell>
          <cell r="BE317">
            <v>0</v>
          </cell>
          <cell r="BF317">
            <v>0</v>
          </cell>
          <cell r="BG317">
            <v>9560175</v>
          </cell>
          <cell r="BI317">
            <v>1109825</v>
          </cell>
          <cell r="BJ317">
            <v>55491</v>
          </cell>
        </row>
        <row r="318">
          <cell r="G318" t="str">
            <v>DF2 C3-3</v>
          </cell>
          <cell r="AL318">
            <v>427875</v>
          </cell>
          <cell r="AQ318">
            <v>0</v>
          </cell>
          <cell r="AS318">
            <v>2039067</v>
          </cell>
          <cell r="AT318">
            <v>0</v>
          </cell>
          <cell r="BC318">
            <v>0</v>
          </cell>
          <cell r="BD318">
            <v>427875</v>
          </cell>
          <cell r="BE318">
            <v>0</v>
          </cell>
          <cell r="BF318">
            <v>0</v>
          </cell>
          <cell r="BG318">
            <v>9427875</v>
          </cell>
          <cell r="BI318">
            <v>0</v>
          </cell>
          <cell r="BJ318">
            <v>0</v>
          </cell>
        </row>
        <row r="319">
          <cell r="G319" t="str">
            <v>DF2 C3-3</v>
          </cell>
          <cell r="AL319">
            <v>427875</v>
          </cell>
          <cell r="AQ319">
            <v>0</v>
          </cell>
          <cell r="AS319">
            <v>7681375</v>
          </cell>
          <cell r="AT319">
            <v>0</v>
          </cell>
          <cell r="BC319">
            <v>0</v>
          </cell>
          <cell r="BD319">
            <v>427875</v>
          </cell>
          <cell r="BE319">
            <v>0</v>
          </cell>
          <cell r="BF319">
            <v>0</v>
          </cell>
          <cell r="BG319">
            <v>9427875</v>
          </cell>
          <cell r="BI319">
            <v>0</v>
          </cell>
          <cell r="BJ319">
            <v>0</v>
          </cell>
        </row>
        <row r="320">
          <cell r="G320" t="str">
            <v>DE4 C3-3</v>
          </cell>
          <cell r="AL320">
            <v>0</v>
          </cell>
          <cell r="AQ320">
            <v>0</v>
          </cell>
          <cell r="AS320">
            <v>8000000</v>
          </cell>
          <cell r="AT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I320">
            <v>8000000</v>
          </cell>
          <cell r="BJ320">
            <v>0</v>
          </cell>
        </row>
        <row r="321">
          <cell r="G321" t="str">
            <v>DE4 C3-3</v>
          </cell>
          <cell r="AL321">
            <v>0</v>
          </cell>
          <cell r="AQ321">
            <v>0</v>
          </cell>
          <cell r="AS321">
            <v>8000000</v>
          </cell>
          <cell r="AT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I321">
            <v>8000000</v>
          </cell>
          <cell r="BJ321">
            <v>0</v>
          </cell>
        </row>
        <row r="322">
          <cell r="G322" t="str">
            <v>DE4 C3-3</v>
          </cell>
          <cell r="AL322">
            <v>0</v>
          </cell>
          <cell r="AQ322">
            <v>0</v>
          </cell>
          <cell r="AS322">
            <v>8000000</v>
          </cell>
          <cell r="AT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I322">
            <v>8000000</v>
          </cell>
          <cell r="BJ322">
            <v>0</v>
          </cell>
        </row>
        <row r="323">
          <cell r="G323" t="str">
            <v>KVP C3-3</v>
          </cell>
          <cell r="AL323">
            <v>0</v>
          </cell>
          <cell r="AQ323">
            <v>0</v>
          </cell>
          <cell r="AS323">
            <v>1900000</v>
          </cell>
          <cell r="AT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I323">
            <v>2000000</v>
          </cell>
          <cell r="BJ323">
            <v>100000</v>
          </cell>
        </row>
        <row r="324">
          <cell r="G324" t="str">
            <v>KVP C3-3</v>
          </cell>
          <cell r="AL324">
            <v>0</v>
          </cell>
          <cell r="AQ324">
            <v>0</v>
          </cell>
          <cell r="AS324">
            <v>1486843</v>
          </cell>
          <cell r="AT324">
            <v>0</v>
          </cell>
          <cell r="BC324">
            <v>0</v>
          </cell>
          <cell r="BD324">
            <v>0</v>
          </cell>
          <cell r="BE324">
            <v>280320</v>
          </cell>
          <cell r="BF324">
            <v>0</v>
          </cell>
          <cell r="BG324">
            <v>0</v>
          </cell>
          <cell r="BI324">
            <v>1270024</v>
          </cell>
          <cell r="BJ324">
            <v>63501</v>
          </cell>
        </row>
        <row r="325">
          <cell r="G325" t="str">
            <v>DF2 C3-3</v>
          </cell>
          <cell r="AL325">
            <v>427875</v>
          </cell>
          <cell r="AQ325">
            <v>0</v>
          </cell>
          <cell r="AS325">
            <v>7481375</v>
          </cell>
          <cell r="AT325">
            <v>0</v>
          </cell>
          <cell r="BC325">
            <v>0</v>
          </cell>
          <cell r="BD325">
            <v>427875</v>
          </cell>
          <cell r="BE325">
            <v>0</v>
          </cell>
          <cell r="BF325">
            <v>0</v>
          </cell>
          <cell r="BG325">
            <v>9427875</v>
          </cell>
          <cell r="BI325">
            <v>0</v>
          </cell>
          <cell r="BJ325">
            <v>0</v>
          </cell>
        </row>
        <row r="326">
          <cell r="G326" t="str">
            <v>DF2 C3-3</v>
          </cell>
          <cell r="AL326">
            <v>427875</v>
          </cell>
          <cell r="AQ326">
            <v>0</v>
          </cell>
          <cell r="AS326">
            <v>8031375</v>
          </cell>
          <cell r="AT326">
            <v>0</v>
          </cell>
          <cell r="BC326">
            <v>0</v>
          </cell>
          <cell r="BD326">
            <v>427875</v>
          </cell>
          <cell r="BE326">
            <v>0</v>
          </cell>
          <cell r="BF326">
            <v>0</v>
          </cell>
          <cell r="BG326">
            <v>9427875</v>
          </cell>
          <cell r="BI326">
            <v>0</v>
          </cell>
          <cell r="BJ326">
            <v>0</v>
          </cell>
        </row>
        <row r="327">
          <cell r="G327" t="str">
            <v>DE4 C3-3</v>
          </cell>
          <cell r="AL327">
            <v>0</v>
          </cell>
          <cell r="AQ327">
            <v>0</v>
          </cell>
          <cell r="AS327">
            <v>8000000</v>
          </cell>
          <cell r="AT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I327">
            <v>8000000</v>
          </cell>
          <cell r="BJ327">
            <v>0</v>
          </cell>
        </row>
        <row r="328">
          <cell r="G328" t="str">
            <v>DE4 C3-3</v>
          </cell>
          <cell r="AL328">
            <v>0</v>
          </cell>
          <cell r="AQ328">
            <v>0</v>
          </cell>
          <cell r="AS328">
            <v>8000000</v>
          </cell>
          <cell r="AT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I328">
            <v>8000000</v>
          </cell>
          <cell r="BJ328">
            <v>0</v>
          </cell>
        </row>
        <row r="329">
          <cell r="G329" t="str">
            <v>DE4 C3-3</v>
          </cell>
          <cell r="AL329">
            <v>0</v>
          </cell>
          <cell r="AQ329">
            <v>0</v>
          </cell>
          <cell r="AS329">
            <v>8000000</v>
          </cell>
          <cell r="AT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I329">
            <v>8000000</v>
          </cell>
          <cell r="BJ329">
            <v>0</v>
          </cell>
        </row>
        <row r="330">
          <cell r="G330" t="str">
            <v>DE4 C3-3</v>
          </cell>
          <cell r="AL330">
            <v>0</v>
          </cell>
          <cell r="AQ330">
            <v>0</v>
          </cell>
          <cell r="AS330">
            <v>8000000</v>
          </cell>
          <cell r="AT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I330">
            <v>8000000</v>
          </cell>
          <cell r="BJ330">
            <v>0</v>
          </cell>
        </row>
        <row r="331">
          <cell r="G331" t="str">
            <v>DE4 C3-3</v>
          </cell>
          <cell r="AL331">
            <v>0</v>
          </cell>
          <cell r="AQ331">
            <v>0</v>
          </cell>
          <cell r="AS331">
            <v>8000000</v>
          </cell>
          <cell r="AT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I331">
            <v>8000000</v>
          </cell>
          <cell r="BJ331">
            <v>0</v>
          </cell>
        </row>
        <row r="332">
          <cell r="G332" t="str">
            <v>DE4 C3-3</v>
          </cell>
          <cell r="AL332">
            <v>0</v>
          </cell>
          <cell r="AQ332">
            <v>0</v>
          </cell>
          <cell r="AS332">
            <v>8000000</v>
          </cell>
          <cell r="AT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I332">
            <v>8000000</v>
          </cell>
          <cell r="BJ332">
            <v>0</v>
          </cell>
        </row>
        <row r="333">
          <cell r="G333" t="str">
            <v>DE4 C3-3</v>
          </cell>
          <cell r="AL333">
            <v>0</v>
          </cell>
          <cell r="AQ333">
            <v>0</v>
          </cell>
          <cell r="AS333">
            <v>5001923</v>
          </cell>
          <cell r="AT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I333">
            <v>5557692</v>
          </cell>
          <cell r="BJ333">
            <v>555769</v>
          </cell>
        </row>
        <row r="334">
          <cell r="G334" t="str">
            <v>BGĐ C3-4</v>
          </cell>
          <cell r="AL334">
            <v>0</v>
          </cell>
          <cell r="AQ334">
            <v>0</v>
          </cell>
          <cell r="AS334">
            <v>9000000</v>
          </cell>
          <cell r="AT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I334">
            <v>9000000</v>
          </cell>
          <cell r="BJ334">
            <v>0</v>
          </cell>
        </row>
        <row r="335">
          <cell r="G335" t="str">
            <v>KVP C3-4</v>
          </cell>
          <cell r="AL335">
            <v>0</v>
          </cell>
          <cell r="AQ335">
            <v>0</v>
          </cell>
          <cell r="AS335">
            <v>1569565</v>
          </cell>
          <cell r="AT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I335">
            <v>1652174</v>
          </cell>
          <cell r="BJ335">
            <v>82609</v>
          </cell>
        </row>
        <row r="336">
          <cell r="G336" t="str">
            <v>BGĐ C3-4</v>
          </cell>
          <cell r="AL336">
            <v>0</v>
          </cell>
          <cell r="AQ336">
            <v>0</v>
          </cell>
          <cell r="AS336">
            <v>14400000</v>
          </cell>
          <cell r="AT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I336">
            <v>16000000</v>
          </cell>
          <cell r="BJ336">
            <v>1600000</v>
          </cell>
        </row>
        <row r="337">
          <cell r="G337" t="str">
            <v>KVP C3-4</v>
          </cell>
          <cell r="AL337">
            <v>0</v>
          </cell>
          <cell r="AQ337">
            <v>0</v>
          </cell>
          <cell r="AS337">
            <v>9475000</v>
          </cell>
          <cell r="AT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9000000</v>
          </cell>
          <cell r="BI337">
            <v>500000</v>
          </cell>
          <cell r="BJ337">
            <v>25000</v>
          </cell>
        </row>
        <row r="338">
          <cell r="G338" t="str">
            <v>BGĐ C5-1</v>
          </cell>
          <cell r="AL338">
            <v>430500</v>
          </cell>
          <cell r="AQ338">
            <v>0</v>
          </cell>
          <cell r="AS338">
            <v>3628500</v>
          </cell>
          <cell r="AT338">
            <v>0</v>
          </cell>
          <cell r="BC338">
            <v>0</v>
          </cell>
          <cell r="BD338">
            <v>430500</v>
          </cell>
          <cell r="BE338">
            <v>0</v>
          </cell>
          <cell r="BF338">
            <v>0</v>
          </cell>
          <cell r="BG338">
            <v>9430500</v>
          </cell>
          <cell r="BI338">
            <v>0</v>
          </cell>
          <cell r="BJ338">
            <v>0</v>
          </cell>
        </row>
        <row r="339">
          <cell r="G339" t="str">
            <v>Phòng HCNS C5-1</v>
          </cell>
          <cell r="AL339">
            <v>0</v>
          </cell>
          <cell r="AQ339">
            <v>0</v>
          </cell>
          <cell r="AS339">
            <v>4691667</v>
          </cell>
          <cell r="AT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9000000</v>
          </cell>
          <cell r="BI339">
            <v>0</v>
          </cell>
          <cell r="BJ339">
            <v>0</v>
          </cell>
        </row>
        <row r="340">
          <cell r="G340" t="str">
            <v>BGĐ C5-1</v>
          </cell>
          <cell r="AL340">
            <v>0</v>
          </cell>
          <cell r="AQ340">
            <v>0</v>
          </cell>
          <cell r="AS340">
            <v>3048261</v>
          </cell>
          <cell r="AT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I340">
            <v>3208696</v>
          </cell>
          <cell r="BJ340">
            <v>160435</v>
          </cell>
        </row>
        <row r="341">
          <cell r="G341" t="str">
            <v>BGĐ C5-1</v>
          </cell>
          <cell r="AL341">
            <v>0</v>
          </cell>
          <cell r="AQ341">
            <v>0</v>
          </cell>
          <cell r="AS341">
            <v>619565</v>
          </cell>
          <cell r="AT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I341">
            <v>652174</v>
          </cell>
          <cell r="BJ341">
            <v>32609</v>
          </cell>
        </row>
        <row r="342">
          <cell r="G342" t="str">
            <v>Phòng KT C6.2</v>
          </cell>
          <cell r="AL342">
            <v>0</v>
          </cell>
          <cell r="AQ342">
            <v>0</v>
          </cell>
          <cell r="AS342">
            <v>950000</v>
          </cell>
          <cell r="AT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I342">
            <v>1000000</v>
          </cell>
          <cell r="BJ342">
            <v>50000</v>
          </cell>
        </row>
        <row r="343">
          <cell r="G343" t="str">
            <v>BGĐ C6.2</v>
          </cell>
          <cell r="AL343">
            <v>0</v>
          </cell>
          <cell r="AQ343">
            <v>0</v>
          </cell>
          <cell r="AS343">
            <v>2850000</v>
          </cell>
          <cell r="AT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I343">
            <v>3000000</v>
          </cell>
          <cell r="BJ343">
            <v>150000</v>
          </cell>
        </row>
        <row r="344">
          <cell r="AL344">
            <v>0</v>
          </cell>
          <cell r="AQ344">
            <v>0</v>
          </cell>
          <cell r="AS344">
            <v>34444565</v>
          </cell>
          <cell r="AT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9000000</v>
          </cell>
          <cell r="BI344">
            <v>27152174</v>
          </cell>
          <cell r="BJ344">
            <v>1707609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luong cu"/>
      <sheetName val="Phap ly"/>
      <sheetName val="1.DS T11"/>
      <sheetName val="2.Bang so sanh luong"/>
      <sheetName val="3.Bang phan bo luong"/>
      <sheetName val="4.Bang luong hien tai"/>
      <sheetName val="5.BCC"/>
      <sheetName val="6.OT"/>
      <sheetName val="7.Bsung luong"/>
      <sheetName val="10.Tien an"/>
      <sheetName val="12.Hoa hong"/>
      <sheetName val="14.Tien mat"/>
      <sheetName val="13.Chuyen khoan"/>
      <sheetName val="6.1. OT Thang truoc"/>
      <sheetName val="8. Phep nam"/>
      <sheetName val="9.Ho tro lam dem"/>
      <sheetName val="11.Danh gia"/>
      <sheetName val="BHXH"/>
    </sheetNames>
    <sheetDataSet>
      <sheetData sheetId="0" refreshError="1">
        <row r="10">
          <cell r="B10">
            <v>10243</v>
          </cell>
          <cell r="C10" t="str">
            <v>TD001</v>
          </cell>
          <cell r="D10" t="str">
            <v>Đỗ Đức Đạt</v>
          </cell>
          <cell r="E10" t="str">
            <v>Tổng Giám đốc</v>
          </cell>
          <cell r="F10" t="str">
            <v>Ban Tổng Giám đốc</v>
          </cell>
          <cell r="G10" t="str">
            <v>Ban TGD CHG</v>
          </cell>
          <cell r="H10" t="str">
            <v>Ban Tổng Giám đốc</v>
          </cell>
          <cell r="I10" t="str">
            <v>103006042819</v>
          </cell>
          <cell r="J10" t="str">
            <v>Ban Tổng Giám đốc</v>
          </cell>
          <cell r="K10">
            <v>1</v>
          </cell>
          <cell r="L10" t="str">
            <v>CHG</v>
          </cell>
          <cell r="M10" t="str">
            <v/>
          </cell>
          <cell r="N10">
            <v>39462</v>
          </cell>
          <cell r="O10">
            <v>25000000</v>
          </cell>
          <cell r="P10">
            <v>25000000</v>
          </cell>
          <cell r="Q10">
            <v>50000000</v>
          </cell>
          <cell r="R10" t="str">
            <v>Không XĐTH</v>
          </cell>
          <cell r="S10">
            <v>24</v>
          </cell>
          <cell r="T10">
            <v>24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50000000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50000000</v>
          </cell>
          <cell r="AK10">
            <v>25000000</v>
          </cell>
        </row>
        <row r="11">
          <cell r="B11">
            <v>10244</v>
          </cell>
          <cell r="C11" t="str">
            <v>TD002</v>
          </cell>
          <cell r="D11" t="str">
            <v>Phương Phong Vũ</v>
          </cell>
          <cell r="E11" t="str">
            <v>Nhân viên lái xe</v>
          </cell>
          <cell r="F11" t="str">
            <v>Bộ phận Hành chính - Lái xe</v>
          </cell>
          <cell r="G11" t="str">
            <v>VPTĐ CHG</v>
          </cell>
          <cell r="H11" t="str">
            <v>Ban Hành chính &amp; Văn phòng Tập đoàn</v>
          </cell>
          <cell r="I11" t="str">
            <v>108001287353</v>
          </cell>
          <cell r="J11" t="str">
            <v>Khối Vận hành</v>
          </cell>
          <cell r="K11" t="str">
            <v>Quá tuổi, không tham gia BH</v>
          </cell>
          <cell r="L11" t="str">
            <v>CHG</v>
          </cell>
          <cell r="M11" t="str">
            <v/>
          </cell>
          <cell r="N11">
            <v>40098</v>
          </cell>
          <cell r="O11">
            <v>4125000</v>
          </cell>
          <cell r="P11">
            <v>4125000</v>
          </cell>
          <cell r="Q11">
            <v>8250000</v>
          </cell>
          <cell r="R11" t="str">
            <v>Không XĐTH</v>
          </cell>
          <cell r="S11">
            <v>24</v>
          </cell>
          <cell r="T11">
            <v>24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8250000</v>
          </cell>
          <cell r="AA11">
            <v>0</v>
          </cell>
          <cell r="AB11">
            <v>0</v>
          </cell>
          <cell r="AC11">
            <v>1890625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680000</v>
          </cell>
          <cell r="AI11">
            <v>0</v>
          </cell>
          <cell r="AJ11">
            <v>10820625</v>
          </cell>
          <cell r="AK11">
            <v>0</v>
          </cell>
        </row>
        <row r="12">
          <cell r="B12">
            <v>10294</v>
          </cell>
          <cell r="C12" t="str">
            <v>CHG065</v>
          </cell>
          <cell r="D12" t="str">
            <v>Hoàng Phụng Hiệp</v>
          </cell>
          <cell r="E12" t="str">
            <v>Giám đốc Ban Công nghệ thông tin</v>
          </cell>
          <cell r="F12" t="str">
            <v>Ban Công nghệ thông tin</v>
          </cell>
          <cell r="G12" t="str">
            <v>Ban CNTT CHG</v>
          </cell>
          <cell r="H12" t="str">
            <v>Ban Công nghệ thông tin</v>
          </cell>
          <cell r="I12">
            <v>105867296949</v>
          </cell>
          <cell r="J12" t="str">
            <v>Khối Vận hành</v>
          </cell>
          <cell r="K12" t="str">
            <v>Đang đóng ở nơi khác (đvi cũ)</v>
          </cell>
          <cell r="L12" t="str">
            <v>CHG</v>
          </cell>
          <cell r="M12" t="str">
            <v/>
          </cell>
          <cell r="N12">
            <v>42931</v>
          </cell>
          <cell r="O12">
            <v>20000000</v>
          </cell>
          <cell r="P12">
            <v>20000000</v>
          </cell>
          <cell r="Q12">
            <v>40000000</v>
          </cell>
          <cell r="R12" t="str">
            <v>XĐTH</v>
          </cell>
          <cell r="S12">
            <v>24</v>
          </cell>
          <cell r="T12">
            <v>24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40000000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40000000</v>
          </cell>
          <cell r="AK12">
            <v>0</v>
          </cell>
        </row>
        <row r="13">
          <cell r="B13">
            <v>10296</v>
          </cell>
          <cell r="C13" t="str">
            <v>CHG067</v>
          </cell>
          <cell r="D13" t="str">
            <v>Phạm Thị Ngọc Thủy</v>
          </cell>
          <cell r="E13" t="str">
            <v>Phụ trách Ban Định giá</v>
          </cell>
          <cell r="F13" t="str">
            <v>Ban Định giá</v>
          </cell>
          <cell r="G13" t="str">
            <v>Ban ĐG CHG</v>
          </cell>
          <cell r="H13" t="str">
            <v>Ban Định Giá</v>
          </cell>
          <cell r="I13">
            <v>101002307657</v>
          </cell>
          <cell r="J13" t="str">
            <v>Ban Định Giá</v>
          </cell>
          <cell r="K13">
            <v>1</v>
          </cell>
          <cell r="L13" t="str">
            <v>CHG</v>
          </cell>
          <cell r="M13" t="str">
            <v/>
          </cell>
          <cell r="N13">
            <v>42935</v>
          </cell>
          <cell r="O13">
            <v>17500000</v>
          </cell>
          <cell r="P13">
            <v>17500000</v>
          </cell>
          <cell r="Q13">
            <v>35000000</v>
          </cell>
          <cell r="R13" t="str">
            <v>XĐTH</v>
          </cell>
          <cell r="S13">
            <v>24</v>
          </cell>
          <cell r="T13">
            <v>24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35000000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35000000</v>
          </cell>
          <cell r="AK13">
            <v>17500000</v>
          </cell>
        </row>
        <row r="14">
          <cell r="B14">
            <v>10297</v>
          </cell>
          <cell r="C14" t="str">
            <v>CHG068</v>
          </cell>
          <cell r="D14" t="str">
            <v>Nguyễn Thị Điệp</v>
          </cell>
          <cell r="E14" t="str">
            <v>Chuyên viên Nhân sự</v>
          </cell>
          <cell r="F14" t="str">
            <v>Phòng Dịch vụ Nhân sự</v>
          </cell>
          <cell r="G14" t="str">
            <v>Ban NS CHG</v>
          </cell>
          <cell r="H14" t="str">
            <v>Ban Nhân sự</v>
          </cell>
          <cell r="I14">
            <v>108867293254</v>
          </cell>
          <cell r="J14" t="str">
            <v>Khối Vận hành</v>
          </cell>
          <cell r="K14">
            <v>1</v>
          </cell>
          <cell r="L14" t="str">
            <v>CHG</v>
          </cell>
          <cell r="M14" t="str">
            <v/>
          </cell>
          <cell r="N14">
            <v>42935</v>
          </cell>
          <cell r="O14">
            <v>7000000</v>
          </cell>
          <cell r="P14">
            <v>7000000</v>
          </cell>
          <cell r="Q14">
            <v>14000000</v>
          </cell>
          <cell r="R14" t="str">
            <v>XĐTH</v>
          </cell>
          <cell r="S14">
            <v>24</v>
          </cell>
          <cell r="T14">
            <v>19</v>
          </cell>
          <cell r="U14">
            <v>2</v>
          </cell>
          <cell r="V14">
            <v>3</v>
          </cell>
          <cell r="W14">
            <v>0</v>
          </cell>
          <cell r="X14">
            <v>0</v>
          </cell>
          <cell r="Y14">
            <v>0</v>
          </cell>
          <cell r="Z14">
            <v>14000000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14000000</v>
          </cell>
          <cell r="AK14">
            <v>7000000</v>
          </cell>
        </row>
        <row r="15">
          <cell r="B15">
            <v>10292</v>
          </cell>
          <cell r="C15" t="str">
            <v>TDI011</v>
          </cell>
          <cell r="D15" t="str">
            <v>Đỗ Thị Hương</v>
          </cell>
          <cell r="E15" t="str">
            <v>Nhân viên tạp vụ</v>
          </cell>
          <cell r="F15" t="str">
            <v>Bộ phận Hành chính - Bảo vệ &amp; Tạp vụ</v>
          </cell>
          <cell r="G15" t="str">
            <v>VPTĐ CHG</v>
          </cell>
          <cell r="H15" t="str">
            <v>Ban Hành chính &amp; Văn phòng Tập đoàn</v>
          </cell>
          <cell r="I15" t="str">
            <v>108004562744</v>
          </cell>
          <cell r="J15" t="str">
            <v>Khối Vận hành</v>
          </cell>
          <cell r="K15">
            <v>1</v>
          </cell>
          <cell r="L15" t="str">
            <v>CHG</v>
          </cell>
          <cell r="M15" t="str">
            <v/>
          </cell>
          <cell r="N15">
            <v>41548</v>
          </cell>
          <cell r="O15">
            <v>4050000</v>
          </cell>
          <cell r="P15">
            <v>750000</v>
          </cell>
          <cell r="Q15">
            <v>4800000</v>
          </cell>
          <cell r="R15" t="str">
            <v>Không XĐTH</v>
          </cell>
          <cell r="S15">
            <v>24</v>
          </cell>
          <cell r="T15">
            <v>24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4800000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4800000</v>
          </cell>
          <cell r="AK15">
            <v>4050000</v>
          </cell>
        </row>
        <row r="16">
          <cell r="B16">
            <v>10283</v>
          </cell>
          <cell r="C16" t="str">
            <v>CNX006</v>
          </cell>
          <cell r="D16" t="str">
            <v>Đỗ Hoàng Linh</v>
          </cell>
          <cell r="E16" t="str">
            <v>Trưởng phòng Vật tư</v>
          </cell>
          <cell r="F16" t="str">
            <v>Bộ phận Vật tư sản xuất</v>
          </cell>
          <cell r="G16" t="str">
            <v>Ban ĐG CHG</v>
          </cell>
          <cell r="H16" t="str">
            <v>Đơn vị Sản xuất</v>
          </cell>
          <cell r="I16" t="str">
            <v>108003816886</v>
          </cell>
          <cell r="J16" t="str">
            <v>Khối Sản xuất</v>
          </cell>
          <cell r="K16" t="str">
            <v>Giảm tháng 11</v>
          </cell>
          <cell r="L16" t="str">
            <v>CHG</v>
          </cell>
          <cell r="M16">
            <v>43052</v>
          </cell>
          <cell r="N16">
            <v>41624</v>
          </cell>
          <cell r="O16">
            <v>11000000</v>
          </cell>
          <cell r="P16">
            <v>11000000</v>
          </cell>
          <cell r="Q16">
            <v>22000000</v>
          </cell>
          <cell r="R16" t="str">
            <v>XĐTH</v>
          </cell>
          <cell r="S16">
            <v>24</v>
          </cell>
          <cell r="T16">
            <v>8</v>
          </cell>
          <cell r="U16">
            <v>1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8250000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8250000</v>
          </cell>
          <cell r="AK16">
            <v>0</v>
          </cell>
        </row>
        <row r="17">
          <cell r="B17">
            <v>10284</v>
          </cell>
          <cell r="C17" t="str">
            <v>CNX045</v>
          </cell>
          <cell r="D17" t="str">
            <v>Nguyễn Nhật Dũng</v>
          </cell>
          <cell r="E17" t="str">
            <v>Chuyên viên Hành chính</v>
          </cell>
          <cell r="F17" t="str">
            <v>Ban Hành chính &amp; Văn phòng Tập đoàn</v>
          </cell>
          <cell r="G17" t="str">
            <v>VPTĐ CHG</v>
          </cell>
          <cell r="H17" t="str">
            <v>Ban Hành chính &amp; Văn phòng Tập đoàn</v>
          </cell>
          <cell r="I17" t="str">
            <v>109002044705</v>
          </cell>
          <cell r="J17" t="str">
            <v>Khối Vận hành</v>
          </cell>
          <cell r="K17">
            <v>1</v>
          </cell>
          <cell r="L17" t="str">
            <v>CHG</v>
          </cell>
          <cell r="M17" t="str">
            <v/>
          </cell>
          <cell r="N17">
            <v>42012</v>
          </cell>
          <cell r="O17">
            <v>5750000</v>
          </cell>
          <cell r="P17">
            <v>5750000</v>
          </cell>
          <cell r="Q17">
            <v>11500000</v>
          </cell>
          <cell r="R17" t="str">
            <v>XĐTH</v>
          </cell>
          <cell r="S17">
            <v>24</v>
          </cell>
          <cell r="T17">
            <v>23.5</v>
          </cell>
          <cell r="U17">
            <v>0.5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11500000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11500000</v>
          </cell>
          <cell r="AK17">
            <v>5750000</v>
          </cell>
        </row>
        <row r="18">
          <cell r="B18">
            <v>10285</v>
          </cell>
          <cell r="C18" t="str">
            <v>CNX191</v>
          </cell>
          <cell r="D18" t="str">
            <v>Bùi Thị Thúy Nhung</v>
          </cell>
          <cell r="E18" t="str">
            <v>Nhân viên tạp vụ</v>
          </cell>
          <cell r="F18" t="str">
            <v>Bộ phận Hành chính - Bảo vệ &amp; Tạp vụ</v>
          </cell>
          <cell r="G18" t="str">
            <v>VPTĐ CHG</v>
          </cell>
          <cell r="H18" t="str">
            <v>Ban Hành chính &amp; Văn phòng Tập đoàn</v>
          </cell>
          <cell r="I18" t="str">
            <v>100002454213</v>
          </cell>
          <cell r="J18" t="str">
            <v>Khối Vận hành</v>
          </cell>
          <cell r="K18" t="str">
            <v>Quá tuổi, không tham gia BH</v>
          </cell>
          <cell r="L18" t="str">
            <v>CHG</v>
          </cell>
          <cell r="M18" t="str">
            <v/>
          </cell>
          <cell r="N18">
            <v>42222</v>
          </cell>
          <cell r="O18">
            <v>4050000</v>
          </cell>
          <cell r="P18">
            <v>790000</v>
          </cell>
          <cell r="Q18">
            <v>4840000</v>
          </cell>
          <cell r="R18" t="str">
            <v>XĐTH</v>
          </cell>
          <cell r="S18">
            <v>24</v>
          </cell>
          <cell r="T18">
            <v>24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4840000</v>
          </cell>
          <cell r="AA18">
            <v>0</v>
          </cell>
          <cell r="AB18">
            <v>0</v>
          </cell>
          <cell r="AC18">
            <v>428542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5268542</v>
          </cell>
          <cell r="AK18">
            <v>0</v>
          </cell>
        </row>
        <row r="19">
          <cell r="B19">
            <v>10286</v>
          </cell>
          <cell r="C19" t="str">
            <v>CNX217</v>
          </cell>
          <cell r="D19" t="str">
            <v>Nhữ Hồng Tám</v>
          </cell>
          <cell r="E19" t="str">
            <v>Nhân viên lái xe</v>
          </cell>
          <cell r="F19" t="str">
            <v>Bộ phận Hành chính - Lái xe</v>
          </cell>
          <cell r="G19" t="str">
            <v>VPTĐ CHG</v>
          </cell>
          <cell r="H19" t="str">
            <v>Ban Hành chính &amp; Văn phòng Tập đoàn</v>
          </cell>
          <cell r="I19" t="str">
            <v>108005885732</v>
          </cell>
          <cell r="J19" t="str">
            <v>Khối Vận hành</v>
          </cell>
          <cell r="K19">
            <v>1</v>
          </cell>
          <cell r="L19" t="str">
            <v>CHG</v>
          </cell>
          <cell r="M19" t="str">
            <v/>
          </cell>
          <cell r="N19">
            <v>42303</v>
          </cell>
          <cell r="O19">
            <v>4050000</v>
          </cell>
          <cell r="P19">
            <v>3200000</v>
          </cell>
          <cell r="Q19">
            <v>7250000</v>
          </cell>
          <cell r="R19" t="str">
            <v>Không XĐTH</v>
          </cell>
          <cell r="S19">
            <v>24</v>
          </cell>
          <cell r="T19">
            <v>21</v>
          </cell>
          <cell r="U19">
            <v>2</v>
          </cell>
          <cell r="V19">
            <v>1</v>
          </cell>
          <cell r="W19">
            <v>0</v>
          </cell>
          <cell r="X19">
            <v>0</v>
          </cell>
          <cell r="Y19">
            <v>0</v>
          </cell>
          <cell r="Z19">
            <v>7250000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1000000</v>
          </cell>
          <cell r="AF19">
            <v>0</v>
          </cell>
          <cell r="AG19">
            <v>0</v>
          </cell>
          <cell r="AH19">
            <v>680000</v>
          </cell>
          <cell r="AI19">
            <v>0</v>
          </cell>
          <cell r="AJ19">
            <v>8930000</v>
          </cell>
          <cell r="AK19">
            <v>5050000</v>
          </cell>
        </row>
        <row r="20">
          <cell r="B20">
            <v>10287</v>
          </cell>
          <cell r="C20" t="str">
            <v>CNX247</v>
          </cell>
          <cell r="D20" t="str">
            <v>Đào Thị Thùy Dung</v>
          </cell>
          <cell r="E20" t="str">
            <v>Nhân viên hành chính</v>
          </cell>
          <cell r="F20" t="str">
            <v>Ban Hành chính &amp; Văn phòng Tập đoàn</v>
          </cell>
          <cell r="G20" t="str">
            <v>VPTĐ CHG</v>
          </cell>
          <cell r="H20" t="str">
            <v>Ban Hành chính &amp; Văn phòng Tập đoàn</v>
          </cell>
          <cell r="I20" t="str">
            <v>102002737097</v>
          </cell>
          <cell r="J20" t="str">
            <v>Khối Vận hành</v>
          </cell>
          <cell r="K20">
            <v>1</v>
          </cell>
          <cell r="L20" t="str">
            <v>CHG</v>
          </cell>
          <cell r="M20" t="str">
            <v/>
          </cell>
          <cell r="N20">
            <v>42352</v>
          </cell>
          <cell r="O20">
            <v>4050000</v>
          </cell>
          <cell r="P20">
            <v>2950000</v>
          </cell>
          <cell r="Q20">
            <v>7000000</v>
          </cell>
          <cell r="R20" t="str">
            <v>XĐTH</v>
          </cell>
          <cell r="S20">
            <v>24</v>
          </cell>
          <cell r="T20">
            <v>24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7000000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7000000</v>
          </cell>
          <cell r="AK20">
            <v>4050000</v>
          </cell>
        </row>
        <row r="21">
          <cell r="B21">
            <v>10288</v>
          </cell>
          <cell r="C21" t="str">
            <v>CNX248</v>
          </cell>
          <cell r="D21" t="str">
            <v>Phan Tiến Thu</v>
          </cell>
          <cell r="E21" t="str">
            <v>Chuyên viên Thanh tra &amp; Kiểm soát nội bộ</v>
          </cell>
          <cell r="F21" t="str">
            <v>Ban Thanh tra &amp; Kiểm soát nội bộ</v>
          </cell>
          <cell r="G21" t="str">
            <v>Ban TT &amp; KSNB CHG</v>
          </cell>
          <cell r="H21" t="str">
            <v>Ban Thanh tra &amp; Kiểm soát nội bộ</v>
          </cell>
          <cell r="I21" t="str">
            <v>106002781459</v>
          </cell>
          <cell r="J21" t="str">
            <v>Ban Thanh tra &amp; Kiểm soát nội bộ</v>
          </cell>
          <cell r="K21">
            <v>1</v>
          </cell>
          <cell r="L21" t="str">
            <v>CHG</v>
          </cell>
          <cell r="M21" t="str">
            <v/>
          </cell>
          <cell r="N21">
            <v>42359</v>
          </cell>
          <cell r="O21">
            <v>6037500</v>
          </cell>
          <cell r="P21">
            <v>6037500</v>
          </cell>
          <cell r="Q21">
            <v>12075000</v>
          </cell>
          <cell r="R21" t="str">
            <v>XĐTH</v>
          </cell>
          <cell r="S21">
            <v>24</v>
          </cell>
          <cell r="T21">
            <v>22.5</v>
          </cell>
          <cell r="U21">
            <v>1.5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12075000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12075000</v>
          </cell>
          <cell r="AK21">
            <v>6037500</v>
          </cell>
        </row>
        <row r="22">
          <cell r="B22">
            <v>10290</v>
          </cell>
          <cell r="C22" t="str">
            <v>DIA015</v>
          </cell>
          <cell r="D22" t="str">
            <v>Bùi Bích Hường</v>
          </cell>
          <cell r="E22" t="str">
            <v>Nhân viên lễ tân</v>
          </cell>
          <cell r="F22" t="str">
            <v>Ban Hành chính &amp; Văn phòng Tập đoàn</v>
          </cell>
          <cell r="G22" t="str">
            <v>VPTĐ CHG</v>
          </cell>
          <cell r="H22" t="str">
            <v>Ban Hành chính &amp; Văn phòng Tập đoàn</v>
          </cell>
          <cell r="I22" t="str">
            <v>104001637497</v>
          </cell>
          <cell r="J22" t="str">
            <v>Khối Vận hành</v>
          </cell>
          <cell r="K22">
            <v>1</v>
          </cell>
          <cell r="L22" t="str">
            <v>CHG</v>
          </cell>
          <cell r="M22" t="str">
            <v/>
          </cell>
          <cell r="N22">
            <v>42569</v>
          </cell>
          <cell r="O22">
            <v>5000000</v>
          </cell>
          <cell r="P22">
            <v>500000</v>
          </cell>
          <cell r="Q22">
            <v>5500000</v>
          </cell>
          <cell r="R22" t="str">
            <v>XĐTH</v>
          </cell>
          <cell r="S22">
            <v>24</v>
          </cell>
          <cell r="T22">
            <v>23.5</v>
          </cell>
          <cell r="U22">
            <v>0.5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5500000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5500000</v>
          </cell>
          <cell r="AK22">
            <v>5000000</v>
          </cell>
        </row>
        <row r="23">
          <cell r="B23">
            <v>10191</v>
          </cell>
          <cell r="C23" t="str">
            <v>CHG002</v>
          </cell>
          <cell r="D23" t="str">
            <v>Nguyễn Viết Thông</v>
          </cell>
          <cell r="E23" t="str">
            <v>Chuyên viên phụ trách Thuế</v>
          </cell>
          <cell r="F23" t="str">
            <v>Phòng Kế toán và Kiểm toán nội bộ</v>
          </cell>
          <cell r="G23" t="str">
            <v>Ban TC-KT CHG</v>
          </cell>
          <cell r="H23" t="str">
            <v>Ban Tài chính - Kế toán</v>
          </cell>
          <cell r="I23" t="str">
            <v>102003412289</v>
          </cell>
          <cell r="J23" t="str">
            <v>Khối Đầu Tư - Tài chính</v>
          </cell>
          <cell r="K23">
            <v>1</v>
          </cell>
          <cell r="L23" t="str">
            <v>CHG</v>
          </cell>
          <cell r="M23" t="str">
            <v/>
          </cell>
          <cell r="N23">
            <v>42585</v>
          </cell>
          <cell r="O23">
            <v>9000000</v>
          </cell>
          <cell r="P23">
            <v>7000000</v>
          </cell>
          <cell r="Q23">
            <v>16000000</v>
          </cell>
          <cell r="R23" t="str">
            <v>XĐTH</v>
          </cell>
          <cell r="S23">
            <v>24</v>
          </cell>
          <cell r="T23">
            <v>22.5</v>
          </cell>
          <cell r="U23">
            <v>1.5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16000000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16000000</v>
          </cell>
          <cell r="AK23">
            <v>9000000</v>
          </cell>
        </row>
        <row r="24">
          <cell r="B24">
            <v>10145</v>
          </cell>
          <cell r="C24" t="str">
            <v>DIA008</v>
          </cell>
          <cell r="D24" t="str">
            <v>Nguyễn Huy Tuấn</v>
          </cell>
          <cell r="E24" t="str">
            <v>Chuyên viên Định giá</v>
          </cell>
          <cell r="F24" t="str">
            <v>Ban Định giá</v>
          </cell>
          <cell r="G24" t="str">
            <v>Ban ĐG CHG</v>
          </cell>
          <cell r="H24" t="str">
            <v>Ban Định giá</v>
          </cell>
          <cell r="I24" t="str">
            <v>100002457574</v>
          </cell>
          <cell r="J24" t="str">
            <v>Ban Định giá</v>
          </cell>
          <cell r="K24">
            <v>1</v>
          </cell>
          <cell r="L24" t="str">
            <v>CHG</v>
          </cell>
          <cell r="M24" t="str">
            <v/>
          </cell>
          <cell r="N24">
            <v>42248</v>
          </cell>
          <cell r="O24">
            <v>6000000</v>
          </cell>
          <cell r="P24">
            <v>6000000</v>
          </cell>
          <cell r="Q24">
            <v>12000000</v>
          </cell>
          <cell r="R24" t="str">
            <v>XĐTH</v>
          </cell>
          <cell r="S24">
            <v>24</v>
          </cell>
          <cell r="T24">
            <v>22.5</v>
          </cell>
          <cell r="U24">
            <v>1.5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12000000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12000000</v>
          </cell>
          <cell r="AK24">
            <v>6000000</v>
          </cell>
        </row>
        <row r="25">
          <cell r="B25">
            <v>10195</v>
          </cell>
          <cell r="C25" t="str">
            <v>TD009</v>
          </cell>
          <cell r="D25" t="str">
            <v>Trần Thị Thanh Nga</v>
          </cell>
          <cell r="E25" t="str">
            <v>Phụ trách Đánh giá, Lương thưởng &amp; Đãi ngộ</v>
          </cell>
          <cell r="F25" t="str">
            <v>Bộ phận Đánh giá &amp; Lương thưởng</v>
          </cell>
          <cell r="G25" t="str">
            <v>Ban NS CHG</v>
          </cell>
          <cell r="H25" t="str">
            <v>Ban Nhân sự</v>
          </cell>
          <cell r="I25" t="str">
            <v>105001287368</v>
          </cell>
          <cell r="J25" t="str">
            <v>Khối Vận hành</v>
          </cell>
          <cell r="K25">
            <v>1</v>
          </cell>
          <cell r="L25" t="str">
            <v>CHG</v>
          </cell>
          <cell r="M25" t="str">
            <v/>
          </cell>
          <cell r="N25">
            <v>41198</v>
          </cell>
          <cell r="O25">
            <v>10000000</v>
          </cell>
          <cell r="P25">
            <v>10000000</v>
          </cell>
          <cell r="Q25">
            <v>20000000</v>
          </cell>
          <cell r="R25" t="str">
            <v>Không XĐTH</v>
          </cell>
          <cell r="S25">
            <v>24</v>
          </cell>
          <cell r="T25">
            <v>24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20000000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833333</v>
          </cell>
          <cell r="AJ25">
            <v>20833333</v>
          </cell>
          <cell r="AK25">
            <v>10000000</v>
          </cell>
        </row>
        <row r="26">
          <cell r="B26">
            <v>10240</v>
          </cell>
          <cell r="C26" t="str">
            <v>TD028</v>
          </cell>
          <cell r="D26" t="str">
            <v>Đào Thị Hồng Nhung</v>
          </cell>
          <cell r="E26" t="str">
            <v>Phụ trách Kiểm soát Tài chính - Kế toán</v>
          </cell>
          <cell r="F26" t="str">
            <v>Ban Thanh tra &amp; Kiểm soát nội bộ</v>
          </cell>
          <cell r="G26" t="str">
            <v>Ban TT &amp; KSNB CHG</v>
          </cell>
          <cell r="H26" t="str">
            <v>Ban Thanh tra &amp; Kiểm soát nội bộ</v>
          </cell>
          <cell r="I26" t="str">
            <v>101001287431</v>
          </cell>
          <cell r="J26" t="str">
            <v>Ban Thanh tra &amp; Kiểm soát nội bộ</v>
          </cell>
          <cell r="K26">
            <v>1</v>
          </cell>
          <cell r="L26" t="str">
            <v>CHG</v>
          </cell>
          <cell r="M26" t="str">
            <v/>
          </cell>
          <cell r="N26">
            <v>41610</v>
          </cell>
          <cell r="O26">
            <v>16100000</v>
          </cell>
          <cell r="P26">
            <v>16100000</v>
          </cell>
          <cell r="Q26">
            <v>32200000</v>
          </cell>
          <cell r="R26" t="str">
            <v>XĐTH</v>
          </cell>
          <cell r="S26">
            <v>24</v>
          </cell>
          <cell r="T26">
            <v>23</v>
          </cell>
          <cell r="U26">
            <v>1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32200000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32200000</v>
          </cell>
          <cell r="AK26">
            <v>16100000</v>
          </cell>
        </row>
        <row r="27">
          <cell r="B27">
            <v>10140</v>
          </cell>
          <cell r="C27" t="str">
            <v>TD031</v>
          </cell>
          <cell r="D27" t="str">
            <v>Trần Công Tưởng</v>
          </cell>
          <cell r="E27" t="str">
            <v>Quyền Giám đốc Ban Thanh tra &amp; Kiểm soát nội bộ</v>
          </cell>
          <cell r="F27" t="str">
            <v>Ban Thanh tra &amp; Kiểm soát nội bộ</v>
          </cell>
          <cell r="G27" t="str">
            <v>Ban TT &amp; KSNB CHG</v>
          </cell>
          <cell r="H27" t="str">
            <v>Ban Thanh tra &amp; Kiểm soát nội bộ</v>
          </cell>
          <cell r="I27" t="str">
            <v>100001323960</v>
          </cell>
          <cell r="J27" t="str">
            <v>Ban Thanh tra &amp; Kiểm soát nội bộ</v>
          </cell>
          <cell r="K27">
            <v>1</v>
          </cell>
          <cell r="L27" t="str">
            <v>CHG</v>
          </cell>
          <cell r="M27" t="str">
            <v/>
          </cell>
          <cell r="N27">
            <v>41624</v>
          </cell>
          <cell r="O27">
            <v>15625000</v>
          </cell>
          <cell r="P27">
            <v>15625000</v>
          </cell>
          <cell r="Q27">
            <v>31250000</v>
          </cell>
          <cell r="R27" t="str">
            <v>XĐTH</v>
          </cell>
          <cell r="S27">
            <v>24</v>
          </cell>
          <cell r="T27">
            <v>24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31250000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31250000</v>
          </cell>
          <cell r="AK27">
            <v>15625000</v>
          </cell>
        </row>
        <row r="28">
          <cell r="B28">
            <v>10190</v>
          </cell>
          <cell r="C28" t="str">
            <v>TD073</v>
          </cell>
          <cell r="D28" t="str">
            <v>Vũ Bá Sang</v>
          </cell>
          <cell r="E28" t="str">
            <v>Chánh Văn phòng</v>
          </cell>
          <cell r="F28" t="str">
            <v>Ban Hành chính &amp; Văn phòng Tập đoàn</v>
          </cell>
          <cell r="G28" t="str">
            <v>VPTĐ CHG</v>
          </cell>
          <cell r="H28" t="str">
            <v>Ban Hành chính &amp; Văn phòng Tập đoàn</v>
          </cell>
          <cell r="I28" t="str">
            <v>100001787884</v>
          </cell>
          <cell r="J28" t="str">
            <v>Khối Vận hành</v>
          </cell>
          <cell r="K28">
            <v>1</v>
          </cell>
          <cell r="L28" t="str">
            <v>CHG</v>
          </cell>
          <cell r="M28" t="str">
            <v/>
          </cell>
          <cell r="N28">
            <v>41876</v>
          </cell>
          <cell r="O28">
            <v>14950000</v>
          </cell>
          <cell r="P28">
            <v>14950000</v>
          </cell>
          <cell r="Q28">
            <v>29900000</v>
          </cell>
          <cell r="R28" t="str">
            <v>XĐTH</v>
          </cell>
          <cell r="S28">
            <v>24</v>
          </cell>
          <cell r="T28">
            <v>24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29900000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29900000</v>
          </cell>
          <cell r="AK28">
            <v>14950000</v>
          </cell>
        </row>
        <row r="29">
          <cell r="B29">
            <v>10245</v>
          </cell>
          <cell r="C29" t="str">
            <v>TD077</v>
          </cell>
          <cell r="D29" t="str">
            <v>Ngô Thị Thúy Kiều</v>
          </cell>
          <cell r="E29" t="str">
            <v>Phụ trách Tổ Kế hoạch &amp; Chiến lược</v>
          </cell>
          <cell r="F29" t="str">
            <v>Tổ Kế hoạch &amp; Chiến lược</v>
          </cell>
          <cell r="G29" t="str">
            <v>TTL CHG</v>
          </cell>
          <cell r="H29" t="str">
            <v>Tổ Kế hoạch &amp; Chiến lược</v>
          </cell>
          <cell r="I29" t="str">
            <v>104001494521</v>
          </cell>
          <cell r="J29" t="str">
            <v>Tổ Kế hoạch &amp; Chiến lược</v>
          </cell>
          <cell r="K29">
            <v>1</v>
          </cell>
          <cell r="L29" t="str">
            <v>CHG</v>
          </cell>
          <cell r="M29" t="str">
            <v/>
          </cell>
          <cell r="N29">
            <v>41891</v>
          </cell>
          <cell r="O29">
            <v>23000000</v>
          </cell>
          <cell r="P29">
            <v>23000000</v>
          </cell>
          <cell r="Q29">
            <v>46000000</v>
          </cell>
          <cell r="R29" t="str">
            <v>XĐTH</v>
          </cell>
          <cell r="S29">
            <v>24</v>
          </cell>
          <cell r="T29">
            <v>24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46000000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46000000</v>
          </cell>
          <cell r="AK29">
            <v>23000000</v>
          </cell>
        </row>
        <row r="30">
          <cell r="B30">
            <v>10246</v>
          </cell>
          <cell r="C30" t="str">
            <v>TD082</v>
          </cell>
          <cell r="D30" t="str">
            <v>Lê Thị Thu Hằng</v>
          </cell>
          <cell r="E30" t="str">
            <v>Chuyên viên Kế hoạch &amp; Chiến lược</v>
          </cell>
          <cell r="F30" t="str">
            <v>Tổ Kế hoạch &amp; Chiến lược</v>
          </cell>
          <cell r="G30" t="str">
            <v>TTL CHG</v>
          </cell>
          <cell r="H30" t="str">
            <v>Tổ Kế hoạch &amp; Chiến lược</v>
          </cell>
          <cell r="I30" t="str">
            <v>103005204766</v>
          </cell>
          <cell r="J30" t="str">
            <v>Tổ Kế hoạch &amp; Chiến lược</v>
          </cell>
          <cell r="K30">
            <v>1</v>
          </cell>
          <cell r="L30" t="str">
            <v>CHG</v>
          </cell>
          <cell r="M30" t="str">
            <v/>
          </cell>
          <cell r="N30">
            <v>41925</v>
          </cell>
          <cell r="O30">
            <v>5075000</v>
          </cell>
          <cell r="P30">
            <v>5075000</v>
          </cell>
          <cell r="Q30">
            <v>10150000</v>
          </cell>
          <cell r="R30" t="str">
            <v>XĐTH</v>
          </cell>
          <cell r="S30">
            <v>24</v>
          </cell>
          <cell r="T30">
            <v>24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10150000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10150000</v>
          </cell>
          <cell r="AK30">
            <v>5075000</v>
          </cell>
        </row>
        <row r="31">
          <cell r="B31">
            <v>10247</v>
          </cell>
          <cell r="C31" t="str">
            <v>TD105</v>
          </cell>
          <cell r="D31" t="str">
            <v>Đỗ Thị Huệ</v>
          </cell>
          <cell r="E31" t="str">
            <v>Nhân viên Pháp chế</v>
          </cell>
          <cell r="F31" t="str">
            <v>Ban Pháp chế</v>
          </cell>
          <cell r="G31" t="str">
            <v>Ban PC CHG</v>
          </cell>
          <cell r="H31" t="str">
            <v>Ban Pháp chế</v>
          </cell>
          <cell r="I31">
            <v>102005717419</v>
          </cell>
          <cell r="J31" t="str">
            <v>Khối Đầu Tư - Tài chính</v>
          </cell>
          <cell r="K31">
            <v>1</v>
          </cell>
          <cell r="L31" t="str">
            <v>CHG</v>
          </cell>
          <cell r="M31" t="str">
            <v/>
          </cell>
          <cell r="N31">
            <v>42086</v>
          </cell>
          <cell r="O31">
            <v>4300000</v>
          </cell>
          <cell r="P31">
            <v>4300000</v>
          </cell>
          <cell r="Q31">
            <v>8600000</v>
          </cell>
          <cell r="R31" t="str">
            <v>Không XĐTH</v>
          </cell>
          <cell r="S31">
            <v>24</v>
          </cell>
          <cell r="T31">
            <v>23</v>
          </cell>
          <cell r="U31">
            <v>1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8600000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8600000</v>
          </cell>
          <cell r="AK31">
            <v>4300000</v>
          </cell>
        </row>
        <row r="32">
          <cell r="B32">
            <v>10248</v>
          </cell>
          <cell r="C32" t="str">
            <v>TD125</v>
          </cell>
          <cell r="D32" t="str">
            <v>Nguyễn Thị Hà</v>
          </cell>
          <cell r="E32" t="str">
            <v>Phó Giám đốc Ban Pháp chế</v>
          </cell>
          <cell r="F32" t="str">
            <v>Ban Pháp chế</v>
          </cell>
          <cell r="G32" t="str">
            <v>Ban PC CHG</v>
          </cell>
          <cell r="H32" t="str">
            <v>Ban Pháp chế</v>
          </cell>
          <cell r="I32" t="str">
            <v>101002307741</v>
          </cell>
          <cell r="J32" t="str">
            <v>Khối Đầu Tư - Tài chính</v>
          </cell>
          <cell r="K32" t="str">
            <v>Đóng BH nơi khác</v>
          </cell>
          <cell r="L32" t="str">
            <v>CHG</v>
          </cell>
          <cell r="M32" t="str">
            <v/>
          </cell>
          <cell r="N32">
            <v>42131</v>
          </cell>
          <cell r="O32">
            <v>13200000</v>
          </cell>
          <cell r="P32">
            <v>13200000</v>
          </cell>
          <cell r="Q32">
            <v>26400000</v>
          </cell>
          <cell r="R32" t="str">
            <v>XĐTH</v>
          </cell>
          <cell r="S32">
            <v>24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26000000</v>
          </cell>
          <cell r="AJ32">
            <v>26000000</v>
          </cell>
          <cell r="AK32">
            <v>0</v>
          </cell>
        </row>
        <row r="33">
          <cell r="B33">
            <v>10148</v>
          </cell>
          <cell r="C33" t="str">
            <v>TD156</v>
          </cell>
          <cell r="D33" t="str">
            <v>Nguyễn Vũ Thắng</v>
          </cell>
          <cell r="E33" t="str">
            <v>Nhân viên lái xe</v>
          </cell>
          <cell r="F33" t="str">
            <v>Bộ phận Hành chính - Lái xe</v>
          </cell>
          <cell r="G33" t="str">
            <v>VPTĐ CHG</v>
          </cell>
          <cell r="H33" t="str">
            <v>Ban Hành chính &amp; Văn phòng Tập đoàn</v>
          </cell>
          <cell r="I33" t="str">
            <v>106002461863</v>
          </cell>
          <cell r="J33" t="str">
            <v>Khối Vận hành</v>
          </cell>
          <cell r="K33">
            <v>1</v>
          </cell>
          <cell r="L33" t="str">
            <v>CHG</v>
          </cell>
          <cell r="M33" t="str">
            <v/>
          </cell>
          <cell r="N33">
            <v>42186</v>
          </cell>
          <cell r="O33">
            <v>4050000</v>
          </cell>
          <cell r="P33">
            <v>3200000</v>
          </cell>
          <cell r="Q33">
            <v>7250000</v>
          </cell>
          <cell r="R33" t="str">
            <v>XĐTH</v>
          </cell>
          <cell r="S33">
            <v>24</v>
          </cell>
          <cell r="T33">
            <v>24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7250000</v>
          </cell>
          <cell r="AA33">
            <v>0</v>
          </cell>
          <cell r="AB33">
            <v>0</v>
          </cell>
          <cell r="AC33">
            <v>2039063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680000</v>
          </cell>
          <cell r="AI33">
            <v>0</v>
          </cell>
          <cell r="AJ33">
            <v>9969063</v>
          </cell>
          <cell r="AK33">
            <v>4125000</v>
          </cell>
        </row>
        <row r="34">
          <cell r="B34">
            <v>10249</v>
          </cell>
          <cell r="C34" t="str">
            <v>TD157</v>
          </cell>
          <cell r="D34" t="str">
            <v>Nguyễn Quốc Hưng</v>
          </cell>
          <cell r="E34" t="str">
            <v>Chuyên viên Tài chính</v>
          </cell>
          <cell r="F34" t="str">
            <v>Phòng Tài chính và Phân tích đầu tư</v>
          </cell>
          <cell r="G34" t="str">
            <v>Ban TC-KT CHG</v>
          </cell>
          <cell r="H34" t="str">
            <v>Ban Tài chính - Kế toán</v>
          </cell>
          <cell r="I34" t="str">
            <v>104005689727</v>
          </cell>
          <cell r="J34" t="str">
            <v>Khối Đầu Tư - Tài chính</v>
          </cell>
          <cell r="K34">
            <v>1</v>
          </cell>
          <cell r="L34" t="str">
            <v>CHG</v>
          </cell>
          <cell r="M34" t="str">
            <v/>
          </cell>
          <cell r="N34">
            <v>42199</v>
          </cell>
          <cell r="O34">
            <v>4050000</v>
          </cell>
          <cell r="P34">
            <v>3650000</v>
          </cell>
          <cell r="Q34">
            <v>7700000</v>
          </cell>
          <cell r="R34" t="str">
            <v>XĐTH</v>
          </cell>
          <cell r="S34">
            <v>24</v>
          </cell>
          <cell r="T34">
            <v>24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7700000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7700000</v>
          </cell>
          <cell r="AK34">
            <v>4050000</v>
          </cell>
        </row>
        <row r="35">
          <cell r="B35">
            <v>10251</v>
          </cell>
          <cell r="C35" t="str">
            <v>TD170</v>
          </cell>
          <cell r="D35" t="str">
            <v>Nguyễn Thị Quỳnh Anh</v>
          </cell>
          <cell r="E35" t="str">
            <v>Chuyên viên Tài chính</v>
          </cell>
          <cell r="F35" t="str">
            <v>Phòng Tài chính và Phân tích đầu tư</v>
          </cell>
          <cell r="G35" t="str">
            <v>Ban TC-KT CHG</v>
          </cell>
          <cell r="H35" t="str">
            <v>Ban Tài chính - Kế toán</v>
          </cell>
          <cell r="I35" t="str">
            <v>101002461883</v>
          </cell>
          <cell r="J35" t="str">
            <v>Khối Đầu Tư - Tài chính</v>
          </cell>
          <cell r="K35">
            <v>1</v>
          </cell>
          <cell r="L35" t="str">
            <v>CHG</v>
          </cell>
          <cell r="M35" t="str">
            <v/>
          </cell>
          <cell r="N35">
            <v>42234</v>
          </cell>
          <cell r="O35">
            <v>7500000</v>
          </cell>
          <cell r="P35">
            <v>7500000</v>
          </cell>
          <cell r="Q35">
            <v>15000000</v>
          </cell>
          <cell r="R35" t="str">
            <v>XĐTH</v>
          </cell>
          <cell r="S35">
            <v>24</v>
          </cell>
          <cell r="T35">
            <v>24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15000000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15000000</v>
          </cell>
          <cell r="AK35">
            <v>7500000</v>
          </cell>
        </row>
        <row r="36">
          <cell r="B36">
            <v>10252</v>
          </cell>
          <cell r="C36" t="str">
            <v>TD202</v>
          </cell>
          <cell r="D36" t="str">
            <v>Lã Thị Minh Loan</v>
          </cell>
          <cell r="E36" t="str">
            <v>Phụ trách Tài chính</v>
          </cell>
          <cell r="F36" t="str">
            <v>Phòng Tài chính và Phân tích đầu tư</v>
          </cell>
          <cell r="G36" t="str">
            <v>Ban TC-KT CHG</v>
          </cell>
          <cell r="H36" t="str">
            <v>Ban Tài chính - Kế toán</v>
          </cell>
          <cell r="I36" t="str">
            <v>101006510700</v>
          </cell>
          <cell r="J36" t="str">
            <v>Khối Đầu Tư - Tài chính</v>
          </cell>
          <cell r="K36">
            <v>1</v>
          </cell>
          <cell r="L36" t="str">
            <v>CHG</v>
          </cell>
          <cell r="M36" t="str">
            <v/>
          </cell>
          <cell r="N36">
            <v>42343</v>
          </cell>
          <cell r="O36">
            <v>23625000</v>
          </cell>
          <cell r="P36">
            <v>23625000</v>
          </cell>
          <cell r="Q36">
            <v>47250000</v>
          </cell>
          <cell r="R36" t="str">
            <v>XĐTH</v>
          </cell>
          <cell r="S36">
            <v>24</v>
          </cell>
          <cell r="T36">
            <v>22</v>
          </cell>
          <cell r="U36">
            <v>2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47250000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47250000</v>
          </cell>
          <cell r="AK36">
            <v>23625000</v>
          </cell>
        </row>
        <row r="37">
          <cell r="B37">
            <v>10253</v>
          </cell>
          <cell r="C37" t="str">
            <v>TD214</v>
          </cell>
          <cell r="D37" t="str">
            <v>Đỗ Thị Phương Thảo</v>
          </cell>
          <cell r="E37" t="str">
            <v>Chuyên viên Marketing</v>
          </cell>
          <cell r="F37" t="str">
            <v>Ban Marketing &amp; Truyền thông</v>
          </cell>
          <cell r="G37" t="str">
            <v>Ban MKT&amp;TT CHG</v>
          </cell>
          <cell r="H37" t="str">
            <v>Ban Marketing &amp; Truyền thông</v>
          </cell>
          <cell r="I37" t="str">
            <v>100004999585</v>
          </cell>
          <cell r="J37" t="str">
            <v>Khối Marketing - Kinh doanh - Dịch vụ</v>
          </cell>
          <cell r="K37">
            <v>1</v>
          </cell>
          <cell r="L37" t="str">
            <v>CHG</v>
          </cell>
          <cell r="M37" t="str">
            <v/>
          </cell>
          <cell r="N37">
            <v>42346</v>
          </cell>
          <cell r="O37">
            <v>6800000</v>
          </cell>
          <cell r="P37">
            <v>6800000</v>
          </cell>
          <cell r="Q37">
            <v>13600000</v>
          </cell>
          <cell r="R37" t="str">
            <v>XĐTH</v>
          </cell>
          <cell r="S37">
            <v>24</v>
          </cell>
          <cell r="T37">
            <v>24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13600000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13600000</v>
          </cell>
          <cell r="AK37">
            <v>6800000</v>
          </cell>
        </row>
        <row r="38">
          <cell r="B38">
            <v>10254</v>
          </cell>
          <cell r="C38" t="str">
            <v>TD222</v>
          </cell>
          <cell r="D38" t="str">
            <v>Nguyễn Thị Thanh Duyên</v>
          </cell>
          <cell r="E38" t="str">
            <v>Chuyên viên Truyền thông</v>
          </cell>
          <cell r="F38" t="str">
            <v>Phòng Truyền thông</v>
          </cell>
          <cell r="G38" t="str">
            <v>Ban MKT&amp;TT CHG</v>
          </cell>
          <cell r="H38" t="str">
            <v>Ban Marketing &amp; Truyền thông</v>
          </cell>
          <cell r="I38" t="str">
            <v>106002626890</v>
          </cell>
          <cell r="J38" t="str">
            <v>Khối Marketing - Kinh doanh - Dịch vụ</v>
          </cell>
          <cell r="K38">
            <v>1</v>
          </cell>
          <cell r="L38" t="str">
            <v>CHG</v>
          </cell>
          <cell r="M38" t="str">
            <v/>
          </cell>
          <cell r="N38">
            <v>42467</v>
          </cell>
          <cell r="O38">
            <v>6050000</v>
          </cell>
          <cell r="P38">
            <v>6050000</v>
          </cell>
          <cell r="Q38">
            <v>12100000</v>
          </cell>
          <cell r="R38" t="str">
            <v>XĐTH</v>
          </cell>
          <cell r="S38">
            <v>24</v>
          </cell>
          <cell r="T38">
            <v>24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12100000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12100000</v>
          </cell>
          <cell r="AK38">
            <v>6050000</v>
          </cell>
        </row>
        <row r="39">
          <cell r="B39">
            <v>10255</v>
          </cell>
          <cell r="C39" t="str">
            <v>TD226</v>
          </cell>
          <cell r="D39" t="str">
            <v>Trịnh Tùng Bách</v>
          </cell>
          <cell r="E39" t="str">
            <v>Quyền Giám đốc Ban Nghiên cứu &amp; Phát triển</v>
          </cell>
          <cell r="F39" t="str">
            <v>Ban Nghiên cứu &amp; Phát triển (R&amp;D)</v>
          </cell>
          <cell r="G39" t="str">
            <v>Ban R&amp;D CHG</v>
          </cell>
          <cell r="H39" t="str">
            <v>Ban Nghiên cứu &amp; Phát triển (R&amp;D)</v>
          </cell>
          <cell r="I39" t="str">
            <v>103003194041</v>
          </cell>
          <cell r="J39" t="str">
            <v>Ban Nghiên cứu &amp; Phát triển (R&amp;D)</v>
          </cell>
          <cell r="K39">
            <v>1</v>
          </cell>
          <cell r="L39" t="str">
            <v>CHG</v>
          </cell>
          <cell r="M39" t="str">
            <v/>
          </cell>
          <cell r="N39">
            <v>42467</v>
          </cell>
          <cell r="O39">
            <v>22500000</v>
          </cell>
          <cell r="P39">
            <v>22500000</v>
          </cell>
          <cell r="Q39">
            <v>45000000</v>
          </cell>
          <cell r="R39" t="str">
            <v>XĐTH</v>
          </cell>
          <cell r="S39">
            <v>24</v>
          </cell>
          <cell r="T39">
            <v>24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45000000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700000</v>
          </cell>
          <cell r="AG39">
            <v>1500000</v>
          </cell>
          <cell r="AH39">
            <v>0</v>
          </cell>
          <cell r="AI39">
            <v>0</v>
          </cell>
          <cell r="AJ39">
            <v>47200000</v>
          </cell>
          <cell r="AK39">
            <v>22500000</v>
          </cell>
        </row>
        <row r="40">
          <cell r="B40">
            <v>10256</v>
          </cell>
          <cell r="C40" t="str">
            <v>TD235</v>
          </cell>
          <cell r="D40" t="str">
            <v>Phùng Phi Thường</v>
          </cell>
          <cell r="E40" t="str">
            <v>Nhân viên lái xe</v>
          </cell>
          <cell r="F40" t="str">
            <v>Bộ phận Hành chính - Lái xe</v>
          </cell>
          <cell r="G40" t="str">
            <v>VPTĐ CHG</v>
          </cell>
          <cell r="H40" t="str">
            <v>Ban Hành chính &amp; Văn phòng Tập đoàn</v>
          </cell>
          <cell r="I40" t="str">
            <v>109002631458</v>
          </cell>
          <cell r="J40" t="str">
            <v>Khối Vận hành</v>
          </cell>
          <cell r="K40">
            <v>1</v>
          </cell>
          <cell r="L40" t="str">
            <v>CHG</v>
          </cell>
          <cell r="M40" t="str">
            <v/>
          </cell>
          <cell r="N40">
            <v>42514</v>
          </cell>
          <cell r="O40">
            <v>4500000</v>
          </cell>
          <cell r="P40">
            <v>4500000</v>
          </cell>
          <cell r="Q40">
            <v>9000000</v>
          </cell>
          <cell r="R40" t="str">
            <v>XĐTH</v>
          </cell>
          <cell r="S40">
            <v>24</v>
          </cell>
          <cell r="T40">
            <v>23</v>
          </cell>
          <cell r="U40">
            <v>1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9000000</v>
          </cell>
          <cell r="AA40">
            <v>0</v>
          </cell>
          <cell r="AB40">
            <v>0</v>
          </cell>
          <cell r="AC40">
            <v>1828125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10828125</v>
          </cell>
          <cell r="AK40">
            <v>4500000</v>
          </cell>
        </row>
        <row r="41">
          <cell r="B41">
            <v>10257</v>
          </cell>
          <cell r="C41" t="str">
            <v>TD239</v>
          </cell>
          <cell r="D41" t="str">
            <v>Đỗ Mạnh Hùng</v>
          </cell>
          <cell r="E41" t="str">
            <v>Nhân viên công nghệ thông tin</v>
          </cell>
          <cell r="F41" t="str">
            <v>Ban Công nghệ thông tin</v>
          </cell>
          <cell r="G41" t="str">
            <v>Ban CNTT CHG</v>
          </cell>
          <cell r="H41" t="str">
            <v>Ban Công nghệ thông tin</v>
          </cell>
          <cell r="I41" t="str">
            <v>106003221258</v>
          </cell>
          <cell r="J41" t="str">
            <v>Khối Vận hành</v>
          </cell>
          <cell r="K41">
            <v>1</v>
          </cell>
          <cell r="L41" t="str">
            <v>CHG</v>
          </cell>
          <cell r="M41" t="str">
            <v/>
          </cell>
          <cell r="N41">
            <v>42522</v>
          </cell>
          <cell r="O41">
            <v>5775000</v>
          </cell>
          <cell r="P41">
            <v>5775000</v>
          </cell>
          <cell r="Q41">
            <v>11550000</v>
          </cell>
          <cell r="R41" t="str">
            <v>XĐTH</v>
          </cell>
          <cell r="S41">
            <v>24</v>
          </cell>
          <cell r="T41">
            <v>24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11550000</v>
          </cell>
          <cell r="AA41">
            <v>0</v>
          </cell>
          <cell r="AB41">
            <v>0</v>
          </cell>
          <cell r="AC41">
            <v>721875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12271875</v>
          </cell>
          <cell r="AK41">
            <v>5775000</v>
          </cell>
        </row>
        <row r="42">
          <cell r="B42">
            <v>10258</v>
          </cell>
          <cell r="C42" t="str">
            <v>TD243</v>
          </cell>
          <cell r="D42" t="str">
            <v>Phạm Thu Hà</v>
          </cell>
          <cell r="E42" t="str">
            <v>Thư ký Tổng Giám đốc</v>
          </cell>
          <cell r="F42" t="str">
            <v>Tổ Kế hoạch &amp; Chiến lược</v>
          </cell>
          <cell r="G42" t="str">
            <v>TTL CHG</v>
          </cell>
          <cell r="H42" t="str">
            <v>Tổ Kế hoạch &amp; Chiến lược</v>
          </cell>
          <cell r="I42" t="str">
            <v>107003251418</v>
          </cell>
          <cell r="J42" t="str">
            <v>Tổ Kế hoạch &amp; Chiến lược</v>
          </cell>
          <cell r="K42">
            <v>1</v>
          </cell>
          <cell r="L42" t="str">
            <v>CHG</v>
          </cell>
          <cell r="M42" t="str">
            <v/>
          </cell>
          <cell r="N42">
            <v>42534</v>
          </cell>
          <cell r="O42">
            <v>6875000</v>
          </cell>
          <cell r="P42">
            <v>6875000</v>
          </cell>
          <cell r="Q42">
            <v>13750000</v>
          </cell>
          <cell r="R42" t="str">
            <v>XĐTH</v>
          </cell>
          <cell r="S42">
            <v>24</v>
          </cell>
          <cell r="T42">
            <v>23</v>
          </cell>
          <cell r="U42">
            <v>1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13750000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13750000</v>
          </cell>
          <cell r="AK42">
            <v>6875000</v>
          </cell>
        </row>
        <row r="43">
          <cell r="B43">
            <v>10293</v>
          </cell>
          <cell r="C43" t="str">
            <v>TD254</v>
          </cell>
          <cell r="D43" t="str">
            <v>Nguyễn Thị Thanh Tú</v>
          </cell>
          <cell r="E43" t="str">
            <v>Nhân viên Điều phối dự án</v>
          </cell>
          <cell r="F43" t="str">
            <v>Tổ Kế hoạch &amp; Chiến lược</v>
          </cell>
          <cell r="G43" t="str">
            <v>TTL CHG</v>
          </cell>
          <cell r="H43" t="str">
            <v>Tổ Kế hoạch &amp; Chiến lược</v>
          </cell>
          <cell r="I43" t="str">
            <v>108003286173</v>
          </cell>
          <cell r="J43" t="str">
            <v>Tổ Kế hoạch &amp; Chiến lược</v>
          </cell>
          <cell r="K43">
            <v>1</v>
          </cell>
          <cell r="L43" t="str">
            <v>CHG</v>
          </cell>
          <cell r="M43" t="str">
            <v/>
          </cell>
          <cell r="N43">
            <v>42557</v>
          </cell>
          <cell r="O43">
            <v>4050000</v>
          </cell>
          <cell r="P43">
            <v>5950000</v>
          </cell>
          <cell r="Q43">
            <v>10000000</v>
          </cell>
          <cell r="R43" t="str">
            <v>XĐTH</v>
          </cell>
          <cell r="S43">
            <v>24</v>
          </cell>
          <cell r="T43">
            <v>24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10000000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10000000</v>
          </cell>
          <cell r="AK43">
            <v>4050000</v>
          </cell>
        </row>
        <row r="44">
          <cell r="B44">
            <v>10259</v>
          </cell>
          <cell r="C44" t="str">
            <v>TD261</v>
          </cell>
          <cell r="D44" t="str">
            <v>Trần Trung Hải</v>
          </cell>
          <cell r="E44" t="str">
            <v>Chuyên viên Đầu tư</v>
          </cell>
          <cell r="F44" t="str">
            <v>Ban Đầu tư</v>
          </cell>
          <cell r="G44" t="str">
            <v>Ban ĐT CHG</v>
          </cell>
          <cell r="H44" t="str">
            <v>Ban Đầu tư</v>
          </cell>
          <cell r="I44" t="str">
            <v>106004575870</v>
          </cell>
          <cell r="J44" t="str">
            <v>Khối Đầu Tư - Tài chính</v>
          </cell>
          <cell r="K44">
            <v>1</v>
          </cell>
          <cell r="L44" t="str">
            <v>CHG</v>
          </cell>
          <cell r="M44" t="str">
            <v/>
          </cell>
          <cell r="N44">
            <v>42593</v>
          </cell>
          <cell r="O44">
            <v>8125000</v>
          </cell>
          <cell r="P44">
            <v>8125000</v>
          </cell>
          <cell r="Q44">
            <v>16250000</v>
          </cell>
          <cell r="R44" t="str">
            <v>XĐTH</v>
          </cell>
          <cell r="S44">
            <v>24</v>
          </cell>
          <cell r="T44">
            <v>23.5</v>
          </cell>
          <cell r="U44">
            <v>0.5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16250000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16250000</v>
          </cell>
          <cell r="AK44">
            <v>8125000</v>
          </cell>
        </row>
        <row r="45">
          <cell r="B45">
            <v>10260</v>
          </cell>
          <cell r="C45" t="str">
            <v>TD263</v>
          </cell>
          <cell r="D45" t="str">
            <v>Bùi Thị Khánh Linh</v>
          </cell>
          <cell r="E45" t="str">
            <v>Nhân viên Nghiên cứu &amp; Phát triển</v>
          </cell>
          <cell r="F45" t="str">
            <v>Ban Nghiên cứu &amp; Phát triển (R&amp;D)</v>
          </cell>
          <cell r="G45" t="str">
            <v>Ban R&amp;D CHG</v>
          </cell>
          <cell r="H45" t="str">
            <v>Ban Nghiên cứu &amp; Phát triển (R&amp;D)</v>
          </cell>
          <cell r="I45" t="str">
            <v>101003439426</v>
          </cell>
          <cell r="J45" t="str">
            <v>Ban Nghiên cứu &amp; Phát triển (R&amp;D)</v>
          </cell>
          <cell r="K45">
            <v>1</v>
          </cell>
          <cell r="L45" t="str">
            <v>CHG</v>
          </cell>
          <cell r="M45" t="str">
            <v/>
          </cell>
          <cell r="N45">
            <v>42593</v>
          </cell>
          <cell r="O45">
            <v>4600000</v>
          </cell>
          <cell r="P45">
            <v>4600000</v>
          </cell>
          <cell r="Q45">
            <v>9200000</v>
          </cell>
          <cell r="R45" t="str">
            <v>XĐTH</v>
          </cell>
          <cell r="S45">
            <v>24</v>
          </cell>
          <cell r="T45">
            <v>24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9200000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9200000</v>
          </cell>
          <cell r="AK45">
            <v>4600000</v>
          </cell>
        </row>
        <row r="46">
          <cell r="B46">
            <v>10261</v>
          </cell>
          <cell r="C46" t="str">
            <v>TD267</v>
          </cell>
          <cell r="D46" t="str">
            <v>Lê Đức Anh</v>
          </cell>
          <cell r="E46" t="str">
            <v>Chuyên viên kiểm soát Tài chính - Kế toán</v>
          </cell>
          <cell r="F46" t="str">
            <v>Ban Thanh tra &amp; Kiểm soát nội bộ</v>
          </cell>
          <cell r="G46" t="str">
            <v>Ban TT &amp; KSNB CHG</v>
          </cell>
          <cell r="H46" t="str">
            <v>Ban Thanh tra &amp; Kiểm soát nội bộ</v>
          </cell>
          <cell r="I46" t="str">
            <v>107005192241</v>
          </cell>
          <cell r="J46" t="str">
            <v>Ban Thanh tra &amp; Kiểm soát nội bộ</v>
          </cell>
          <cell r="K46">
            <v>1</v>
          </cell>
          <cell r="L46" t="str">
            <v>CHG</v>
          </cell>
          <cell r="M46" t="str">
            <v/>
          </cell>
          <cell r="N46">
            <v>42628</v>
          </cell>
          <cell r="O46">
            <v>6825000</v>
          </cell>
          <cell r="P46">
            <v>6825000</v>
          </cell>
          <cell r="Q46">
            <v>13650000</v>
          </cell>
          <cell r="R46" t="str">
            <v>XĐTH</v>
          </cell>
          <cell r="S46">
            <v>24</v>
          </cell>
          <cell r="T46">
            <v>18</v>
          </cell>
          <cell r="U46">
            <v>2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11375000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11375000</v>
          </cell>
          <cell r="AK46">
            <v>6825000</v>
          </cell>
        </row>
        <row r="47">
          <cell r="B47">
            <v>10264</v>
          </cell>
          <cell r="C47" t="str">
            <v>TD282</v>
          </cell>
          <cell r="D47" t="str">
            <v>Phạm Thị Hồng Liên</v>
          </cell>
          <cell r="E47" t="str">
            <v>Giám đốc Tài chính</v>
          </cell>
          <cell r="F47" t="str">
            <v>Ban Tài chính - Kế toán</v>
          </cell>
          <cell r="G47" t="str">
            <v>Ban TC-KT CHG</v>
          </cell>
          <cell r="H47" t="str">
            <v>Ban Tài chính - Kế toán</v>
          </cell>
          <cell r="I47" t="str">
            <v>107006867423</v>
          </cell>
          <cell r="J47" t="str">
            <v>Khối Đầu Tư - Tài chính</v>
          </cell>
          <cell r="K47">
            <v>1</v>
          </cell>
          <cell r="L47" t="str">
            <v>CHG</v>
          </cell>
          <cell r="M47" t="str">
            <v/>
          </cell>
          <cell r="N47">
            <v>42658</v>
          </cell>
          <cell r="O47">
            <v>45000000</v>
          </cell>
          <cell r="P47">
            <v>45000000</v>
          </cell>
          <cell r="Q47">
            <v>90000000</v>
          </cell>
          <cell r="R47" t="str">
            <v>XĐTH</v>
          </cell>
          <cell r="S47">
            <v>24</v>
          </cell>
          <cell r="T47">
            <v>24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90000000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90000000</v>
          </cell>
          <cell r="AK47">
            <v>45000000</v>
          </cell>
        </row>
        <row r="48">
          <cell r="B48">
            <v>10265</v>
          </cell>
          <cell r="C48" t="str">
            <v>TD283</v>
          </cell>
          <cell r="D48" t="str">
            <v>Phạm Thế Duyệt</v>
          </cell>
          <cell r="E48" t="str">
            <v>Chuyên viên Kế hoạch &amp; Chiến lược</v>
          </cell>
          <cell r="F48" t="str">
            <v>Tổ Kế hoạch &amp; Chiến lược</v>
          </cell>
          <cell r="G48" t="str">
            <v>TTL CHG</v>
          </cell>
          <cell r="H48" t="str">
            <v>Tổ Kế hoạch &amp; Chiến lược</v>
          </cell>
          <cell r="I48" t="str">
            <v>105006609632</v>
          </cell>
          <cell r="J48" t="str">
            <v>Tổ Kế hoạch &amp; Chiến lược</v>
          </cell>
          <cell r="K48">
            <v>1</v>
          </cell>
          <cell r="L48" t="str">
            <v>CHG</v>
          </cell>
          <cell r="M48" t="str">
            <v/>
          </cell>
          <cell r="N48">
            <v>42660</v>
          </cell>
          <cell r="O48">
            <v>7000000</v>
          </cell>
          <cell r="P48">
            <v>7000000</v>
          </cell>
          <cell r="Q48">
            <v>14000000</v>
          </cell>
          <cell r="R48" t="str">
            <v>XĐTH</v>
          </cell>
          <cell r="S48">
            <v>24</v>
          </cell>
          <cell r="T48">
            <v>23</v>
          </cell>
          <cell r="U48">
            <v>1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14000000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14000000</v>
          </cell>
          <cell r="AK48">
            <v>7000000</v>
          </cell>
        </row>
        <row r="49">
          <cell r="B49">
            <v>10266</v>
          </cell>
          <cell r="C49" t="str">
            <v>TD285</v>
          </cell>
          <cell r="D49" t="str">
            <v>Nguyễn Thái Anh</v>
          </cell>
          <cell r="E49" t="str">
            <v>Phụ trách Marketing</v>
          </cell>
          <cell r="F49" t="str">
            <v>Phòng Marketing</v>
          </cell>
          <cell r="G49" t="str">
            <v>Ban MKT&amp;TT CHG</v>
          </cell>
          <cell r="H49" t="str">
            <v>Ban Marketing &amp; Truyền thông</v>
          </cell>
          <cell r="I49" t="str">
            <v>101006437464</v>
          </cell>
          <cell r="J49" t="str">
            <v>Khối Marketing - Kinh doanh - Dịch vụ</v>
          </cell>
          <cell r="K49">
            <v>1</v>
          </cell>
          <cell r="L49" t="str">
            <v>CHG</v>
          </cell>
          <cell r="M49" t="str">
            <v/>
          </cell>
          <cell r="N49">
            <v>42660</v>
          </cell>
          <cell r="O49">
            <v>10000000</v>
          </cell>
          <cell r="P49">
            <v>10000000</v>
          </cell>
          <cell r="Q49">
            <v>20000000</v>
          </cell>
          <cell r="R49" t="str">
            <v>XĐTH</v>
          </cell>
          <cell r="S49">
            <v>24</v>
          </cell>
          <cell r="T49">
            <v>23</v>
          </cell>
          <cell r="U49">
            <v>1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20000000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500000</v>
          </cell>
          <cell r="AG49">
            <v>1000000</v>
          </cell>
          <cell r="AH49">
            <v>0</v>
          </cell>
          <cell r="AI49">
            <v>0</v>
          </cell>
          <cell r="AJ49">
            <v>21500000</v>
          </cell>
          <cell r="AK49">
            <v>10000000</v>
          </cell>
        </row>
        <row r="50">
          <cell r="B50">
            <v>10267</v>
          </cell>
          <cell r="C50" t="str">
            <v>TD286</v>
          </cell>
          <cell r="D50" t="str">
            <v xml:space="preserve">Phạm Thị Lê </v>
          </cell>
          <cell r="E50" t="str">
            <v>Chuyên viên Tài chính</v>
          </cell>
          <cell r="F50" t="str">
            <v>Phòng Tài chính và Phân tích đầu tư</v>
          </cell>
          <cell r="G50" t="str">
            <v>Ban TC-KT CHG</v>
          </cell>
          <cell r="H50" t="str">
            <v>Ban Tài chính - Kế toán</v>
          </cell>
          <cell r="I50" t="str">
            <v>102003630033</v>
          </cell>
          <cell r="J50" t="str">
            <v>Khối Đầu Tư - Tài chính</v>
          </cell>
          <cell r="K50">
            <v>1</v>
          </cell>
          <cell r="L50" t="str">
            <v>CHG</v>
          </cell>
          <cell r="M50" t="str">
            <v/>
          </cell>
          <cell r="N50">
            <v>42675</v>
          </cell>
          <cell r="O50">
            <v>7000000</v>
          </cell>
          <cell r="P50">
            <v>7000000</v>
          </cell>
          <cell r="Q50">
            <v>14000000</v>
          </cell>
          <cell r="R50" t="str">
            <v>XĐTH</v>
          </cell>
          <cell r="S50">
            <v>24</v>
          </cell>
          <cell r="T50">
            <v>24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14000000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14000000</v>
          </cell>
          <cell r="AK50">
            <v>7000000</v>
          </cell>
        </row>
        <row r="51">
          <cell r="B51">
            <v>10268</v>
          </cell>
          <cell r="C51" t="str">
            <v>TD293</v>
          </cell>
          <cell r="D51" t="str">
            <v>Trần Thị Huyền Trang</v>
          </cell>
          <cell r="E51" t="str">
            <v>Nhân viên Thủ tục sổ đỏ</v>
          </cell>
          <cell r="F51" t="str">
            <v>BP bàn giao</v>
          </cell>
          <cell r="G51" t="str">
            <v>Ban KD C1</v>
          </cell>
          <cell r="H51" t="str">
            <v>Ban Kinh doanh - Dịch vụ</v>
          </cell>
          <cell r="I51" t="str">
            <v>107003781951</v>
          </cell>
          <cell r="J51" t="str">
            <v>Khối Kinh doanh - Dịch vụ</v>
          </cell>
          <cell r="K51">
            <v>1</v>
          </cell>
          <cell r="L51" t="str">
            <v>C1</v>
          </cell>
          <cell r="M51" t="str">
            <v/>
          </cell>
          <cell r="N51">
            <v>42690</v>
          </cell>
          <cell r="O51">
            <v>4050000</v>
          </cell>
          <cell r="P51">
            <v>2450000</v>
          </cell>
          <cell r="Q51">
            <v>6500000</v>
          </cell>
          <cell r="R51" t="str">
            <v>XĐTH</v>
          </cell>
          <cell r="S51">
            <v>24</v>
          </cell>
          <cell r="T51">
            <v>24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6500000</v>
          </cell>
          <cell r="AA51">
            <v>0</v>
          </cell>
          <cell r="AB51">
            <v>603664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595000</v>
          </cell>
          <cell r="AI51">
            <v>0</v>
          </cell>
          <cell r="AJ51">
            <v>7698664</v>
          </cell>
          <cell r="AK51">
            <v>4050000</v>
          </cell>
        </row>
        <row r="52">
          <cell r="B52">
            <v>10269</v>
          </cell>
          <cell r="C52" t="str">
            <v>TD309</v>
          </cell>
          <cell r="D52" t="str">
            <v>Chử Viết Trung</v>
          </cell>
          <cell r="E52" t="str">
            <v>Phụ trách Thanh tra xây dựng</v>
          </cell>
          <cell r="F52" t="str">
            <v>Ban Thanh tra &amp; Kiểm soát nội bộ</v>
          </cell>
          <cell r="G52" t="str">
            <v>Ban TT &amp; KSNB CHG</v>
          </cell>
          <cell r="H52" t="str">
            <v>Ban Thanh tra &amp; Kiểm soát nội bộ</v>
          </cell>
          <cell r="I52" t="str">
            <v>104002826353</v>
          </cell>
          <cell r="J52" t="str">
            <v>Ban Thanh tra &amp; Kiểm soát nội bộ</v>
          </cell>
          <cell r="K52">
            <v>1</v>
          </cell>
          <cell r="L52" t="str">
            <v>CHG</v>
          </cell>
          <cell r="M52" t="str">
            <v/>
          </cell>
          <cell r="N52">
            <v>42313</v>
          </cell>
          <cell r="O52">
            <v>8000000</v>
          </cell>
          <cell r="P52">
            <v>8000000</v>
          </cell>
          <cell r="Q52">
            <v>16000000</v>
          </cell>
          <cell r="R52" t="str">
            <v>XĐTH</v>
          </cell>
          <cell r="S52">
            <v>24</v>
          </cell>
          <cell r="T52">
            <v>24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16000000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680000</v>
          </cell>
          <cell r="AI52">
            <v>0</v>
          </cell>
          <cell r="AJ52">
            <v>16680000</v>
          </cell>
          <cell r="AK52">
            <v>8000000</v>
          </cell>
        </row>
        <row r="53">
          <cell r="B53">
            <v>10270</v>
          </cell>
          <cell r="C53" t="str">
            <v>TD310</v>
          </cell>
          <cell r="D53" t="str">
            <v>Nguyễn Thị Thu Hương</v>
          </cell>
          <cell r="E53" t="str">
            <v>Giám đốc Ban Marketing &amp; Truyền thông</v>
          </cell>
          <cell r="F53" t="str">
            <v>Ban Marketing &amp; Truyền thông</v>
          </cell>
          <cell r="G53" t="str">
            <v>Ban MKT&amp;TT CHG</v>
          </cell>
          <cell r="H53" t="str">
            <v>Ban Marketing &amp; Truyền thông</v>
          </cell>
          <cell r="I53">
            <v>104866690383</v>
          </cell>
          <cell r="J53" t="str">
            <v>Khối Marketing - Kinh doanh - Dịch vụ</v>
          </cell>
          <cell r="K53">
            <v>1</v>
          </cell>
          <cell r="L53" t="str">
            <v>CHG</v>
          </cell>
          <cell r="M53" t="str">
            <v/>
          </cell>
          <cell r="N53">
            <v>42777</v>
          </cell>
          <cell r="O53">
            <v>20000000</v>
          </cell>
          <cell r="P53">
            <v>20000000</v>
          </cell>
          <cell r="Q53">
            <v>40000000</v>
          </cell>
          <cell r="R53" t="str">
            <v>XĐTH</v>
          </cell>
          <cell r="S53">
            <v>24</v>
          </cell>
          <cell r="T53">
            <v>23</v>
          </cell>
          <cell r="U53">
            <v>1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40000000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700000</v>
          </cell>
          <cell r="AG53">
            <v>0</v>
          </cell>
          <cell r="AH53">
            <v>0</v>
          </cell>
          <cell r="AI53">
            <v>0</v>
          </cell>
          <cell r="AJ53">
            <v>40700000</v>
          </cell>
          <cell r="AK53">
            <v>20000000</v>
          </cell>
        </row>
        <row r="54">
          <cell r="B54">
            <v>10271</v>
          </cell>
          <cell r="C54" t="str">
            <v>TD311</v>
          </cell>
          <cell r="D54" t="str">
            <v>Trịnh Quang Tùng</v>
          </cell>
          <cell r="E54" t="str">
            <v>Phụ trách Ban Đầu tư</v>
          </cell>
          <cell r="F54" t="str">
            <v>Ban Đầu tư</v>
          </cell>
          <cell r="G54" t="str">
            <v>Ban ĐT CHG</v>
          </cell>
          <cell r="H54" t="str">
            <v>Ban Đầu tư</v>
          </cell>
          <cell r="I54">
            <v>100000776111</v>
          </cell>
          <cell r="J54" t="str">
            <v>Khối Đầu Tư - Tài chính</v>
          </cell>
          <cell r="K54">
            <v>1</v>
          </cell>
          <cell r="L54" t="str">
            <v>CHG</v>
          </cell>
          <cell r="M54" t="str">
            <v/>
          </cell>
          <cell r="N54">
            <v>42780</v>
          </cell>
          <cell r="O54">
            <v>11500000</v>
          </cell>
          <cell r="P54">
            <v>11500000</v>
          </cell>
          <cell r="Q54">
            <v>23000000</v>
          </cell>
          <cell r="R54" t="str">
            <v>XĐTH</v>
          </cell>
          <cell r="S54">
            <v>24</v>
          </cell>
          <cell r="T54">
            <v>24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23000000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23000000</v>
          </cell>
          <cell r="AK54">
            <v>11500000</v>
          </cell>
        </row>
        <row r="55">
          <cell r="B55">
            <v>10272</v>
          </cell>
          <cell r="C55" t="str">
            <v>TD313</v>
          </cell>
          <cell r="D55" t="str">
            <v>Nguyễn Thị Thanh Lam</v>
          </cell>
          <cell r="E55" t="str">
            <v>Chuyên viên Nghiên cứu &amp; Phát triển</v>
          </cell>
          <cell r="F55" t="str">
            <v>Ban Nghiên cứu &amp; Phát triển (R&amp;D)</v>
          </cell>
          <cell r="G55" t="str">
            <v>Ban R&amp;D CHG</v>
          </cell>
          <cell r="H55" t="str">
            <v>Ban R&amp;D CHG</v>
          </cell>
          <cell r="I55">
            <v>107866762201</v>
          </cell>
          <cell r="J55" t="str">
            <v>Ban Nghiên cứu &amp; Phát triển (R&amp;D)</v>
          </cell>
          <cell r="K55" t="str">
            <v>Giảm tháng 11</v>
          </cell>
          <cell r="L55" t="str">
            <v>CHG</v>
          </cell>
          <cell r="M55">
            <v>43025</v>
          </cell>
          <cell r="N55">
            <v>42917</v>
          </cell>
          <cell r="O55">
            <v>6000000</v>
          </cell>
          <cell r="P55">
            <v>6000000</v>
          </cell>
          <cell r="Q55">
            <v>12000000</v>
          </cell>
          <cell r="R55" t="str">
            <v>XĐTH</v>
          </cell>
          <cell r="S55">
            <v>24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500000</v>
          </cell>
          <cell r="AJ55">
            <v>500000</v>
          </cell>
          <cell r="AK55">
            <v>0</v>
          </cell>
        </row>
        <row r="56">
          <cell r="B56">
            <v>10273</v>
          </cell>
          <cell r="C56" t="str">
            <v>TD315</v>
          </cell>
          <cell r="D56" t="str">
            <v>Nguyễn Thế Tiến</v>
          </cell>
          <cell r="E56" t="str">
            <v>Nhân viên công nghệ thông tin</v>
          </cell>
          <cell r="F56" t="str">
            <v>Ban Công nghệ thông tin</v>
          </cell>
          <cell r="G56" t="str">
            <v>Ban CNTT CHG</v>
          </cell>
          <cell r="H56" t="str">
            <v>Ban Công nghệ thông tin</v>
          </cell>
          <cell r="I56">
            <v>106866752728</v>
          </cell>
          <cell r="J56" t="str">
            <v>Khối Vận hành</v>
          </cell>
          <cell r="K56">
            <v>1</v>
          </cell>
          <cell r="L56" t="str">
            <v>CHG</v>
          </cell>
          <cell r="M56" t="str">
            <v/>
          </cell>
          <cell r="N56">
            <v>42795</v>
          </cell>
          <cell r="O56">
            <v>5500000</v>
          </cell>
          <cell r="P56">
            <v>5500000</v>
          </cell>
          <cell r="Q56">
            <v>11000000</v>
          </cell>
          <cell r="R56" t="str">
            <v>XĐTH</v>
          </cell>
          <cell r="S56">
            <v>24</v>
          </cell>
          <cell r="T56">
            <v>24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11000000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700000</v>
          </cell>
          <cell r="AH56">
            <v>0</v>
          </cell>
          <cell r="AI56">
            <v>0</v>
          </cell>
          <cell r="AJ56">
            <v>11700000</v>
          </cell>
          <cell r="AK56">
            <v>5500000</v>
          </cell>
        </row>
        <row r="57">
          <cell r="B57">
            <v>10277</v>
          </cell>
          <cell r="C57" t="str">
            <v>TD328</v>
          </cell>
          <cell r="D57" t="str">
            <v>Lã Thị Bích Thủy</v>
          </cell>
          <cell r="E57" t="str">
            <v>Giám đốc Ban Nhân sự</v>
          </cell>
          <cell r="F57" t="str">
            <v>Ban Nhân sự</v>
          </cell>
          <cell r="G57" t="str">
            <v>Ban NS CHG</v>
          </cell>
          <cell r="H57" t="str">
            <v>Ban Nhân sự</v>
          </cell>
          <cell r="I57">
            <v>103866952807</v>
          </cell>
          <cell r="J57" t="str">
            <v>Khối Vận hành</v>
          </cell>
          <cell r="K57">
            <v>1</v>
          </cell>
          <cell r="L57" t="str">
            <v>CHG</v>
          </cell>
          <cell r="M57" t="str">
            <v/>
          </cell>
          <cell r="N57">
            <v>42845</v>
          </cell>
          <cell r="O57">
            <v>30000000</v>
          </cell>
          <cell r="P57">
            <v>30000000</v>
          </cell>
          <cell r="Q57">
            <v>60000000</v>
          </cell>
          <cell r="R57" t="str">
            <v>XĐTH</v>
          </cell>
          <cell r="S57">
            <v>24</v>
          </cell>
          <cell r="T57">
            <v>23</v>
          </cell>
          <cell r="U57">
            <v>1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60000000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500000</v>
          </cell>
          <cell r="AG57">
            <v>0</v>
          </cell>
          <cell r="AH57">
            <v>0</v>
          </cell>
          <cell r="AI57">
            <v>0</v>
          </cell>
          <cell r="AJ57">
            <v>60500000</v>
          </cell>
          <cell r="AK57">
            <v>30000000</v>
          </cell>
        </row>
        <row r="58">
          <cell r="B58">
            <v>10298</v>
          </cell>
          <cell r="C58" t="str">
            <v>TD323</v>
          </cell>
          <cell r="D58" t="str">
            <v>Nguyễn Mạnh Hùng</v>
          </cell>
          <cell r="E58" t="str">
            <v>Phụ trách Dịch vụ Nhân sự</v>
          </cell>
          <cell r="F58" t="str">
            <v>Phòng Dịch vụ Nhân sự</v>
          </cell>
          <cell r="G58" t="str">
            <v>Ban NS CHG</v>
          </cell>
          <cell r="H58" t="str">
            <v>Ban Nhân sự</v>
          </cell>
          <cell r="I58">
            <v>101866950047</v>
          </cell>
          <cell r="J58" t="str">
            <v>Khối Vận hành</v>
          </cell>
          <cell r="K58">
            <v>1</v>
          </cell>
          <cell r="L58" t="str">
            <v>CHG</v>
          </cell>
          <cell r="M58" t="str">
            <v/>
          </cell>
          <cell r="N58">
            <v>42843</v>
          </cell>
          <cell r="O58">
            <v>13000000</v>
          </cell>
          <cell r="P58">
            <v>13000000</v>
          </cell>
          <cell r="Q58">
            <v>26000000</v>
          </cell>
          <cell r="R58" t="str">
            <v>XĐTH</v>
          </cell>
          <cell r="S58">
            <v>24</v>
          </cell>
          <cell r="T58">
            <v>23</v>
          </cell>
          <cell r="U58">
            <v>1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26000000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26000000</v>
          </cell>
          <cell r="AK58">
            <v>13000000</v>
          </cell>
        </row>
        <row r="59">
          <cell r="B59">
            <v>10275</v>
          </cell>
          <cell r="C59" t="str">
            <v>TD324</v>
          </cell>
          <cell r="D59" t="str">
            <v>Nguyễn Thị Kiều Linh</v>
          </cell>
          <cell r="E59" t="str">
            <v>Phụ trách Truyền thông</v>
          </cell>
          <cell r="F59" t="str">
            <v>Phòng Truyền thông</v>
          </cell>
          <cell r="G59" t="str">
            <v>Ban MKT&amp;TT CHG</v>
          </cell>
          <cell r="H59" t="str">
            <v>Ban Marketing &amp; Truyền thông</v>
          </cell>
          <cell r="I59">
            <v>102866952808</v>
          </cell>
          <cell r="J59" t="str">
            <v>Khối Marketing - Kinh doanh - Dịch vụ</v>
          </cell>
          <cell r="K59">
            <v>1</v>
          </cell>
          <cell r="L59" t="str">
            <v>CHG</v>
          </cell>
          <cell r="M59" t="str">
            <v/>
          </cell>
          <cell r="N59">
            <v>42832</v>
          </cell>
          <cell r="O59">
            <v>12500000</v>
          </cell>
          <cell r="P59">
            <v>12500000</v>
          </cell>
          <cell r="Q59">
            <v>25000000</v>
          </cell>
          <cell r="R59" t="str">
            <v>XĐTH</v>
          </cell>
          <cell r="S59">
            <v>24</v>
          </cell>
          <cell r="T59">
            <v>23</v>
          </cell>
          <cell r="U59">
            <v>1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25000000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500000</v>
          </cell>
          <cell r="AG59">
            <v>600000</v>
          </cell>
          <cell r="AH59">
            <v>0</v>
          </cell>
          <cell r="AI59">
            <v>0</v>
          </cell>
          <cell r="AJ59">
            <v>26100000</v>
          </cell>
          <cell r="AK59">
            <v>12500000</v>
          </cell>
        </row>
        <row r="60">
          <cell r="B60">
            <v>10278</v>
          </cell>
          <cell r="C60" t="str">
            <v>TD332</v>
          </cell>
          <cell r="D60" t="str">
            <v>Đỗ Thanh Hằng</v>
          </cell>
          <cell r="E60" t="str">
            <v>Nhân viên Nhân sự</v>
          </cell>
          <cell r="F60" t="str">
            <v>Phòng Dịch vụ Nhân sự</v>
          </cell>
          <cell r="G60" t="str">
            <v>Ban NS CHG</v>
          </cell>
          <cell r="H60" t="str">
            <v>Ban Nhân sự</v>
          </cell>
          <cell r="I60" t="str">
            <v>100002469807</v>
          </cell>
          <cell r="J60" t="str">
            <v>Khối Vận hành</v>
          </cell>
          <cell r="K60">
            <v>1</v>
          </cell>
          <cell r="L60" t="str">
            <v>CHG</v>
          </cell>
          <cell r="M60" t="str">
            <v/>
          </cell>
          <cell r="N60">
            <v>42787</v>
          </cell>
          <cell r="O60">
            <v>4500000</v>
          </cell>
          <cell r="P60">
            <v>4500000</v>
          </cell>
          <cell r="Q60">
            <v>9000000</v>
          </cell>
          <cell r="R60" t="str">
            <v>XĐTH</v>
          </cell>
          <cell r="S60">
            <v>24</v>
          </cell>
          <cell r="T60">
            <v>23</v>
          </cell>
          <cell r="U60">
            <v>1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9000000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9000000</v>
          </cell>
          <cell r="AK60">
            <v>4500000</v>
          </cell>
        </row>
        <row r="61">
          <cell r="B61">
            <v>10279</v>
          </cell>
          <cell r="C61" t="str">
            <v>TD333</v>
          </cell>
          <cell r="D61" t="str">
            <v>Đỗ Văn Đoài</v>
          </cell>
          <cell r="E61" t="str">
            <v>Nhân viên công nghệ thông tin</v>
          </cell>
          <cell r="F61" t="str">
            <v>Ban Công nghệ thông tin</v>
          </cell>
          <cell r="G61" t="str">
            <v>Ban CNTT CHG</v>
          </cell>
          <cell r="H61" t="str">
            <v>Ban Công nghệ thông tin</v>
          </cell>
          <cell r="I61" t="str">
            <v>108006046067</v>
          </cell>
          <cell r="J61" t="str">
            <v>Khối Vận hành</v>
          </cell>
          <cell r="K61">
            <v>1</v>
          </cell>
          <cell r="L61" t="str">
            <v>CHG</v>
          </cell>
          <cell r="M61" t="str">
            <v/>
          </cell>
          <cell r="N61">
            <v>42094</v>
          </cell>
          <cell r="O61">
            <v>4050000</v>
          </cell>
          <cell r="P61">
            <v>2250000</v>
          </cell>
          <cell r="Q61">
            <v>6300000</v>
          </cell>
          <cell r="R61" t="str">
            <v>XĐTH</v>
          </cell>
          <cell r="S61">
            <v>24</v>
          </cell>
          <cell r="T61">
            <v>23</v>
          </cell>
          <cell r="U61">
            <v>1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6300000</v>
          </cell>
          <cell r="AA61">
            <v>0</v>
          </cell>
          <cell r="AB61">
            <v>0</v>
          </cell>
          <cell r="AC61">
            <v>984375</v>
          </cell>
          <cell r="AD61">
            <v>0</v>
          </cell>
          <cell r="AE61">
            <v>0</v>
          </cell>
          <cell r="AF61">
            <v>0</v>
          </cell>
          <cell r="AG61">
            <v>300000</v>
          </cell>
          <cell r="AH61">
            <v>0</v>
          </cell>
          <cell r="AI61">
            <v>300000</v>
          </cell>
          <cell r="AJ61">
            <v>7884375</v>
          </cell>
          <cell r="AK61">
            <v>4050000</v>
          </cell>
        </row>
        <row r="62">
          <cell r="B62">
            <v>10280</v>
          </cell>
          <cell r="C62" t="str">
            <v>TD335</v>
          </cell>
          <cell r="D62" t="str">
            <v>Nguyễn Trung Thành</v>
          </cell>
          <cell r="E62" t="str">
            <v>Chuyên viên Pháp chế</v>
          </cell>
          <cell r="F62" t="str">
            <v>Ban Pháp chế</v>
          </cell>
          <cell r="G62" t="str">
            <v>Ban PC CHG</v>
          </cell>
          <cell r="H62" t="str">
            <v>Ban Pháp chế</v>
          </cell>
          <cell r="I62">
            <v>104867041049</v>
          </cell>
          <cell r="J62" t="str">
            <v>Khối Đầu Tư - Tài chính</v>
          </cell>
          <cell r="K62">
            <v>1</v>
          </cell>
          <cell r="L62" t="str">
            <v>CHG</v>
          </cell>
          <cell r="M62" t="str">
            <v/>
          </cell>
          <cell r="N62">
            <v>42877</v>
          </cell>
          <cell r="O62">
            <v>11000000</v>
          </cell>
          <cell r="P62">
            <v>11000000</v>
          </cell>
          <cell r="Q62">
            <v>22000000</v>
          </cell>
          <cell r="R62" t="str">
            <v>XĐTH</v>
          </cell>
          <cell r="S62">
            <v>24</v>
          </cell>
          <cell r="T62">
            <v>23</v>
          </cell>
          <cell r="U62">
            <v>1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22000000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22000000</v>
          </cell>
          <cell r="AK62">
            <v>11000000</v>
          </cell>
        </row>
        <row r="63">
          <cell r="B63">
            <v>10281</v>
          </cell>
          <cell r="C63" t="str">
            <v>TD336</v>
          </cell>
          <cell r="D63" t="str">
            <v>Tô Thị Là</v>
          </cell>
          <cell r="E63" t="str">
            <v>Phụ trách Hoạch định &amp; Phát triển Nguồn nhân lực</v>
          </cell>
          <cell r="F63" t="str">
            <v>Bộ phận Hoạch định và Phát triển Nguồn nhân lực</v>
          </cell>
          <cell r="G63" t="str">
            <v>Ban NS CHG</v>
          </cell>
          <cell r="H63" t="str">
            <v>Ban Nhân sự</v>
          </cell>
          <cell r="I63">
            <v>100867002521</v>
          </cell>
          <cell r="J63" t="str">
            <v>Khối Vận hành</v>
          </cell>
          <cell r="K63">
            <v>1</v>
          </cell>
          <cell r="L63" t="str">
            <v>CHG</v>
          </cell>
          <cell r="M63" t="str">
            <v/>
          </cell>
          <cell r="N63">
            <v>42870</v>
          </cell>
          <cell r="O63">
            <v>17500000</v>
          </cell>
          <cell r="P63">
            <v>17500000</v>
          </cell>
          <cell r="Q63">
            <v>35000000</v>
          </cell>
          <cell r="R63" t="str">
            <v>XĐTH</v>
          </cell>
          <cell r="S63">
            <v>24</v>
          </cell>
          <cell r="T63">
            <v>24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35000000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500000</v>
          </cell>
          <cell r="AG63">
            <v>0</v>
          </cell>
          <cell r="AH63">
            <v>0</v>
          </cell>
          <cell r="AI63">
            <v>0</v>
          </cell>
          <cell r="AJ63">
            <v>35500000</v>
          </cell>
          <cell r="AK63">
            <v>17500000</v>
          </cell>
        </row>
        <row r="64">
          <cell r="B64">
            <v>10291</v>
          </cell>
          <cell r="C64" t="str">
            <v>TD342</v>
          </cell>
          <cell r="D64" t="str">
            <v>Nguyễn Đăng Luyện</v>
          </cell>
          <cell r="E64" t="str">
            <v>Nhân viên Hành chính</v>
          </cell>
          <cell r="F64" t="str">
            <v>Phòng Nhân sự - Hành chính - Công nghệ thông tin</v>
          </cell>
          <cell r="G64" t="str">
            <v>VPTĐ CHG</v>
          </cell>
          <cell r="H64" t="str">
            <v>Ban Hành chính &amp; Văn phòng Tập đoàn</v>
          </cell>
          <cell r="I64">
            <v>109867087098</v>
          </cell>
          <cell r="J64" t="str">
            <v>Khối Vận hành</v>
          </cell>
          <cell r="K64">
            <v>1</v>
          </cell>
          <cell r="L64" t="str">
            <v>CHG</v>
          </cell>
          <cell r="M64" t="str">
            <v/>
          </cell>
          <cell r="N64">
            <v>42878</v>
          </cell>
          <cell r="O64">
            <v>4050000</v>
          </cell>
          <cell r="P64">
            <v>950000</v>
          </cell>
          <cell r="Q64">
            <v>5000000</v>
          </cell>
          <cell r="R64" t="str">
            <v>XĐTH</v>
          </cell>
          <cell r="S64">
            <v>24</v>
          </cell>
          <cell r="T64">
            <v>24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5000000</v>
          </cell>
          <cell r="AA64">
            <v>0</v>
          </cell>
          <cell r="AB64">
            <v>0</v>
          </cell>
          <cell r="AC64">
            <v>1015625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6015625</v>
          </cell>
          <cell r="AK64">
            <v>4050000</v>
          </cell>
        </row>
        <row r="65">
          <cell r="B65">
            <v>10282</v>
          </cell>
          <cell r="C65" t="str">
            <v>TD343</v>
          </cell>
          <cell r="D65" t="str">
            <v>Nguyễn Thu Hiền</v>
          </cell>
          <cell r="E65" t="str">
            <v>Chuyên viên Ban Kế toán &amp; Kiểm toán nội bộ</v>
          </cell>
          <cell r="F65" t="str">
            <v>Phòng Kế toán và Kiểm toán nội bộ</v>
          </cell>
          <cell r="G65" t="str">
            <v>Ban TC-KT CHG</v>
          </cell>
          <cell r="H65" t="str">
            <v>Ban Tài chính - Kế toán</v>
          </cell>
          <cell r="I65">
            <v>101867159700</v>
          </cell>
          <cell r="J65" t="str">
            <v>Khối Đầu Tư - Tài chính</v>
          </cell>
          <cell r="K65" t="str">
            <v>Đang đóng ở nơi khác</v>
          </cell>
          <cell r="L65" t="str">
            <v>CHG</v>
          </cell>
          <cell r="M65" t="str">
            <v/>
          </cell>
          <cell r="N65">
            <v>42906</v>
          </cell>
          <cell r="O65">
            <v>10000000</v>
          </cell>
          <cell r="P65">
            <v>10000000</v>
          </cell>
          <cell r="Q65">
            <v>20000000</v>
          </cell>
          <cell r="R65" t="str">
            <v>XĐTH</v>
          </cell>
          <cell r="S65">
            <v>24</v>
          </cell>
          <cell r="T65">
            <v>23.5</v>
          </cell>
          <cell r="U65">
            <v>0.5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20000000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20000000</v>
          </cell>
          <cell r="AK65">
            <v>0</v>
          </cell>
        </row>
        <row r="66">
          <cell r="B66">
            <v>10300</v>
          </cell>
          <cell r="C66" t="str">
            <v>CHG071</v>
          </cell>
          <cell r="D66" t="str">
            <v>Ngô Thị Hường</v>
          </cell>
          <cell r="E66" t="str">
            <v>Giám đốc Ban Pháp chế</v>
          </cell>
          <cell r="F66" t="str">
            <v>Ban Pháp chế</v>
          </cell>
          <cell r="G66" t="str">
            <v>Ban PC CHG</v>
          </cell>
          <cell r="H66" t="str">
            <v>Ban Pháp chế</v>
          </cell>
          <cell r="I66">
            <v>100867420540</v>
          </cell>
          <cell r="J66" t="str">
            <v>Khối Đầu Tư - Tài chính</v>
          </cell>
          <cell r="K66">
            <v>1</v>
          </cell>
          <cell r="L66" t="str">
            <v>CHG</v>
          </cell>
          <cell r="M66" t="str">
            <v/>
          </cell>
          <cell r="N66">
            <v>42942</v>
          </cell>
          <cell r="O66">
            <v>45000000</v>
          </cell>
          <cell r="P66">
            <v>45000000</v>
          </cell>
          <cell r="Q66">
            <v>90000000</v>
          </cell>
          <cell r="R66" t="str">
            <v>XĐTH</v>
          </cell>
          <cell r="S66">
            <v>24</v>
          </cell>
          <cell r="T66">
            <v>24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90000000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90000000</v>
          </cell>
          <cell r="AK66">
            <v>45000000</v>
          </cell>
        </row>
        <row r="67">
          <cell r="B67">
            <v>10302</v>
          </cell>
          <cell r="D67" t="str">
            <v>Mai Văn Tấn</v>
          </cell>
          <cell r="E67" t="str">
            <v>Chuyên viên Nghiên cứu &amp; Phát triển</v>
          </cell>
          <cell r="F67" t="str">
            <v>Ban Nghiên cứu &amp; Phát triển (R&amp;D)</v>
          </cell>
          <cell r="G67" t="str">
            <v>Ban R&amp;D CHG</v>
          </cell>
          <cell r="H67" t="str">
            <v>Ban Nghiên cứu &amp; Phát triển (R&amp;D)</v>
          </cell>
          <cell r="I67">
            <v>102867363587</v>
          </cell>
          <cell r="J67" t="str">
            <v>Ban Nghiên cứu &amp; Phát triển (R&amp;D)</v>
          </cell>
          <cell r="K67">
            <v>1</v>
          </cell>
          <cell r="L67" t="str">
            <v>CHG</v>
          </cell>
          <cell r="M67" t="str">
            <v/>
          </cell>
          <cell r="N67">
            <v>42948</v>
          </cell>
          <cell r="O67">
            <v>7500000</v>
          </cell>
          <cell r="P67">
            <v>7500000</v>
          </cell>
          <cell r="Q67">
            <v>15000000</v>
          </cell>
          <cell r="R67" t="str">
            <v>XĐTH</v>
          </cell>
          <cell r="S67">
            <v>24</v>
          </cell>
          <cell r="T67">
            <v>24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15000000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15000000</v>
          </cell>
          <cell r="AK67">
            <v>7500000</v>
          </cell>
        </row>
        <row r="68">
          <cell r="B68">
            <v>10336</v>
          </cell>
          <cell r="D68" t="str">
            <v>Mai Tuấn Anh</v>
          </cell>
          <cell r="E68" t="str">
            <v>Phụ trách Đào tạo &amp; Gắn kết</v>
          </cell>
          <cell r="F68" t="str">
            <v>Bộ phận Đào tạo</v>
          </cell>
          <cell r="G68" t="str">
            <v>Ban NS CHG</v>
          </cell>
          <cell r="H68" t="str">
            <v>Ban Nhân sự</v>
          </cell>
          <cell r="I68">
            <v>105867282583</v>
          </cell>
          <cell r="J68" t="str">
            <v>Khối Vận hành</v>
          </cell>
          <cell r="K68">
            <v>1</v>
          </cell>
          <cell r="L68" t="str">
            <v>CHG</v>
          </cell>
          <cell r="M68" t="str">
            <v/>
          </cell>
          <cell r="N68">
            <v>42948</v>
          </cell>
          <cell r="O68">
            <v>14000000</v>
          </cell>
          <cell r="P68">
            <v>14000000</v>
          </cell>
          <cell r="Q68">
            <v>28000000</v>
          </cell>
          <cell r="R68" t="str">
            <v>XĐTH</v>
          </cell>
          <cell r="S68">
            <v>24</v>
          </cell>
          <cell r="T68">
            <v>23</v>
          </cell>
          <cell r="U68">
            <v>1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28000000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28000000</v>
          </cell>
          <cell r="AK68">
            <v>14000000</v>
          </cell>
        </row>
        <row r="69">
          <cell r="B69">
            <v>10303</v>
          </cell>
          <cell r="D69" t="str">
            <v>Nguyễn Tố Loan</v>
          </cell>
          <cell r="E69" t="str">
            <v>Nhân viên học việc</v>
          </cell>
          <cell r="F69" t="str">
            <v>Phòng Dịch vụ Nhân sự</v>
          </cell>
          <cell r="G69" t="str">
            <v>Ban NS CHG</v>
          </cell>
          <cell r="H69" t="str">
            <v>Ban Nhân sự</v>
          </cell>
          <cell r="I69">
            <v>106001162619</v>
          </cell>
          <cell r="J69" t="str">
            <v>Khối Vận hành</v>
          </cell>
          <cell r="K69" t="str">
            <v>HĐTTS</v>
          </cell>
          <cell r="L69" t="str">
            <v>CHG</v>
          </cell>
          <cell r="M69" t="str">
            <v/>
          </cell>
          <cell r="N69">
            <v>42948</v>
          </cell>
          <cell r="O69">
            <v>3000000</v>
          </cell>
          <cell r="P69">
            <v>0</v>
          </cell>
          <cell r="Q69">
            <v>3000000</v>
          </cell>
          <cell r="R69" t="str">
            <v>HĐHV</v>
          </cell>
          <cell r="S69">
            <v>24</v>
          </cell>
          <cell r="T69">
            <v>24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3000000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3000000</v>
          </cell>
          <cell r="AK69">
            <v>0</v>
          </cell>
        </row>
        <row r="70">
          <cell r="B70">
            <v>10323</v>
          </cell>
          <cell r="D70" t="str">
            <v>Đào Kim Anh</v>
          </cell>
          <cell r="E70" t="str">
            <v>Chuyên viên tư vấn pháp lý</v>
          </cell>
          <cell r="F70" t="str">
            <v>Ban Pháp chế</v>
          </cell>
          <cell r="G70" t="str">
            <v>Ban PC CHG</v>
          </cell>
          <cell r="H70" t="str">
            <v>Ban Pháp chế</v>
          </cell>
          <cell r="I70">
            <v>106867401369</v>
          </cell>
          <cell r="J70" t="str">
            <v>Ban Pháp chế</v>
          </cell>
          <cell r="K70" t="str">
            <v>HĐCTV</v>
          </cell>
          <cell r="L70" t="str">
            <v>CHG</v>
          </cell>
          <cell r="M70">
            <v>43049</v>
          </cell>
          <cell r="N70" t="str">
            <v>15/08/2017</v>
          </cell>
          <cell r="O70">
            <v>13400000</v>
          </cell>
          <cell r="P70">
            <v>0</v>
          </cell>
          <cell r="Q70">
            <v>13400000</v>
          </cell>
          <cell r="R70" t="str">
            <v>HĐCTV</v>
          </cell>
          <cell r="S70">
            <v>24</v>
          </cell>
          <cell r="T70">
            <v>6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3350000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3350000</v>
          </cell>
          <cell r="AK70">
            <v>0</v>
          </cell>
        </row>
        <row r="71">
          <cell r="B71">
            <v>10321</v>
          </cell>
          <cell r="D71" t="str">
            <v>Hoàng Thị Cúc Phương</v>
          </cell>
          <cell r="E71" t="str">
            <v>Chuyên viên Đầu tư</v>
          </cell>
          <cell r="F71" t="str">
            <v>Ban Đầu tư</v>
          </cell>
          <cell r="G71" t="str">
            <v>Ban ĐT CHG</v>
          </cell>
          <cell r="H71" t="str">
            <v>Ban Đầu tư</v>
          </cell>
          <cell r="I71">
            <v>104867317578</v>
          </cell>
          <cell r="J71" t="str">
            <v>Khối Đầu Tư - Tài chính</v>
          </cell>
          <cell r="K71">
            <v>1</v>
          </cell>
          <cell r="L71" t="str">
            <v>CHG</v>
          </cell>
          <cell r="M71" t="str">
            <v/>
          </cell>
          <cell r="N71">
            <v>42963</v>
          </cell>
          <cell r="O71">
            <v>9000000</v>
          </cell>
          <cell r="P71">
            <v>9000000</v>
          </cell>
          <cell r="Q71">
            <v>18000000</v>
          </cell>
          <cell r="R71" t="str">
            <v>XĐTH</v>
          </cell>
          <cell r="S71">
            <v>24</v>
          </cell>
          <cell r="T71">
            <v>23.5</v>
          </cell>
          <cell r="U71">
            <v>0.5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18000000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18000000</v>
          </cell>
          <cell r="AK71">
            <v>9000000</v>
          </cell>
        </row>
        <row r="72">
          <cell r="B72">
            <v>10322</v>
          </cell>
          <cell r="D72" t="str">
            <v>Nguyễn Quang Hưng</v>
          </cell>
          <cell r="E72" t="str">
            <v>Chuyên viên Đầu tư</v>
          </cell>
          <cell r="F72" t="str">
            <v>Ban Đầu tư</v>
          </cell>
          <cell r="G72" t="str">
            <v>Ban ĐT CHG</v>
          </cell>
          <cell r="H72" t="str">
            <v>Ban Đầu tư</v>
          </cell>
          <cell r="I72">
            <v>108001775695</v>
          </cell>
          <cell r="J72" t="str">
            <v>Khối Đầu Tư - Tài chính</v>
          </cell>
          <cell r="K72">
            <v>1</v>
          </cell>
          <cell r="L72" t="str">
            <v>CHG</v>
          </cell>
          <cell r="M72" t="str">
            <v/>
          </cell>
          <cell r="N72">
            <v>42963</v>
          </cell>
          <cell r="O72">
            <v>10000000</v>
          </cell>
          <cell r="P72">
            <v>10000000</v>
          </cell>
          <cell r="Q72">
            <v>20000000</v>
          </cell>
          <cell r="R72" t="str">
            <v>XĐTH</v>
          </cell>
          <cell r="S72">
            <v>24</v>
          </cell>
          <cell r="T72">
            <v>23</v>
          </cell>
          <cell r="U72">
            <v>1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20000000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20000000</v>
          </cell>
          <cell r="AK72">
            <v>10000000</v>
          </cell>
        </row>
        <row r="73">
          <cell r="B73">
            <v>10344</v>
          </cell>
          <cell r="D73" t="str">
            <v>Nguyễn Anh Đức</v>
          </cell>
          <cell r="E73" t="str">
            <v>Trợ lý Tổng Giám đốc</v>
          </cell>
          <cell r="F73" t="str">
            <v>Tổ Kế hoạch &amp; Chiến lược</v>
          </cell>
          <cell r="G73" t="str">
            <v>TTL CHG</v>
          </cell>
          <cell r="H73" t="str">
            <v>Tổ Kế hoạch &amp; Chiến lược</v>
          </cell>
          <cell r="I73">
            <v>108866974642</v>
          </cell>
          <cell r="J73" t="str">
            <v>Tổ Kế hoạch &amp; Chiến lược</v>
          </cell>
          <cell r="K73">
            <v>1</v>
          </cell>
          <cell r="L73" t="str">
            <v>CHG</v>
          </cell>
          <cell r="M73" t="str">
            <v/>
          </cell>
          <cell r="N73">
            <v>42983</v>
          </cell>
          <cell r="O73">
            <v>38200000</v>
          </cell>
          <cell r="P73">
            <v>38200000</v>
          </cell>
          <cell r="Q73">
            <v>76400000</v>
          </cell>
          <cell r="R73" t="str">
            <v>XĐTH</v>
          </cell>
          <cell r="S73">
            <v>24</v>
          </cell>
          <cell r="T73">
            <v>24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76400000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76400000</v>
          </cell>
          <cell r="AK73">
            <v>38200000</v>
          </cell>
        </row>
        <row r="74">
          <cell r="B74">
            <v>10349</v>
          </cell>
          <cell r="D74" t="str">
            <v>Phạm Công Hoan</v>
          </cell>
          <cell r="E74" t="str">
            <v>Chuyên viên Thuế và Kiểm soát hợp đồng</v>
          </cell>
          <cell r="F74" t="str">
            <v>Phòng Kế toán và Kiểm toán nội bộ</v>
          </cell>
          <cell r="G74" t="str">
            <v>Ban TC-KT CHG</v>
          </cell>
          <cell r="H74" t="str">
            <v>Ban Tài chính - Kế toán</v>
          </cell>
          <cell r="I74">
            <v>103003479190</v>
          </cell>
          <cell r="J74" t="str">
            <v>Khối Đầu Tư - Tài chính</v>
          </cell>
          <cell r="K74" t="str">
            <v>Đóng BH tháng 12</v>
          </cell>
          <cell r="L74" t="str">
            <v>CHG</v>
          </cell>
          <cell r="M74" t="str">
            <v/>
          </cell>
          <cell r="N74">
            <v>43003</v>
          </cell>
          <cell r="O74">
            <v>6500000</v>
          </cell>
          <cell r="P74">
            <v>6500000</v>
          </cell>
          <cell r="Q74">
            <v>13000000</v>
          </cell>
          <cell r="R74" t="str">
            <v>XĐTH</v>
          </cell>
          <cell r="S74">
            <v>24</v>
          </cell>
          <cell r="T74">
            <v>24</v>
          </cell>
          <cell r="U74">
            <v>0</v>
          </cell>
          <cell r="V74">
            <v>0</v>
          </cell>
          <cell r="W74">
            <v>0</v>
          </cell>
          <cell r="X74">
            <v>11050000</v>
          </cell>
          <cell r="Y74">
            <v>20</v>
          </cell>
          <cell r="Z74">
            <v>11375000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11375000</v>
          </cell>
          <cell r="AK74">
            <v>0</v>
          </cell>
        </row>
        <row r="75">
          <cell r="B75">
            <v>10233</v>
          </cell>
          <cell r="D75" t="str">
            <v>Nguyễn Thị Thanh Huyền</v>
          </cell>
          <cell r="E75" t="str">
            <v>Chuyên viên Hoạch định phát triển nguồn nhân lực</v>
          </cell>
          <cell r="F75" t="str">
            <v>Bộ phận Hoạch định và Phát triển Nguồn nhân lực</v>
          </cell>
          <cell r="G75" t="str">
            <v>Ban NS CHG</v>
          </cell>
          <cell r="H75" t="str">
            <v>Ban Nhân sự</v>
          </cell>
          <cell r="I75">
            <v>100867135113</v>
          </cell>
          <cell r="J75" t="str">
            <v>Khối Vận hành</v>
          </cell>
          <cell r="K75">
            <v>1</v>
          </cell>
          <cell r="L75" t="str">
            <v>CHG</v>
          </cell>
          <cell r="M75" t="str">
            <v/>
          </cell>
          <cell r="N75">
            <v>42901</v>
          </cell>
          <cell r="O75">
            <v>10000000</v>
          </cell>
          <cell r="P75">
            <v>10000000</v>
          </cell>
          <cell r="Q75">
            <v>20000000</v>
          </cell>
          <cell r="R75" t="str">
            <v>XĐTH</v>
          </cell>
          <cell r="S75">
            <v>24</v>
          </cell>
          <cell r="T75">
            <v>21.5</v>
          </cell>
          <cell r="U75">
            <v>1.5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19166667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19166667</v>
          </cell>
          <cell r="AK75">
            <v>10000000</v>
          </cell>
        </row>
        <row r="76">
          <cell r="B76">
            <v>10345</v>
          </cell>
          <cell r="D76" t="str">
            <v>Lê Quang Hưng</v>
          </cell>
          <cell r="E76" t="str">
            <v>Nhân viên công nghệ thông tin</v>
          </cell>
          <cell r="F76" t="str">
            <v>Ban Công nghệ thông tin</v>
          </cell>
          <cell r="G76" t="str">
            <v>Ban CNTT CHG</v>
          </cell>
          <cell r="H76" t="str">
            <v>Ban Công nghệ thông tin</v>
          </cell>
          <cell r="I76">
            <v>106003733181</v>
          </cell>
          <cell r="J76" t="str">
            <v>Khối Vận hành</v>
          </cell>
          <cell r="K76" t="str">
            <v>HĐMV</v>
          </cell>
          <cell r="L76" t="str">
            <v>CHG</v>
          </cell>
          <cell r="M76" t="str">
            <v/>
          </cell>
          <cell r="N76">
            <v>42989</v>
          </cell>
          <cell r="O76">
            <v>5500000</v>
          </cell>
          <cell r="P76">
            <v>0</v>
          </cell>
          <cell r="Q76">
            <v>5500000</v>
          </cell>
          <cell r="R76" t="str">
            <v>HĐMV</v>
          </cell>
          <cell r="S76">
            <v>24</v>
          </cell>
          <cell r="T76">
            <v>24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5500000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300000</v>
          </cell>
          <cell r="AH76">
            <v>0</v>
          </cell>
          <cell r="AI76">
            <v>300000</v>
          </cell>
          <cell r="AJ76">
            <v>6100000</v>
          </cell>
          <cell r="AK76">
            <v>0</v>
          </cell>
        </row>
        <row r="77">
          <cell r="B77">
            <v>10363</v>
          </cell>
          <cell r="D77" t="str">
            <v>Phạm Thúy Ngân</v>
          </cell>
          <cell r="E77" t="str">
            <v>Nhân viên Lưu trữ</v>
          </cell>
          <cell r="F77" t="str">
            <v>Ban Hành chính &amp; Văn phòng Tập đoàn</v>
          </cell>
          <cell r="G77" t="str">
            <v>VPTĐ CHG</v>
          </cell>
          <cell r="H77" t="str">
            <v>Ban Hành chính &amp; Văn phòng Tập đoàn</v>
          </cell>
          <cell r="I77">
            <v>102867543604</v>
          </cell>
          <cell r="J77" t="str">
            <v>Khối Vận hành</v>
          </cell>
          <cell r="K77" t="str">
            <v>HĐTV</v>
          </cell>
          <cell r="L77" t="str">
            <v>CHG</v>
          </cell>
          <cell r="M77" t="str">
            <v/>
          </cell>
          <cell r="N77">
            <v>43011</v>
          </cell>
          <cell r="O77">
            <v>4050000</v>
          </cell>
          <cell r="P77">
            <v>1450000</v>
          </cell>
          <cell r="Q77">
            <v>5500000</v>
          </cell>
          <cell r="R77" t="str">
            <v>HĐTV</v>
          </cell>
          <cell r="S77">
            <v>24</v>
          </cell>
          <cell r="T77">
            <v>24</v>
          </cell>
          <cell r="U77">
            <v>0</v>
          </cell>
          <cell r="V77">
            <v>0</v>
          </cell>
          <cell r="W77">
            <v>0</v>
          </cell>
          <cell r="X77">
            <v>4675000</v>
          </cell>
          <cell r="Y77">
            <v>24</v>
          </cell>
          <cell r="Z77">
            <v>4675000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4675000</v>
          </cell>
          <cell r="AK77">
            <v>0</v>
          </cell>
        </row>
        <row r="78">
          <cell r="B78">
            <v>10362</v>
          </cell>
          <cell r="D78" t="str">
            <v>Phạm Bắc Bình</v>
          </cell>
          <cell r="E78" t="str">
            <v>Chuyên viên Tuyển dụng</v>
          </cell>
          <cell r="F78" t="str">
            <v>Bộ phận Hoạch định và Phát triển Nguồn nhân lực</v>
          </cell>
          <cell r="G78" t="str">
            <v>Ban NS CHG</v>
          </cell>
          <cell r="H78" t="str">
            <v>Ban Nhân sự</v>
          </cell>
          <cell r="I78">
            <v>101867683568</v>
          </cell>
          <cell r="J78" t="str">
            <v>Khối Vận hành</v>
          </cell>
          <cell r="K78" t="str">
            <v>HĐTV</v>
          </cell>
          <cell r="L78" t="str">
            <v>CHG</v>
          </cell>
          <cell r="M78" t="str">
            <v/>
          </cell>
          <cell r="N78">
            <v>43010</v>
          </cell>
          <cell r="O78">
            <v>12500000</v>
          </cell>
          <cell r="P78">
            <v>12500000</v>
          </cell>
          <cell r="Q78">
            <v>25000000</v>
          </cell>
          <cell r="R78" t="str">
            <v>HĐTV</v>
          </cell>
          <cell r="S78">
            <v>24</v>
          </cell>
          <cell r="T78">
            <v>21</v>
          </cell>
          <cell r="U78">
            <v>0</v>
          </cell>
          <cell r="V78">
            <v>0</v>
          </cell>
          <cell r="W78">
            <v>3</v>
          </cell>
          <cell r="X78">
            <v>22500000</v>
          </cell>
          <cell r="Y78">
            <v>21</v>
          </cell>
          <cell r="Z78">
            <v>19687500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500000</v>
          </cell>
          <cell r="AG78">
            <v>0</v>
          </cell>
          <cell r="AH78">
            <v>0</v>
          </cell>
          <cell r="AI78">
            <v>0</v>
          </cell>
          <cell r="AJ78">
            <v>20187500</v>
          </cell>
          <cell r="AK78">
            <v>0</v>
          </cell>
        </row>
        <row r="79">
          <cell r="B79">
            <v>10373</v>
          </cell>
          <cell r="D79" t="str">
            <v>Đinh Thị Thìn</v>
          </cell>
          <cell r="E79" t="str">
            <v>Nhân viên Tạp vụ</v>
          </cell>
          <cell r="F79" t="str">
            <v>Ban Hành chính &amp; Văn phòng Tập đoàn</v>
          </cell>
          <cell r="G79" t="str">
            <v>VPTĐ CHG</v>
          </cell>
          <cell r="H79" t="str">
            <v>Ban Hành chính &amp; Văn phòng Tập đoàn</v>
          </cell>
          <cell r="I79">
            <v>108867844782</v>
          </cell>
          <cell r="J79" t="str">
            <v>Khối Vận hành</v>
          </cell>
          <cell r="K79" t="str">
            <v>HĐTV</v>
          </cell>
          <cell r="L79" t="str">
            <v>CHG</v>
          </cell>
          <cell r="M79" t="str">
            <v/>
          </cell>
          <cell r="N79">
            <v>43038</v>
          </cell>
          <cell r="O79">
            <v>4050000</v>
          </cell>
          <cell r="P79">
            <v>450000</v>
          </cell>
          <cell r="Q79">
            <v>4500000</v>
          </cell>
          <cell r="R79" t="str">
            <v>HĐTV</v>
          </cell>
          <cell r="S79">
            <v>24</v>
          </cell>
          <cell r="T79">
            <v>23</v>
          </cell>
          <cell r="U79">
            <v>0</v>
          </cell>
          <cell r="V79">
            <v>0</v>
          </cell>
          <cell r="W79">
            <v>1</v>
          </cell>
          <cell r="X79">
            <v>4050000</v>
          </cell>
          <cell r="Y79">
            <v>23</v>
          </cell>
          <cell r="Z79">
            <v>3881250</v>
          </cell>
          <cell r="AA79">
            <v>0</v>
          </cell>
          <cell r="AB79">
            <v>0</v>
          </cell>
          <cell r="AC79">
            <v>609375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4490625</v>
          </cell>
          <cell r="AK79">
            <v>0</v>
          </cell>
        </row>
        <row r="80">
          <cell r="B80">
            <v>10315</v>
          </cell>
          <cell r="D80" t="str">
            <v>Phạm Thị Thùy Dương</v>
          </cell>
          <cell r="E80" t="str">
            <v>Nhân viên Nghiên cứu &amp; Phát triển</v>
          </cell>
          <cell r="F80" t="str">
            <v>Ban Nghiên cứu &amp; Phát triển</v>
          </cell>
          <cell r="G80" t="str">
            <v>Ban R&amp;D CHG</v>
          </cell>
          <cell r="H80" t="str">
            <v>Ban Nghiên cứu &amp; Phát triển</v>
          </cell>
          <cell r="I80">
            <v>106867700946</v>
          </cell>
          <cell r="J80">
            <v>0</v>
          </cell>
          <cell r="K80" t="str">
            <v>HĐCTV</v>
          </cell>
          <cell r="L80" t="str">
            <v>CHG</v>
          </cell>
          <cell r="M80" t="str">
            <v/>
          </cell>
          <cell r="N80">
            <v>43032</v>
          </cell>
          <cell r="O80">
            <v>5000000</v>
          </cell>
          <cell r="P80">
            <v>0</v>
          </cell>
          <cell r="Q80">
            <v>5000000</v>
          </cell>
          <cell r="R80" t="str">
            <v>HĐCTV</v>
          </cell>
          <cell r="S80">
            <v>24</v>
          </cell>
          <cell r="T80">
            <v>23</v>
          </cell>
          <cell r="U80">
            <v>0</v>
          </cell>
          <cell r="V80">
            <v>0</v>
          </cell>
          <cell r="W80">
            <v>1</v>
          </cell>
          <cell r="X80">
            <v>0</v>
          </cell>
          <cell r="Y80">
            <v>0</v>
          </cell>
          <cell r="Z80">
            <v>4791667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4791667</v>
          </cell>
          <cell r="AK80">
            <v>0</v>
          </cell>
        </row>
        <row r="81">
          <cell r="B81">
            <v>10385</v>
          </cell>
          <cell r="D81" t="str">
            <v>Phạm Thị Sánh</v>
          </cell>
          <cell r="E81" t="str">
            <v>Chuyên viên Định giá</v>
          </cell>
          <cell r="F81" t="str">
            <v>Ban Định giá</v>
          </cell>
          <cell r="G81" t="str">
            <v>Ban ĐG CHG</v>
          </cell>
          <cell r="H81" t="str">
            <v>Ban Định giá</v>
          </cell>
          <cell r="I81">
            <v>106867816989</v>
          </cell>
          <cell r="J81" t="str">
            <v>Ban Định giá</v>
          </cell>
          <cell r="K81" t="str">
            <v>HĐTV</v>
          </cell>
          <cell r="L81" t="str">
            <v>CHG</v>
          </cell>
          <cell r="M81" t="str">
            <v/>
          </cell>
          <cell r="N81">
            <v>43052</v>
          </cell>
          <cell r="O81">
            <v>11500000</v>
          </cell>
          <cell r="P81">
            <v>11500000</v>
          </cell>
          <cell r="Q81">
            <v>23000000</v>
          </cell>
          <cell r="R81" t="str">
            <v>HĐTV</v>
          </cell>
          <cell r="S81">
            <v>24</v>
          </cell>
          <cell r="T81">
            <v>14</v>
          </cell>
          <cell r="U81">
            <v>0</v>
          </cell>
          <cell r="V81">
            <v>0</v>
          </cell>
          <cell r="W81">
            <v>1</v>
          </cell>
          <cell r="X81">
            <v>23000000</v>
          </cell>
          <cell r="Y81">
            <v>14</v>
          </cell>
          <cell r="Z81">
            <v>13416667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13416667</v>
          </cell>
          <cell r="AK81">
            <v>0</v>
          </cell>
        </row>
        <row r="82">
          <cell r="B82">
            <v>10387</v>
          </cell>
          <cell r="D82" t="str">
            <v>Phạm Đình Hiệu</v>
          </cell>
          <cell r="E82" t="str">
            <v>Chuyên viên Pháp chế</v>
          </cell>
          <cell r="F82" t="str">
            <v>Ban Pháp chế</v>
          </cell>
          <cell r="G82" t="str">
            <v>Ban PC CHG</v>
          </cell>
          <cell r="H82" t="str">
            <v>Ban Pháp chế</v>
          </cell>
          <cell r="I82">
            <v>106005391586</v>
          </cell>
          <cell r="J82" t="str">
            <v>Khối Đầu Tư - Tài chính</v>
          </cell>
          <cell r="K82" t="str">
            <v>HĐTV</v>
          </cell>
          <cell r="L82" t="str">
            <v>CHG</v>
          </cell>
          <cell r="M82" t="str">
            <v/>
          </cell>
          <cell r="N82">
            <v>43054</v>
          </cell>
          <cell r="O82">
            <v>11750000</v>
          </cell>
          <cell r="P82">
            <v>11750000</v>
          </cell>
          <cell r="Q82">
            <v>23500000</v>
          </cell>
          <cell r="R82" t="str">
            <v>HĐTV</v>
          </cell>
          <cell r="S82">
            <v>24</v>
          </cell>
          <cell r="T82">
            <v>13</v>
          </cell>
          <cell r="U82">
            <v>0</v>
          </cell>
          <cell r="V82">
            <v>0</v>
          </cell>
          <cell r="W82">
            <v>0</v>
          </cell>
          <cell r="X82">
            <v>20000028</v>
          </cell>
          <cell r="Y82">
            <v>13</v>
          </cell>
          <cell r="Z82">
            <v>10833349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10833349</v>
          </cell>
          <cell r="AK82">
            <v>0</v>
          </cell>
        </row>
        <row r="83">
          <cell r="B83">
            <v>10374</v>
          </cell>
          <cell r="D83" t="str">
            <v>Đỗ Thu Hà</v>
          </cell>
          <cell r="E83" t="str">
            <v>Nhân viên Lễ tân</v>
          </cell>
          <cell r="F83" t="str">
            <v>Ban Hành chính &amp; Văn phòng Tập đoàn</v>
          </cell>
          <cell r="G83" t="str">
            <v>VPTĐ CHG</v>
          </cell>
          <cell r="H83" t="str">
            <v>Ban Hành chính &amp; Văn phòng Tập đoàn</v>
          </cell>
          <cell r="I83">
            <v>109867671002</v>
          </cell>
          <cell r="J83" t="str">
            <v>Khối Vận hành</v>
          </cell>
          <cell r="K83" t="str">
            <v>HĐTV</v>
          </cell>
          <cell r="L83" t="str">
            <v>CHG</v>
          </cell>
          <cell r="M83" t="str">
            <v/>
          </cell>
          <cell r="N83">
            <v>43040</v>
          </cell>
          <cell r="O83">
            <v>4050000</v>
          </cell>
          <cell r="P83">
            <v>2950000</v>
          </cell>
          <cell r="Q83">
            <v>7000000</v>
          </cell>
          <cell r="R83" t="str">
            <v>HĐTV</v>
          </cell>
          <cell r="S83">
            <v>24</v>
          </cell>
          <cell r="T83">
            <v>23.5</v>
          </cell>
          <cell r="U83">
            <v>0</v>
          </cell>
          <cell r="V83">
            <v>0</v>
          </cell>
          <cell r="W83">
            <v>0.5</v>
          </cell>
          <cell r="X83">
            <v>5950000</v>
          </cell>
          <cell r="Y83">
            <v>23.5</v>
          </cell>
          <cell r="Z83">
            <v>5826042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5826042</v>
          </cell>
          <cell r="AK83">
            <v>0</v>
          </cell>
        </row>
        <row r="84">
          <cell r="B84">
            <v>10386</v>
          </cell>
          <cell r="D84" t="str">
            <v>Trần Tuấn Hiếu</v>
          </cell>
          <cell r="E84" t="str">
            <v>Chuyên viên tư vấn pháp lý</v>
          </cell>
          <cell r="F84" t="str">
            <v>Ban Pháp chế</v>
          </cell>
          <cell r="G84" t="str">
            <v>Ban PC CHG</v>
          </cell>
          <cell r="H84" t="str">
            <v>Ban Pháp chế</v>
          </cell>
          <cell r="I84">
            <v>105867822767</v>
          </cell>
          <cell r="J84">
            <v>0</v>
          </cell>
          <cell r="K84" t="str">
            <v>HĐ DV</v>
          </cell>
          <cell r="L84" t="str">
            <v>CHG</v>
          </cell>
          <cell r="M84" t="str">
            <v/>
          </cell>
          <cell r="N84">
            <v>43046</v>
          </cell>
          <cell r="O84">
            <v>17600000</v>
          </cell>
          <cell r="P84">
            <v>0</v>
          </cell>
          <cell r="Q84">
            <v>17600000</v>
          </cell>
          <cell r="R84" t="str">
            <v>HĐ DV</v>
          </cell>
          <cell r="S84">
            <v>24</v>
          </cell>
          <cell r="T84">
            <v>19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13933333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13933333</v>
          </cell>
          <cell r="AK84">
            <v>0</v>
          </cell>
        </row>
        <row r="85">
          <cell r="B85">
            <v>10196</v>
          </cell>
          <cell r="C85" t="str">
            <v>CHG001</v>
          </cell>
          <cell r="D85" t="str">
            <v>Đỗ Thị Thúy</v>
          </cell>
          <cell r="E85" t="str">
            <v>Thủ quỹ</v>
          </cell>
          <cell r="F85" t="str">
            <v>Phòng Kế toán</v>
          </cell>
          <cell r="G85" t="str">
            <v>Ban TC-KT C1</v>
          </cell>
          <cell r="H85">
            <v>0</v>
          </cell>
          <cell r="I85" t="str">
            <v>101001287375</v>
          </cell>
          <cell r="J85">
            <v>0</v>
          </cell>
          <cell r="K85">
            <v>1</v>
          </cell>
          <cell r="L85" t="str">
            <v>C1</v>
          </cell>
          <cell r="M85" t="str">
            <v/>
          </cell>
          <cell r="N85">
            <v>41339</v>
          </cell>
          <cell r="O85">
            <v>5000000</v>
          </cell>
          <cell r="P85">
            <v>5000000</v>
          </cell>
          <cell r="Q85">
            <v>10000000</v>
          </cell>
          <cell r="R85" t="str">
            <v>Không XĐTH</v>
          </cell>
          <cell r="S85">
            <v>24</v>
          </cell>
          <cell r="T85">
            <v>22.5</v>
          </cell>
          <cell r="U85">
            <v>1.5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10000000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10000000</v>
          </cell>
          <cell r="AK85">
            <v>5000000</v>
          </cell>
        </row>
        <row r="86">
          <cell r="B86">
            <v>10192</v>
          </cell>
          <cell r="C86" t="str">
            <v>TD000</v>
          </cell>
          <cell r="D86" t="str">
            <v>Hoàng Văn Mạnh</v>
          </cell>
          <cell r="E86" t="str">
            <v>Khác</v>
          </cell>
          <cell r="F86" t="str">
            <v>Khác</v>
          </cell>
          <cell r="G86" t="str">
            <v>Ban MKT&amp;TT C1</v>
          </cell>
          <cell r="H86" t="str">
            <v>Khác</v>
          </cell>
          <cell r="I86" t="str">
            <v>Lương xử lý</v>
          </cell>
          <cell r="J86" t="str">
            <v>Khác</v>
          </cell>
          <cell r="K86">
            <v>1</v>
          </cell>
          <cell r="L86" t="str">
            <v>C1</v>
          </cell>
          <cell r="M86" t="str">
            <v/>
          </cell>
          <cell r="N86">
            <v>41518</v>
          </cell>
          <cell r="O86">
            <v>4050000</v>
          </cell>
          <cell r="P86">
            <v>0</v>
          </cell>
          <cell r="Q86">
            <v>4050000</v>
          </cell>
          <cell r="R86" t="str">
            <v>Không XĐTH</v>
          </cell>
          <cell r="S86">
            <v>24</v>
          </cell>
          <cell r="T86">
            <v>24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4050000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4050000</v>
          </cell>
          <cell r="AK86">
            <v>4050000</v>
          </cell>
        </row>
        <row r="87">
          <cell r="B87">
            <v>10299</v>
          </cell>
          <cell r="C87" t="str">
            <v>CHG070</v>
          </cell>
          <cell r="D87" t="str">
            <v>Hà Tất Thắng</v>
          </cell>
          <cell r="E87" t="str">
            <v>Trưởng phòng Phát triển dự án Ngoại tỉnh</v>
          </cell>
          <cell r="F87" t="str">
            <v>Phòng Phát triển dự án Ngoại tỉnh</v>
          </cell>
          <cell r="G87" t="str">
            <v>Ban PTDA C1</v>
          </cell>
          <cell r="H87" t="str">
            <v>Khối Phát triển dự án</v>
          </cell>
          <cell r="I87">
            <v>109867297210</v>
          </cell>
          <cell r="J87" t="str">
            <v>Khối Phát triển dự án</v>
          </cell>
          <cell r="K87">
            <v>1</v>
          </cell>
          <cell r="L87" t="str">
            <v>C1</v>
          </cell>
          <cell r="M87" t="str">
            <v/>
          </cell>
          <cell r="N87">
            <v>42940</v>
          </cell>
          <cell r="O87">
            <v>16000000</v>
          </cell>
          <cell r="P87">
            <v>16000000</v>
          </cell>
          <cell r="Q87">
            <v>32000000</v>
          </cell>
          <cell r="R87" t="str">
            <v>XĐTH</v>
          </cell>
          <cell r="S87">
            <v>24</v>
          </cell>
          <cell r="T87">
            <v>24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32000000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32000000</v>
          </cell>
          <cell r="AK87">
            <v>16000000</v>
          </cell>
        </row>
        <row r="88">
          <cell r="B88">
            <v>10193</v>
          </cell>
          <cell r="C88" t="str">
            <v>TD003</v>
          </cell>
          <cell r="D88" t="str">
            <v>Nguyễn Thành Trung</v>
          </cell>
          <cell r="E88" t="str">
            <v>Phó Tổng Giám đốc Phát triển dự án Nội tỉnh</v>
          </cell>
          <cell r="F88" t="str">
            <v>Ban Tổng Giám đốc</v>
          </cell>
          <cell r="G88" t="str">
            <v>Ban TGD C1</v>
          </cell>
          <cell r="H88" t="str">
            <v>Ban Tổng Giám đốc</v>
          </cell>
          <cell r="I88" t="str">
            <v>101005835559</v>
          </cell>
          <cell r="J88" t="str">
            <v>Khối Phát triển dự án</v>
          </cell>
          <cell r="K88">
            <v>1</v>
          </cell>
          <cell r="L88" t="str">
            <v>C1</v>
          </cell>
          <cell r="M88" t="str">
            <v/>
          </cell>
          <cell r="N88">
            <v>40210</v>
          </cell>
          <cell r="O88">
            <v>20700000</v>
          </cell>
          <cell r="P88">
            <v>20700000</v>
          </cell>
          <cell r="Q88">
            <v>41400000</v>
          </cell>
          <cell r="R88" t="str">
            <v>Không XĐTH</v>
          </cell>
          <cell r="S88">
            <v>24</v>
          </cell>
          <cell r="T88">
            <v>24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41400000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700000</v>
          </cell>
          <cell r="AG88">
            <v>0</v>
          </cell>
          <cell r="AH88">
            <v>0</v>
          </cell>
          <cell r="AI88">
            <v>0</v>
          </cell>
          <cell r="AJ88">
            <v>42100000</v>
          </cell>
          <cell r="AK88">
            <v>20700000</v>
          </cell>
        </row>
        <row r="89">
          <cell r="B89">
            <v>10194</v>
          </cell>
          <cell r="C89" t="str">
            <v>TD004</v>
          </cell>
          <cell r="D89" t="str">
            <v>Dương Văn Khánh</v>
          </cell>
          <cell r="E89" t="str">
            <v>Trưởng phòng Giải phóng mặt bằng</v>
          </cell>
          <cell r="F89" t="str">
            <v>Phòng Giải phóng mặt bằng</v>
          </cell>
          <cell r="G89" t="str">
            <v>Ban PTDA C1</v>
          </cell>
          <cell r="H89" t="str">
            <v>Khối Phát triển dự án</v>
          </cell>
          <cell r="I89" t="str">
            <v>102001287361</v>
          </cell>
          <cell r="J89" t="str">
            <v>Khối Phát triển dự án</v>
          </cell>
          <cell r="K89">
            <v>1</v>
          </cell>
          <cell r="L89" t="str">
            <v>C1</v>
          </cell>
          <cell r="M89" t="str">
            <v/>
          </cell>
          <cell r="N89">
            <v>40611</v>
          </cell>
          <cell r="O89">
            <v>13455000</v>
          </cell>
          <cell r="P89">
            <v>13455000</v>
          </cell>
          <cell r="Q89">
            <v>26910000</v>
          </cell>
          <cell r="R89" t="str">
            <v>Không XĐTH</v>
          </cell>
          <cell r="S89">
            <v>24</v>
          </cell>
          <cell r="T89">
            <v>24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26910000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2000000</v>
          </cell>
          <cell r="AH89">
            <v>0</v>
          </cell>
          <cell r="AI89">
            <v>0</v>
          </cell>
          <cell r="AJ89">
            <v>28910000</v>
          </cell>
          <cell r="AK89">
            <v>13455000</v>
          </cell>
        </row>
        <row r="90">
          <cell r="B90">
            <v>10197</v>
          </cell>
          <cell r="C90" t="str">
            <v>TD014</v>
          </cell>
          <cell r="D90" t="str">
            <v>Lê Sĩ Hà</v>
          </cell>
          <cell r="E90" t="str">
            <v>Trưởng phòng Quản lý các Dự án &amp; Kế hoạch</v>
          </cell>
          <cell r="F90" t="str">
            <v>Phòng Quản lý các Dự án &amp; Kế hoạch</v>
          </cell>
          <cell r="G90" t="str">
            <v>Ban QL các DA C1</v>
          </cell>
          <cell r="H90">
            <v>0</v>
          </cell>
          <cell r="I90" t="str">
            <v>107001287393</v>
          </cell>
          <cell r="J90">
            <v>0</v>
          </cell>
          <cell r="K90">
            <v>1</v>
          </cell>
          <cell r="L90" t="str">
            <v>C1</v>
          </cell>
          <cell r="M90" t="str">
            <v/>
          </cell>
          <cell r="N90">
            <v>41487</v>
          </cell>
          <cell r="O90">
            <v>14375000</v>
          </cell>
          <cell r="P90">
            <v>14375000</v>
          </cell>
          <cell r="Q90">
            <v>28750000</v>
          </cell>
          <cell r="R90" t="str">
            <v>XĐTH</v>
          </cell>
          <cell r="S90">
            <v>24</v>
          </cell>
          <cell r="T90">
            <v>24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28750000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2000000</v>
          </cell>
          <cell r="AH90">
            <v>0</v>
          </cell>
          <cell r="AI90">
            <v>0</v>
          </cell>
          <cell r="AJ90">
            <v>30750000</v>
          </cell>
          <cell r="AK90">
            <v>14375000</v>
          </cell>
        </row>
        <row r="91">
          <cell r="B91">
            <v>10198</v>
          </cell>
          <cell r="C91" t="str">
            <v>TD020</v>
          </cell>
          <cell r="D91" t="str">
            <v>Nguyễn Huy Anh</v>
          </cell>
          <cell r="E91" t="str">
            <v>Phó Tổng Giám đốc</v>
          </cell>
          <cell r="F91" t="str">
            <v>Ban Tổng Giám đốc</v>
          </cell>
          <cell r="G91" t="str">
            <v>Ban TGD C1</v>
          </cell>
          <cell r="H91" t="str">
            <v>Ban Tổng Giám đốc</v>
          </cell>
          <cell r="I91" t="str">
            <v>Nhận tiền mặt</v>
          </cell>
          <cell r="J91" t="str">
            <v>Ban Tổng Giám đốc</v>
          </cell>
          <cell r="K91" t="str">
            <v>Quá tuổi, không tham gia BH</v>
          </cell>
          <cell r="L91" t="str">
            <v>C1</v>
          </cell>
          <cell r="M91" t="str">
            <v/>
          </cell>
          <cell r="N91">
            <v>41579</v>
          </cell>
          <cell r="O91">
            <v>15431250</v>
          </cell>
          <cell r="P91">
            <v>15431250</v>
          </cell>
          <cell r="Q91">
            <v>30862500</v>
          </cell>
          <cell r="R91" t="str">
            <v>XĐTH</v>
          </cell>
          <cell r="S91">
            <v>24</v>
          </cell>
          <cell r="T91">
            <v>24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30862500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30862500</v>
          </cell>
          <cell r="AK91">
            <v>0</v>
          </cell>
        </row>
        <row r="92">
          <cell r="B92">
            <v>10199</v>
          </cell>
          <cell r="C92" t="str">
            <v>TD050</v>
          </cell>
          <cell r="D92" t="str">
            <v>Đặng Thị Thúy</v>
          </cell>
          <cell r="E92" t="str">
            <v>Chuyên viên Kế toán Kho, ngân quỹ và thanh toán</v>
          </cell>
          <cell r="F92" t="str">
            <v>Phòng Kế toán</v>
          </cell>
          <cell r="G92" t="str">
            <v>Ban TC-KT C1</v>
          </cell>
          <cell r="H92">
            <v>0</v>
          </cell>
          <cell r="I92" t="str">
            <v>102001685727</v>
          </cell>
          <cell r="J92">
            <v>0</v>
          </cell>
          <cell r="K92">
            <v>1</v>
          </cell>
          <cell r="L92" t="str">
            <v>C1</v>
          </cell>
          <cell r="M92" t="str">
            <v/>
          </cell>
          <cell r="N92">
            <v>41781</v>
          </cell>
          <cell r="O92">
            <v>7250000</v>
          </cell>
          <cell r="P92">
            <v>7250000</v>
          </cell>
          <cell r="Q92">
            <v>14500000</v>
          </cell>
          <cell r="R92" t="str">
            <v>XĐTH</v>
          </cell>
          <cell r="S92">
            <v>24</v>
          </cell>
          <cell r="T92">
            <v>23</v>
          </cell>
          <cell r="U92">
            <v>1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14500000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14500000</v>
          </cell>
          <cell r="AK92">
            <v>7250000</v>
          </cell>
        </row>
        <row r="93">
          <cell r="B93">
            <v>10200</v>
          </cell>
          <cell r="C93" t="str">
            <v>TD066</v>
          </cell>
          <cell r="D93" t="str">
            <v>Nguyễn Tiến Công</v>
          </cell>
          <cell r="E93" t="str">
            <v>Chuyên viên Giải phóng mặt bằng</v>
          </cell>
          <cell r="F93" t="str">
            <v>Phòng Giải phóng mặt bằng</v>
          </cell>
          <cell r="G93" t="str">
            <v>Ban PTDA C1</v>
          </cell>
          <cell r="H93" t="str">
            <v>Khối Phát triển dự án</v>
          </cell>
          <cell r="I93" t="str">
            <v>108006042580</v>
          </cell>
          <cell r="J93" t="str">
            <v>Khối Phát triển dự án</v>
          </cell>
          <cell r="K93">
            <v>1</v>
          </cell>
          <cell r="L93" t="str">
            <v>C1</v>
          </cell>
          <cell r="M93" t="str">
            <v/>
          </cell>
          <cell r="N93">
            <v>41860</v>
          </cell>
          <cell r="O93">
            <v>7150000</v>
          </cell>
          <cell r="P93">
            <v>7150000</v>
          </cell>
          <cell r="Q93">
            <v>14300000</v>
          </cell>
          <cell r="R93" t="str">
            <v>XĐTH</v>
          </cell>
          <cell r="S93">
            <v>24</v>
          </cell>
          <cell r="T93">
            <v>24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14300000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500000</v>
          </cell>
          <cell r="AG93">
            <v>700000</v>
          </cell>
          <cell r="AH93">
            <v>0</v>
          </cell>
          <cell r="AI93">
            <v>0</v>
          </cell>
          <cell r="AJ93">
            <v>15500000</v>
          </cell>
          <cell r="AK93">
            <v>7150000</v>
          </cell>
        </row>
        <row r="94">
          <cell r="B94">
            <v>10201</v>
          </cell>
          <cell r="C94" t="str">
            <v>TD081</v>
          </cell>
          <cell r="D94" t="str">
            <v>Vũ Thị Ngọc Thu</v>
          </cell>
          <cell r="E94" t="str">
            <v>Chuyên viên Kế toán Doanh thu, công nợ phải thu</v>
          </cell>
          <cell r="F94" t="str">
            <v>Phòng Kế toán</v>
          </cell>
          <cell r="G94" t="str">
            <v>Ban TC-KT C1</v>
          </cell>
          <cell r="H94">
            <v>0</v>
          </cell>
          <cell r="I94" t="str">
            <v>107006578082</v>
          </cell>
          <cell r="J94">
            <v>0</v>
          </cell>
          <cell r="K94">
            <v>1</v>
          </cell>
          <cell r="L94" t="str">
            <v>C1</v>
          </cell>
          <cell r="M94" t="str">
            <v/>
          </cell>
          <cell r="N94">
            <v>41913</v>
          </cell>
          <cell r="O94">
            <v>4500000</v>
          </cell>
          <cell r="P94">
            <v>6500000</v>
          </cell>
          <cell r="Q94">
            <v>11000000</v>
          </cell>
          <cell r="R94" t="str">
            <v>XĐTH</v>
          </cell>
          <cell r="S94">
            <v>24</v>
          </cell>
          <cell r="T94">
            <v>23</v>
          </cell>
          <cell r="U94">
            <v>1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11000000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11000000</v>
          </cell>
          <cell r="AK94">
            <v>4500000</v>
          </cell>
        </row>
        <row r="95">
          <cell r="B95">
            <v>10202</v>
          </cell>
          <cell r="C95" t="str">
            <v>TD083</v>
          </cell>
          <cell r="D95" t="str">
            <v>Nguyễn Nam Hải</v>
          </cell>
          <cell r="E95" t="str">
            <v>Chuyên viên Phát triển dự án</v>
          </cell>
          <cell r="F95" t="str">
            <v>Phòng Phát triển dự án Nội tỉnh</v>
          </cell>
          <cell r="G95" t="str">
            <v>Ban PTDA C1</v>
          </cell>
          <cell r="H95" t="str">
            <v>Khối Phát triển dự án</v>
          </cell>
          <cell r="I95" t="str">
            <v>103001874019</v>
          </cell>
          <cell r="J95" t="str">
            <v>Khối Phát triển dự án</v>
          </cell>
          <cell r="K95">
            <v>1</v>
          </cell>
          <cell r="L95" t="str">
            <v>C1</v>
          </cell>
          <cell r="M95" t="str">
            <v/>
          </cell>
          <cell r="N95">
            <v>41932</v>
          </cell>
          <cell r="O95">
            <v>6000000</v>
          </cell>
          <cell r="P95">
            <v>6000000</v>
          </cell>
          <cell r="Q95">
            <v>12000000</v>
          </cell>
          <cell r="R95" t="str">
            <v>XĐTH</v>
          </cell>
          <cell r="S95">
            <v>24</v>
          </cell>
          <cell r="T95">
            <v>24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12000000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500000</v>
          </cell>
          <cell r="AG95">
            <v>700000</v>
          </cell>
          <cell r="AH95">
            <v>0</v>
          </cell>
          <cell r="AI95">
            <v>0</v>
          </cell>
          <cell r="AJ95">
            <v>13200000</v>
          </cell>
          <cell r="AK95">
            <v>6000000</v>
          </cell>
        </row>
        <row r="96">
          <cell r="B96">
            <v>10203</v>
          </cell>
          <cell r="C96" t="str">
            <v>TD119</v>
          </cell>
          <cell r="D96" t="str">
            <v>Phạm Thị Nhung</v>
          </cell>
          <cell r="E96" t="str">
            <v>Nhân viên Phát triển dự án</v>
          </cell>
          <cell r="F96" t="str">
            <v>Phòng Phát triển dự án Nội tỉnh</v>
          </cell>
          <cell r="G96" t="str">
            <v>Ban PTDA C1</v>
          </cell>
          <cell r="H96" t="str">
            <v>Khối Phát triển dự án</v>
          </cell>
          <cell r="I96" t="str">
            <v>101001730702</v>
          </cell>
          <cell r="J96" t="str">
            <v>Khối Phát triển dự án</v>
          </cell>
          <cell r="K96">
            <v>1</v>
          </cell>
          <cell r="L96" t="str">
            <v>C1</v>
          </cell>
          <cell r="M96" t="str">
            <v/>
          </cell>
          <cell r="N96">
            <v>42128</v>
          </cell>
          <cell r="O96">
            <v>4050000</v>
          </cell>
          <cell r="P96">
            <v>4000000</v>
          </cell>
          <cell r="Q96">
            <v>8050000</v>
          </cell>
          <cell r="R96" t="str">
            <v>XĐTH</v>
          </cell>
          <cell r="S96">
            <v>24</v>
          </cell>
          <cell r="T96">
            <v>24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8050000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500000</v>
          </cell>
          <cell r="AG96">
            <v>700000</v>
          </cell>
          <cell r="AH96">
            <v>0</v>
          </cell>
          <cell r="AI96">
            <v>0</v>
          </cell>
          <cell r="AJ96">
            <v>9250000</v>
          </cell>
          <cell r="AK96">
            <v>4050000</v>
          </cell>
        </row>
        <row r="97">
          <cell r="B97">
            <v>10204</v>
          </cell>
          <cell r="C97" t="str">
            <v>TD136</v>
          </cell>
          <cell r="D97" t="str">
            <v>Dương Quỳnh Trang</v>
          </cell>
          <cell r="E97" t="str">
            <v>Nhân viên Kinh doanh</v>
          </cell>
          <cell r="F97" t="str">
            <v>BP Kinh doanh căn hộ</v>
          </cell>
          <cell r="G97" t="str">
            <v>Ban KD C1</v>
          </cell>
          <cell r="H97" t="str">
            <v>Ban Kinh doanh - Dịch vụ</v>
          </cell>
          <cell r="I97" t="str">
            <v>104004713560</v>
          </cell>
          <cell r="J97" t="str">
            <v>Khối Kinh doanh - Dịch vụ</v>
          </cell>
          <cell r="K97" t="str">
            <v>Nghỉ TS T11</v>
          </cell>
          <cell r="L97" t="str">
            <v>C1</v>
          </cell>
          <cell r="M97" t="str">
            <v/>
          </cell>
          <cell r="N97">
            <v>42144</v>
          </cell>
          <cell r="O97">
            <v>4050000</v>
          </cell>
          <cell r="P97">
            <v>3100000</v>
          </cell>
          <cell r="Q97">
            <v>7150000</v>
          </cell>
          <cell r="R97" t="str">
            <v>XĐTH</v>
          </cell>
          <cell r="S97">
            <v>24</v>
          </cell>
          <cell r="T97">
            <v>6</v>
          </cell>
          <cell r="U97">
            <v>5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3277083</v>
          </cell>
          <cell r="AA97">
            <v>0</v>
          </cell>
          <cell r="AB97">
            <v>26676411</v>
          </cell>
          <cell r="AC97">
            <v>0</v>
          </cell>
          <cell r="AD97">
            <v>0</v>
          </cell>
          <cell r="AE97">
            <v>0</v>
          </cell>
          <cell r="AF97">
            <v>229167</v>
          </cell>
          <cell r="AG97">
            <v>458333</v>
          </cell>
          <cell r="AH97">
            <v>0</v>
          </cell>
          <cell r="AI97">
            <v>0</v>
          </cell>
          <cell r="AJ97">
            <v>30640994</v>
          </cell>
          <cell r="AK97">
            <v>0</v>
          </cell>
        </row>
        <row r="98">
          <cell r="B98">
            <v>10205</v>
          </cell>
          <cell r="C98" t="str">
            <v>TD140</v>
          </cell>
          <cell r="D98" t="str">
            <v>Vũ Thị Lan</v>
          </cell>
          <cell r="E98" t="str">
            <v>Chuyên viên Kế toán Chi phí, giá thành, công nợ phải trả</v>
          </cell>
          <cell r="F98" t="str">
            <v>Phòng Kế toán</v>
          </cell>
          <cell r="G98" t="str">
            <v>Ban TC-KT C1</v>
          </cell>
          <cell r="H98">
            <v>0</v>
          </cell>
          <cell r="I98" t="str">
            <v>102002307695</v>
          </cell>
          <cell r="J98">
            <v>0</v>
          </cell>
          <cell r="K98">
            <v>1</v>
          </cell>
          <cell r="L98" t="str">
            <v>C1</v>
          </cell>
          <cell r="M98" t="str">
            <v/>
          </cell>
          <cell r="N98">
            <v>42156</v>
          </cell>
          <cell r="O98">
            <v>5000000</v>
          </cell>
          <cell r="P98">
            <v>7000000</v>
          </cell>
          <cell r="Q98">
            <v>12000000</v>
          </cell>
          <cell r="R98" t="str">
            <v>XĐTH</v>
          </cell>
          <cell r="S98">
            <v>24</v>
          </cell>
          <cell r="T98">
            <v>4.5</v>
          </cell>
          <cell r="U98">
            <v>2.5</v>
          </cell>
          <cell r="V98">
            <v>3</v>
          </cell>
          <cell r="W98">
            <v>0</v>
          </cell>
          <cell r="X98">
            <v>0</v>
          </cell>
          <cell r="Y98">
            <v>0</v>
          </cell>
          <cell r="Z98">
            <v>5000000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5000000</v>
          </cell>
          <cell r="AK98">
            <v>5000000</v>
          </cell>
        </row>
        <row r="99">
          <cell r="B99">
            <v>10238</v>
          </cell>
          <cell r="C99" t="str">
            <v>TD348</v>
          </cell>
          <cell r="D99" t="str">
            <v>Vũ Thị Hường</v>
          </cell>
          <cell r="E99" t="str">
            <v>Nhân viên học việc</v>
          </cell>
          <cell r="F99" t="str">
            <v>Phòng Tài chính - Kế toán</v>
          </cell>
          <cell r="G99" t="str">
            <v>Ban TC-KT C1</v>
          </cell>
          <cell r="H99">
            <v>0</v>
          </cell>
          <cell r="I99">
            <v>104867323274</v>
          </cell>
          <cell r="J99">
            <v>0</v>
          </cell>
          <cell r="K99" t="str">
            <v>HĐHV</v>
          </cell>
          <cell r="L99" t="str">
            <v>C1</v>
          </cell>
          <cell r="M99" t="str">
            <v/>
          </cell>
          <cell r="N99">
            <v>42919</v>
          </cell>
          <cell r="O99">
            <v>2500000</v>
          </cell>
          <cell r="P99">
            <v>0</v>
          </cell>
          <cell r="Q99">
            <v>2500000</v>
          </cell>
          <cell r="R99" t="str">
            <v>HĐHV</v>
          </cell>
          <cell r="S99">
            <v>24</v>
          </cell>
          <cell r="T99">
            <v>24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2500000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2500000</v>
          </cell>
          <cell r="AK99">
            <v>0</v>
          </cell>
        </row>
        <row r="100">
          <cell r="B100">
            <v>10206</v>
          </cell>
          <cell r="C100" t="str">
            <v>TD209</v>
          </cell>
          <cell r="D100" t="str">
            <v>Vũ Thị Bích Thảo</v>
          </cell>
          <cell r="E100" t="str">
            <v>Nhân viên Thủ tục khách hàng DF1</v>
          </cell>
          <cell r="F100" t="str">
            <v xml:space="preserve">BP Thủ tục khách hàng </v>
          </cell>
          <cell r="G100" t="str">
            <v>Ban KD C1</v>
          </cell>
          <cell r="H100" t="str">
            <v>Ban Kinh doanh - Dịch vụ</v>
          </cell>
          <cell r="I100" t="str">
            <v>104004967286</v>
          </cell>
          <cell r="J100" t="str">
            <v>Khối Kinh doanh - Dịch vụ</v>
          </cell>
          <cell r="K100">
            <v>1</v>
          </cell>
          <cell r="L100" t="str">
            <v>C1</v>
          </cell>
          <cell r="M100" t="str">
            <v/>
          </cell>
          <cell r="N100">
            <v>42383</v>
          </cell>
          <cell r="O100">
            <v>4200000</v>
          </cell>
          <cell r="P100">
            <v>4200000</v>
          </cell>
          <cell r="Q100">
            <v>8400000</v>
          </cell>
          <cell r="R100" t="str">
            <v>XĐTH</v>
          </cell>
          <cell r="S100">
            <v>24</v>
          </cell>
          <cell r="T100">
            <v>24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8400000</v>
          </cell>
          <cell r="AA100">
            <v>0</v>
          </cell>
          <cell r="AB100">
            <v>1207328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1500000</v>
          </cell>
          <cell r="AH100">
            <v>680000</v>
          </cell>
          <cell r="AI100">
            <v>0</v>
          </cell>
          <cell r="AJ100">
            <v>11787328</v>
          </cell>
          <cell r="AK100">
            <v>4200000</v>
          </cell>
        </row>
        <row r="101">
          <cell r="B101">
            <v>10207</v>
          </cell>
          <cell r="C101" t="str">
            <v>TD218</v>
          </cell>
          <cell r="D101" t="str">
            <v>Đào Thị Vân</v>
          </cell>
          <cell r="E101" t="str">
            <v>Trưởng phòng Phát triển dự án Nội tỉnh</v>
          </cell>
          <cell r="F101" t="str">
            <v>Phòng Phát triển dự án Nội tỉnh</v>
          </cell>
          <cell r="G101" t="str">
            <v>Ban PTDA C1</v>
          </cell>
          <cell r="H101" t="str">
            <v>Khối Phát triển dự án</v>
          </cell>
          <cell r="I101" t="str">
            <v>103006459862</v>
          </cell>
          <cell r="J101" t="str">
            <v>Khối Phát triển dự án</v>
          </cell>
          <cell r="K101">
            <v>1</v>
          </cell>
          <cell r="L101" t="str">
            <v>C1</v>
          </cell>
          <cell r="M101" t="str">
            <v/>
          </cell>
          <cell r="N101">
            <v>42450</v>
          </cell>
          <cell r="O101">
            <v>15730000</v>
          </cell>
          <cell r="P101">
            <v>15730000</v>
          </cell>
          <cell r="Q101">
            <v>31460000</v>
          </cell>
          <cell r="R101" t="str">
            <v>XĐTH</v>
          </cell>
          <cell r="S101">
            <v>24</v>
          </cell>
          <cell r="T101">
            <v>24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31460000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2000000</v>
          </cell>
          <cell r="AH101">
            <v>0</v>
          </cell>
          <cell r="AI101">
            <v>0</v>
          </cell>
          <cell r="AJ101">
            <v>33460000</v>
          </cell>
          <cell r="AK101">
            <v>15730000</v>
          </cell>
        </row>
        <row r="102">
          <cell r="B102">
            <v>10208</v>
          </cell>
          <cell r="C102" t="str">
            <v>TD223</v>
          </cell>
          <cell r="D102" t="str">
            <v>Nguyễn Thị Ngọc</v>
          </cell>
          <cell r="E102" t="str">
            <v>Kế toán trưởng</v>
          </cell>
          <cell r="F102" t="str">
            <v>Phòng Kế toán</v>
          </cell>
          <cell r="G102" t="str">
            <v>Ban TC-KT C1</v>
          </cell>
          <cell r="H102">
            <v>0</v>
          </cell>
          <cell r="I102" t="str">
            <v>105003778711</v>
          </cell>
          <cell r="J102">
            <v>0</v>
          </cell>
          <cell r="K102">
            <v>1</v>
          </cell>
          <cell r="L102" t="str">
            <v>C1</v>
          </cell>
          <cell r="M102" t="str">
            <v/>
          </cell>
          <cell r="N102">
            <v>42472</v>
          </cell>
          <cell r="O102">
            <v>13200000</v>
          </cell>
          <cell r="P102">
            <v>13200000</v>
          </cell>
          <cell r="Q102">
            <v>26400000</v>
          </cell>
          <cell r="R102" t="str">
            <v>XĐTH</v>
          </cell>
          <cell r="S102">
            <v>24</v>
          </cell>
          <cell r="T102">
            <v>24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26400000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26400000</v>
          </cell>
          <cell r="AK102">
            <v>13200000</v>
          </cell>
        </row>
        <row r="103">
          <cell r="B103">
            <v>10241</v>
          </cell>
          <cell r="C103" t="str">
            <v>TD234</v>
          </cell>
          <cell r="D103" t="str">
            <v>Nguyễn Thị Chiêm</v>
          </cell>
          <cell r="E103" t="str">
            <v>Trưởng Bộ phận Thủ tục khách hàng</v>
          </cell>
          <cell r="F103" t="str">
            <v xml:space="preserve">BP Thủ tục khách hàng </v>
          </cell>
          <cell r="G103" t="str">
            <v>Ban KD C1</v>
          </cell>
          <cell r="H103" t="str">
            <v>Ban Kinh doanh - Dịch vụ</v>
          </cell>
          <cell r="I103" t="str">
            <v>109005275888</v>
          </cell>
          <cell r="J103" t="str">
            <v>Khối Kinh doanh - Dịch vụ</v>
          </cell>
          <cell r="K103">
            <v>1</v>
          </cell>
          <cell r="L103" t="str">
            <v>C1</v>
          </cell>
          <cell r="M103" t="str">
            <v/>
          </cell>
          <cell r="N103">
            <v>42499</v>
          </cell>
          <cell r="O103">
            <v>11500000</v>
          </cell>
          <cell r="P103">
            <v>11500000</v>
          </cell>
          <cell r="Q103">
            <v>23000000</v>
          </cell>
          <cell r="R103" t="str">
            <v>XĐTH</v>
          </cell>
          <cell r="S103">
            <v>24</v>
          </cell>
          <cell r="T103">
            <v>20</v>
          </cell>
          <cell r="U103">
            <v>4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23000000</v>
          </cell>
          <cell r="AA103">
            <v>0</v>
          </cell>
          <cell r="AB103">
            <v>1810992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1500000</v>
          </cell>
          <cell r="AH103">
            <v>28333</v>
          </cell>
          <cell r="AI103">
            <v>0</v>
          </cell>
          <cell r="AJ103">
            <v>26339325</v>
          </cell>
          <cell r="AK103">
            <v>11500000</v>
          </cell>
        </row>
        <row r="104">
          <cell r="B104">
            <v>10044</v>
          </cell>
          <cell r="C104" t="str">
            <v>KC081</v>
          </cell>
          <cell r="D104" t="str">
            <v>Nguyễn Văn Quyền</v>
          </cell>
          <cell r="E104" t="str">
            <v>Chuyên viên Quản lý Đấu thầu</v>
          </cell>
          <cell r="F104" t="str">
            <v>Bộ phận Quản lý đấu thầu</v>
          </cell>
          <cell r="G104" t="str">
            <v>Phòng QL KT ĐT C2</v>
          </cell>
          <cell r="H104" t="str">
            <v>Phòng Quản lý Kinh tế - Đấu thầu</v>
          </cell>
          <cell r="I104">
            <v>104867255257</v>
          </cell>
          <cell r="J104" t="str">
            <v>Khối Kinh Doanh &amp; Triển khai dự án</v>
          </cell>
          <cell r="K104">
            <v>1</v>
          </cell>
          <cell r="L104" t="str">
            <v>C2</v>
          </cell>
          <cell r="M104" t="str">
            <v/>
          </cell>
          <cell r="N104">
            <v>42933</v>
          </cell>
          <cell r="O104">
            <v>7500000</v>
          </cell>
          <cell r="P104">
            <v>7500000</v>
          </cell>
          <cell r="Q104">
            <v>15000000</v>
          </cell>
          <cell r="R104" t="str">
            <v>XĐTH</v>
          </cell>
          <cell r="S104">
            <v>24</v>
          </cell>
          <cell r="T104">
            <v>21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13125000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13125000</v>
          </cell>
          <cell r="AK104">
            <v>7500000</v>
          </cell>
        </row>
        <row r="105">
          <cell r="B105">
            <v>10209</v>
          </cell>
          <cell r="C105" t="str">
            <v>TD265</v>
          </cell>
          <cell r="D105" t="str">
            <v>Phạm Mai Anh</v>
          </cell>
          <cell r="E105" t="str">
            <v>Trưởng bộ phận Cho thuê</v>
          </cell>
          <cell r="F105" t="str">
            <v>BP cho thuê</v>
          </cell>
          <cell r="G105" t="str">
            <v>Ban KD C1</v>
          </cell>
          <cell r="H105" t="str">
            <v>Ban Kinh doanh - Dịch vụ</v>
          </cell>
          <cell r="I105" t="str">
            <v>105005322292</v>
          </cell>
          <cell r="J105" t="str">
            <v>Khối Kinh doanh - Dịch vụ</v>
          </cell>
          <cell r="K105" t="str">
            <v>Giảm tháng 11</v>
          </cell>
          <cell r="L105" t="str">
            <v>C1</v>
          </cell>
          <cell r="M105">
            <v>43053</v>
          </cell>
          <cell r="N105">
            <v>42600</v>
          </cell>
          <cell r="O105">
            <v>15125000</v>
          </cell>
          <cell r="P105">
            <v>15125000</v>
          </cell>
          <cell r="Q105">
            <v>30250000</v>
          </cell>
          <cell r="R105" t="str">
            <v>XĐTH</v>
          </cell>
          <cell r="S105">
            <v>24</v>
          </cell>
          <cell r="T105">
            <v>6</v>
          </cell>
          <cell r="U105">
            <v>0</v>
          </cell>
          <cell r="V105">
            <v>0</v>
          </cell>
          <cell r="W105">
            <v>5</v>
          </cell>
          <cell r="X105">
            <v>0</v>
          </cell>
          <cell r="Y105">
            <v>0</v>
          </cell>
          <cell r="Z105">
            <v>7562500</v>
          </cell>
          <cell r="AA105">
            <v>0</v>
          </cell>
          <cell r="AB105">
            <v>14801506</v>
          </cell>
          <cell r="AC105">
            <v>0</v>
          </cell>
          <cell r="AD105">
            <v>0</v>
          </cell>
          <cell r="AE105">
            <v>0</v>
          </cell>
          <cell r="AF105">
            <v>125000</v>
          </cell>
          <cell r="AG105">
            <v>0</v>
          </cell>
          <cell r="AH105">
            <v>0</v>
          </cell>
          <cell r="AI105">
            <v>0</v>
          </cell>
          <cell r="AJ105">
            <v>22489006</v>
          </cell>
          <cell r="AK105">
            <v>0</v>
          </cell>
        </row>
        <row r="106">
          <cell r="B106">
            <v>10210</v>
          </cell>
          <cell r="C106" t="str">
            <v>TD270</v>
          </cell>
          <cell r="D106" t="str">
            <v>Nguyễn Ngọc Yến</v>
          </cell>
          <cell r="E106" t="str">
            <v>Nhân viên Cho thuê</v>
          </cell>
          <cell r="F106" t="str">
            <v>BP cho thuê</v>
          </cell>
          <cell r="G106" t="str">
            <v>Ban KD C1</v>
          </cell>
          <cell r="H106" t="str">
            <v>Ban Kinh doanh - Dịch vụ</v>
          </cell>
          <cell r="I106" t="str">
            <v>101005525693</v>
          </cell>
          <cell r="J106" t="str">
            <v>Khối Kinh doanh - Dịch vụ</v>
          </cell>
          <cell r="K106">
            <v>1</v>
          </cell>
          <cell r="L106" t="str">
            <v>C1</v>
          </cell>
          <cell r="M106" t="str">
            <v/>
          </cell>
          <cell r="N106">
            <v>42628</v>
          </cell>
          <cell r="O106">
            <v>4050000</v>
          </cell>
          <cell r="P106">
            <v>1450000</v>
          </cell>
          <cell r="Q106">
            <v>5500000</v>
          </cell>
          <cell r="R106" t="str">
            <v>XĐTH</v>
          </cell>
          <cell r="S106">
            <v>24</v>
          </cell>
          <cell r="T106">
            <v>23</v>
          </cell>
          <cell r="U106">
            <v>1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5500000</v>
          </cell>
          <cell r="AA106">
            <v>0</v>
          </cell>
          <cell r="AB106">
            <v>47940303</v>
          </cell>
          <cell r="AC106">
            <v>0</v>
          </cell>
          <cell r="AD106">
            <v>0</v>
          </cell>
          <cell r="AE106">
            <v>0</v>
          </cell>
          <cell r="AF106">
            <v>500000</v>
          </cell>
          <cell r="AG106">
            <v>0</v>
          </cell>
          <cell r="AH106">
            <v>0</v>
          </cell>
          <cell r="AI106">
            <v>0</v>
          </cell>
          <cell r="AJ106">
            <v>53940303</v>
          </cell>
          <cell r="AK106">
            <v>4050000</v>
          </cell>
        </row>
        <row r="107">
          <cell r="B107">
            <v>10211</v>
          </cell>
          <cell r="C107" t="str">
            <v>TD272</v>
          </cell>
          <cell r="D107" t="str">
            <v>Trần Thị Hoài</v>
          </cell>
          <cell r="E107" t="str">
            <v>Nhân viên Thủ tục khách hàng DF2</v>
          </cell>
          <cell r="F107" t="str">
            <v>BP Thủ tục khách hàng</v>
          </cell>
          <cell r="G107" t="str">
            <v>Ban KD C1</v>
          </cell>
          <cell r="H107" t="str">
            <v>Ban Kinh doanh - Dịch vụ</v>
          </cell>
          <cell r="I107">
            <v>108000515962</v>
          </cell>
          <cell r="J107" t="str">
            <v>Khối Kinh doanh - Dịch vụ</v>
          </cell>
          <cell r="K107">
            <v>1</v>
          </cell>
          <cell r="L107" t="str">
            <v>C1</v>
          </cell>
          <cell r="M107" t="str">
            <v/>
          </cell>
          <cell r="N107">
            <v>42537</v>
          </cell>
          <cell r="O107">
            <v>4050000</v>
          </cell>
          <cell r="P107">
            <v>2250000</v>
          </cell>
          <cell r="Q107">
            <v>6300000</v>
          </cell>
          <cell r="R107" t="str">
            <v>XĐTH</v>
          </cell>
          <cell r="S107">
            <v>24</v>
          </cell>
          <cell r="T107">
            <v>23</v>
          </cell>
          <cell r="U107">
            <v>1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6300000</v>
          </cell>
          <cell r="AA107">
            <v>0</v>
          </cell>
          <cell r="AB107">
            <v>1207328</v>
          </cell>
          <cell r="AC107">
            <v>0</v>
          </cell>
          <cell r="AD107">
            <v>0</v>
          </cell>
          <cell r="AE107">
            <v>0</v>
          </cell>
          <cell r="AF107">
            <v>500000</v>
          </cell>
          <cell r="AG107">
            <v>1000000</v>
          </cell>
          <cell r="AH107">
            <v>0</v>
          </cell>
          <cell r="AI107">
            <v>0</v>
          </cell>
          <cell r="AJ107">
            <v>9007328</v>
          </cell>
          <cell r="AK107">
            <v>4050000</v>
          </cell>
        </row>
        <row r="108">
          <cell r="B108">
            <v>10213</v>
          </cell>
          <cell r="C108" t="str">
            <v>TD288</v>
          </cell>
          <cell r="D108" t="str">
            <v>Hoàng Tú Anh</v>
          </cell>
          <cell r="E108" t="str">
            <v>Chuyên viên Giải phóng mặt bằng</v>
          </cell>
          <cell r="F108" t="str">
            <v>Phòng Giải phóng mặt bằng</v>
          </cell>
          <cell r="G108" t="str">
            <v>Ban PTDA C1</v>
          </cell>
          <cell r="H108" t="str">
            <v>Khối Phát triển dự án</v>
          </cell>
          <cell r="I108">
            <v>101005778859</v>
          </cell>
          <cell r="J108" t="str">
            <v>Khối Phát triển dự án</v>
          </cell>
          <cell r="K108">
            <v>1</v>
          </cell>
          <cell r="L108" t="str">
            <v>C1</v>
          </cell>
          <cell r="M108" t="str">
            <v/>
          </cell>
          <cell r="N108">
            <v>42675</v>
          </cell>
          <cell r="O108">
            <v>4050000</v>
          </cell>
          <cell r="P108">
            <v>2950000</v>
          </cell>
          <cell r="Q108">
            <v>7000000</v>
          </cell>
          <cell r="R108" t="str">
            <v>XĐTH</v>
          </cell>
          <cell r="S108">
            <v>24</v>
          </cell>
          <cell r="T108">
            <v>24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7000000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500000</v>
          </cell>
          <cell r="AG108">
            <v>700000</v>
          </cell>
          <cell r="AH108">
            <v>0</v>
          </cell>
          <cell r="AI108">
            <v>0</v>
          </cell>
          <cell r="AJ108">
            <v>8200000</v>
          </cell>
          <cell r="AK108">
            <v>4050000</v>
          </cell>
        </row>
        <row r="109">
          <cell r="B109">
            <v>10214</v>
          </cell>
          <cell r="C109" t="str">
            <v>TD298</v>
          </cell>
          <cell r="D109" t="str">
            <v>Hoàng Thị Yến</v>
          </cell>
          <cell r="E109" t="str">
            <v>Chuyên viên Chăm sóc khách hàng</v>
          </cell>
          <cell r="F109" t="str">
            <v>BP Chăm sóc khách hàng</v>
          </cell>
          <cell r="G109" t="str">
            <v>Ban KD C1</v>
          </cell>
          <cell r="H109" t="str">
            <v>Ban Kinh doanh - Dịch vụ</v>
          </cell>
          <cell r="I109" t="str">
            <v>108004936234</v>
          </cell>
          <cell r="J109" t="str">
            <v>Khối Kinh doanh - Dịch vụ</v>
          </cell>
          <cell r="K109">
            <v>1</v>
          </cell>
          <cell r="L109" t="str">
            <v>C1</v>
          </cell>
          <cell r="M109" t="str">
            <v/>
          </cell>
          <cell r="N109">
            <v>42706</v>
          </cell>
          <cell r="O109">
            <v>4050000</v>
          </cell>
          <cell r="P109">
            <v>2450000</v>
          </cell>
          <cell r="Q109">
            <v>6500000</v>
          </cell>
          <cell r="R109" t="str">
            <v>XĐTH</v>
          </cell>
          <cell r="S109">
            <v>24</v>
          </cell>
          <cell r="T109">
            <v>22</v>
          </cell>
          <cell r="U109">
            <v>2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6500000</v>
          </cell>
          <cell r="AA109">
            <v>0</v>
          </cell>
          <cell r="AB109">
            <v>1207328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7707328</v>
          </cell>
          <cell r="AK109">
            <v>4050000</v>
          </cell>
        </row>
        <row r="110">
          <cell r="B110">
            <v>10217</v>
          </cell>
          <cell r="C110" t="str">
            <v>TD305</v>
          </cell>
          <cell r="D110" t="str">
            <v>Vũ Ngọc Huy</v>
          </cell>
          <cell r="E110" t="str">
            <v>Nhân viên Phát triển dự án</v>
          </cell>
          <cell r="F110" t="str">
            <v>Phòng Phát triển dự án Nội tỉnh</v>
          </cell>
          <cell r="G110" t="str">
            <v>Ban PTDA C1</v>
          </cell>
          <cell r="H110" t="str">
            <v>Khối Phát triển dự án</v>
          </cell>
          <cell r="I110" t="str">
            <v>108003760929</v>
          </cell>
          <cell r="J110" t="str">
            <v>Khối Phát triển dự án</v>
          </cell>
          <cell r="K110">
            <v>1</v>
          </cell>
          <cell r="L110" t="str">
            <v>C1</v>
          </cell>
          <cell r="M110" t="str">
            <v/>
          </cell>
          <cell r="N110">
            <v>42730</v>
          </cell>
          <cell r="O110">
            <v>4050000</v>
          </cell>
          <cell r="P110">
            <v>3950000</v>
          </cell>
          <cell r="Q110">
            <v>8000000</v>
          </cell>
          <cell r="R110" t="str">
            <v>XĐTH</v>
          </cell>
          <cell r="S110">
            <v>24</v>
          </cell>
          <cell r="T110">
            <v>24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8000000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500000</v>
          </cell>
          <cell r="AG110">
            <v>700000</v>
          </cell>
          <cell r="AH110">
            <v>368333</v>
          </cell>
          <cell r="AI110">
            <v>0</v>
          </cell>
          <cell r="AJ110">
            <v>9568333</v>
          </cell>
          <cell r="AK110">
            <v>4050000</v>
          </cell>
        </row>
        <row r="111">
          <cell r="B111">
            <v>10218</v>
          </cell>
          <cell r="C111" t="str">
            <v>TD308</v>
          </cell>
          <cell r="D111" t="str">
            <v>Từ Diệu Huyền</v>
          </cell>
          <cell r="E111" t="str">
            <v>Trưởng nhóm Thủ tục khách hàng DE4</v>
          </cell>
          <cell r="F111" t="str">
            <v>BP Thủ tục khách hàng</v>
          </cell>
          <cell r="G111" t="str">
            <v>Ban KD C1</v>
          </cell>
          <cell r="H111" t="str">
            <v>Ban Kinh doanh - Dịch vụ</v>
          </cell>
          <cell r="I111">
            <v>106000954334</v>
          </cell>
          <cell r="J111" t="str">
            <v>Khối Kinh doanh - Dịch vụ</v>
          </cell>
          <cell r="K111">
            <v>1</v>
          </cell>
          <cell r="L111" t="str">
            <v>C1</v>
          </cell>
          <cell r="M111" t="str">
            <v/>
          </cell>
          <cell r="N111">
            <v>42774</v>
          </cell>
          <cell r="O111">
            <v>7500000</v>
          </cell>
          <cell r="P111">
            <v>7500000</v>
          </cell>
          <cell r="Q111">
            <v>15000000</v>
          </cell>
          <cell r="R111" t="str">
            <v>XĐTH</v>
          </cell>
          <cell r="S111">
            <v>24</v>
          </cell>
          <cell r="T111">
            <v>24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15000000</v>
          </cell>
          <cell r="AA111">
            <v>0</v>
          </cell>
          <cell r="AB111">
            <v>1207328</v>
          </cell>
          <cell r="AC111">
            <v>0</v>
          </cell>
          <cell r="AD111">
            <v>0</v>
          </cell>
          <cell r="AE111">
            <v>0</v>
          </cell>
          <cell r="AF111">
            <v>500000</v>
          </cell>
          <cell r="AG111">
            <v>1000000</v>
          </cell>
          <cell r="AH111">
            <v>0</v>
          </cell>
          <cell r="AI111">
            <v>0</v>
          </cell>
          <cell r="AJ111">
            <v>17707328</v>
          </cell>
          <cell r="AK111">
            <v>7500000</v>
          </cell>
        </row>
        <row r="112">
          <cell r="B112">
            <v>10219</v>
          </cell>
          <cell r="C112" t="str">
            <v>TD316</v>
          </cell>
          <cell r="D112" t="str">
            <v>Lưu Nguyễn Thu Ngân</v>
          </cell>
          <cell r="E112" t="str">
            <v>Nhân viên Kế toán</v>
          </cell>
          <cell r="F112" t="str">
            <v>Phòng Kế toán</v>
          </cell>
          <cell r="G112" t="str">
            <v>Ban TC-KT C1</v>
          </cell>
          <cell r="H112">
            <v>0</v>
          </cell>
          <cell r="I112">
            <v>107866714669</v>
          </cell>
          <cell r="J112">
            <v>0</v>
          </cell>
          <cell r="K112">
            <v>1</v>
          </cell>
          <cell r="L112" t="str">
            <v>C1</v>
          </cell>
          <cell r="M112" t="str">
            <v/>
          </cell>
          <cell r="N112">
            <v>42795</v>
          </cell>
          <cell r="O112">
            <v>4050000</v>
          </cell>
          <cell r="P112">
            <v>3950000</v>
          </cell>
          <cell r="Q112">
            <v>8000000</v>
          </cell>
          <cell r="R112" t="str">
            <v>XĐTH</v>
          </cell>
          <cell r="S112">
            <v>24</v>
          </cell>
          <cell r="T112">
            <v>24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8000000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56667</v>
          </cell>
          <cell r="AI112">
            <v>0</v>
          </cell>
          <cell r="AJ112">
            <v>8056667</v>
          </cell>
          <cell r="AK112">
            <v>4050000</v>
          </cell>
        </row>
        <row r="113">
          <cell r="B113">
            <v>10220</v>
          </cell>
          <cell r="C113" t="str">
            <v>TD318</v>
          </cell>
          <cell r="D113" t="str">
            <v>Trần Kim Cương</v>
          </cell>
          <cell r="E113" t="str">
            <v>Trưởng BP Chăm sóc khách hàng</v>
          </cell>
          <cell r="F113" t="str">
            <v>BP Chăm sóc khách hàng</v>
          </cell>
          <cell r="G113" t="str">
            <v>Ban KD C1</v>
          </cell>
          <cell r="H113" t="str">
            <v>Phòng Dịch vụ</v>
          </cell>
          <cell r="I113">
            <v>107866816090</v>
          </cell>
          <cell r="J113" t="str">
            <v>Ban Kinh doanh - Dịch vụ</v>
          </cell>
          <cell r="K113">
            <v>1</v>
          </cell>
          <cell r="L113" t="str">
            <v>C1</v>
          </cell>
          <cell r="M113">
            <v>43054</v>
          </cell>
          <cell r="N113">
            <v>42809</v>
          </cell>
          <cell r="O113">
            <v>7500000</v>
          </cell>
          <cell r="P113">
            <v>7500000</v>
          </cell>
          <cell r="Q113">
            <v>15000000</v>
          </cell>
          <cell r="R113" t="str">
            <v>XĐTH</v>
          </cell>
          <cell r="S113">
            <v>24</v>
          </cell>
          <cell r="T113">
            <v>11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6875000</v>
          </cell>
          <cell r="AA113">
            <v>0</v>
          </cell>
          <cell r="AB113">
            <v>1810992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2500000</v>
          </cell>
          <cell r="AJ113">
            <v>11185992</v>
          </cell>
          <cell r="AK113">
            <v>7500000</v>
          </cell>
        </row>
        <row r="114">
          <cell r="B114">
            <v>10221</v>
          </cell>
          <cell r="C114" t="str">
            <v>TD319</v>
          </cell>
          <cell r="D114" t="str">
            <v>Nguyễn Văn Huy</v>
          </cell>
          <cell r="E114" t="str">
            <v>Nhân viên Chăm sóc khách hàng</v>
          </cell>
          <cell r="F114" t="str">
            <v>BP Chăm sóc khách hàng</v>
          </cell>
          <cell r="G114" t="str">
            <v>Ban KD C1</v>
          </cell>
          <cell r="H114" t="str">
            <v>Ban Kinh doanh - Dịch vụ</v>
          </cell>
          <cell r="I114">
            <v>101866808091</v>
          </cell>
          <cell r="J114" t="str">
            <v>Khối Kinh doanh - Dịch vụ</v>
          </cell>
          <cell r="K114">
            <v>1</v>
          </cell>
          <cell r="L114" t="str">
            <v>C1</v>
          </cell>
          <cell r="M114" t="str">
            <v/>
          </cell>
          <cell r="N114">
            <v>42809</v>
          </cell>
          <cell r="O114">
            <v>4050000</v>
          </cell>
          <cell r="P114">
            <v>1950000</v>
          </cell>
          <cell r="Q114">
            <v>6000000</v>
          </cell>
          <cell r="R114" t="str">
            <v>XĐTH</v>
          </cell>
          <cell r="S114">
            <v>24</v>
          </cell>
          <cell r="T114">
            <v>23</v>
          </cell>
          <cell r="U114">
            <v>1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6000000</v>
          </cell>
          <cell r="AA114">
            <v>0</v>
          </cell>
          <cell r="AB114">
            <v>1234767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7234767</v>
          </cell>
          <cell r="AK114">
            <v>4050000</v>
          </cell>
        </row>
        <row r="115">
          <cell r="B115">
            <v>10222</v>
          </cell>
          <cell r="C115" t="str">
            <v>TD320</v>
          </cell>
          <cell r="D115" t="str">
            <v>Vũ Tuấn Linh</v>
          </cell>
          <cell r="E115" t="str">
            <v>Chuyên viên Kinh doanh</v>
          </cell>
          <cell r="F115" t="str">
            <v>BP Kinh doanh căn hộ</v>
          </cell>
          <cell r="G115" t="str">
            <v>Ban KD C1</v>
          </cell>
          <cell r="H115" t="str">
            <v>Phòng Kinh doanh</v>
          </cell>
          <cell r="I115">
            <v>104866821255</v>
          </cell>
          <cell r="J115" t="str">
            <v>Ban Kinh doanh - Dịch vụ</v>
          </cell>
          <cell r="K115" t="str">
            <v>Giảm tháng 11</v>
          </cell>
          <cell r="L115" t="str">
            <v>C1</v>
          </cell>
          <cell r="M115">
            <v>43050</v>
          </cell>
          <cell r="N115">
            <v>42816</v>
          </cell>
          <cell r="O115">
            <v>9000000</v>
          </cell>
          <cell r="P115">
            <v>9000000</v>
          </cell>
          <cell r="Q115">
            <v>18000000</v>
          </cell>
          <cell r="R115" t="str">
            <v>XĐTH</v>
          </cell>
          <cell r="S115">
            <v>24</v>
          </cell>
          <cell r="T115">
            <v>5.5</v>
          </cell>
          <cell r="U115">
            <v>2.5</v>
          </cell>
          <cell r="V115">
            <v>0</v>
          </cell>
          <cell r="W115">
            <v>1</v>
          </cell>
          <cell r="X115">
            <v>0</v>
          </cell>
          <cell r="Y115">
            <v>0</v>
          </cell>
          <cell r="Z115">
            <v>6000000</v>
          </cell>
          <cell r="AA115">
            <v>0</v>
          </cell>
          <cell r="AB115">
            <v>892799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6892799</v>
          </cell>
          <cell r="AK115">
            <v>0</v>
          </cell>
        </row>
        <row r="116">
          <cell r="B116">
            <v>10224</v>
          </cell>
          <cell r="C116" t="str">
            <v>TD325</v>
          </cell>
          <cell r="D116" t="str">
            <v>Nguyễn Thúy Hằng</v>
          </cell>
          <cell r="E116" t="str">
            <v>Lễ tân nhà mẫu DE4</v>
          </cell>
          <cell r="F116" t="str">
            <v>Phòng Dịch vụ</v>
          </cell>
          <cell r="G116" t="str">
            <v>Ban KD C1</v>
          </cell>
          <cell r="H116" t="str">
            <v>Ban Kinh doanh - Dịch vụ</v>
          </cell>
          <cell r="I116" t="str">
            <v>102003969645</v>
          </cell>
          <cell r="J116" t="str">
            <v>Khối Kinh doanh - Dịch vụ</v>
          </cell>
          <cell r="K116">
            <v>1</v>
          </cell>
          <cell r="L116" t="str">
            <v>C1</v>
          </cell>
          <cell r="M116" t="str">
            <v/>
          </cell>
          <cell r="N116">
            <v>42815</v>
          </cell>
          <cell r="O116">
            <v>4050000</v>
          </cell>
          <cell r="P116">
            <v>950000</v>
          </cell>
          <cell r="Q116">
            <v>5000000</v>
          </cell>
          <cell r="R116" t="str">
            <v>XĐTH</v>
          </cell>
          <cell r="S116">
            <v>24</v>
          </cell>
          <cell r="T116">
            <v>24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5000000</v>
          </cell>
          <cell r="AA116">
            <v>0</v>
          </cell>
          <cell r="AB116">
            <v>892799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680000</v>
          </cell>
          <cell r="AI116">
            <v>-1000000</v>
          </cell>
          <cell r="AJ116">
            <v>5572799</v>
          </cell>
          <cell r="AK116">
            <v>4050000</v>
          </cell>
        </row>
        <row r="117">
          <cell r="B117">
            <v>10225</v>
          </cell>
          <cell r="C117" t="str">
            <v>TD329</v>
          </cell>
          <cell r="D117" t="str">
            <v>Trương Phú Hải</v>
          </cell>
          <cell r="E117" t="str">
            <v>Trợ lý Kế hoạch</v>
          </cell>
          <cell r="F117">
            <v>0</v>
          </cell>
          <cell r="G117" t="str">
            <v>TTL C1</v>
          </cell>
          <cell r="H117">
            <v>0</v>
          </cell>
          <cell r="I117">
            <v>105003685856</v>
          </cell>
          <cell r="J117">
            <v>0</v>
          </cell>
          <cell r="K117">
            <v>1</v>
          </cell>
          <cell r="L117" t="str">
            <v>C1</v>
          </cell>
          <cell r="M117" t="str">
            <v/>
          </cell>
          <cell r="N117">
            <v>42887</v>
          </cell>
          <cell r="O117">
            <v>9000000</v>
          </cell>
          <cell r="P117">
            <v>9000000</v>
          </cell>
          <cell r="Q117">
            <v>18000000</v>
          </cell>
          <cell r="R117" t="str">
            <v>XĐTH</v>
          </cell>
          <cell r="S117">
            <v>24</v>
          </cell>
          <cell r="T117">
            <v>24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18000000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18000000</v>
          </cell>
          <cell r="AK117">
            <v>9000000</v>
          </cell>
        </row>
        <row r="118">
          <cell r="B118">
            <v>10226</v>
          </cell>
          <cell r="C118" t="str">
            <v>TD331</v>
          </cell>
          <cell r="D118" t="str">
            <v>Lê Thị Thanh Bình</v>
          </cell>
          <cell r="E118" t="str">
            <v>Chuyên viên Phát triển dự án</v>
          </cell>
          <cell r="F118" t="str">
            <v>Phòng Phát triển dự án Nội tỉnh</v>
          </cell>
          <cell r="G118" t="str">
            <v>Ban PTDA C1</v>
          </cell>
          <cell r="H118" t="str">
            <v>Khối Phát triển dự án</v>
          </cell>
          <cell r="I118">
            <v>107866794002</v>
          </cell>
          <cell r="J118" t="str">
            <v>Khối Phát triển dự án</v>
          </cell>
          <cell r="K118">
            <v>1</v>
          </cell>
          <cell r="L118" t="str">
            <v>C1</v>
          </cell>
          <cell r="M118" t="str">
            <v/>
          </cell>
          <cell r="N118">
            <v>42870</v>
          </cell>
          <cell r="O118">
            <v>9000000</v>
          </cell>
          <cell r="P118">
            <v>9000000</v>
          </cell>
          <cell r="Q118">
            <v>18000000</v>
          </cell>
          <cell r="R118" t="str">
            <v>XĐTH</v>
          </cell>
          <cell r="S118">
            <v>24</v>
          </cell>
          <cell r="T118">
            <v>24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18000000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500000</v>
          </cell>
          <cell r="AG118">
            <v>700000</v>
          </cell>
          <cell r="AH118">
            <v>0</v>
          </cell>
          <cell r="AI118">
            <v>0</v>
          </cell>
          <cell r="AJ118">
            <v>19200000</v>
          </cell>
          <cell r="AK118">
            <v>9000000</v>
          </cell>
        </row>
        <row r="119">
          <cell r="B119">
            <v>10227</v>
          </cell>
          <cell r="C119" t="str">
            <v>TD334</v>
          </cell>
          <cell r="D119" t="str">
            <v>Nguyễn Thị Thu Hương</v>
          </cell>
          <cell r="E119" t="str">
            <v>Chuyên viên Cho thuê</v>
          </cell>
          <cell r="F119" t="str">
            <v>BP cho thuê</v>
          </cell>
          <cell r="G119" t="str">
            <v>Ban KD C1</v>
          </cell>
          <cell r="H119" t="str">
            <v>Ban Kinh doanh - Dịch vụ</v>
          </cell>
          <cell r="I119">
            <v>108867025430</v>
          </cell>
          <cell r="J119" t="str">
            <v>Khối Kinh doanh - Dịch vụ</v>
          </cell>
          <cell r="K119">
            <v>1</v>
          </cell>
          <cell r="L119" t="str">
            <v>C1</v>
          </cell>
          <cell r="M119" t="str">
            <v/>
          </cell>
          <cell r="N119">
            <v>42870</v>
          </cell>
          <cell r="O119">
            <v>5000000</v>
          </cell>
          <cell r="P119">
            <v>5000000</v>
          </cell>
          <cell r="Q119">
            <v>10000000</v>
          </cell>
          <cell r="R119" t="str">
            <v>XĐTH</v>
          </cell>
          <cell r="S119">
            <v>24</v>
          </cell>
          <cell r="T119">
            <v>24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10000000</v>
          </cell>
          <cell r="AA119">
            <v>0</v>
          </cell>
          <cell r="AB119">
            <v>18209841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28209841</v>
          </cell>
          <cell r="AK119">
            <v>5000000</v>
          </cell>
        </row>
        <row r="120">
          <cell r="B120">
            <v>10228</v>
          </cell>
          <cell r="C120" t="str">
            <v>TD337</v>
          </cell>
          <cell r="D120" t="str">
            <v>Trần Công Đạt</v>
          </cell>
          <cell r="E120">
            <v>0</v>
          </cell>
          <cell r="F120">
            <v>0</v>
          </cell>
          <cell r="G120" t="str">
            <v>Ban TGD C1</v>
          </cell>
          <cell r="H120" t="str">
            <v>Ban Tổng Giám đốc</v>
          </cell>
          <cell r="I120" t="str">
            <v>101005973709</v>
          </cell>
          <cell r="J120">
            <v>0</v>
          </cell>
          <cell r="K120">
            <v>1</v>
          </cell>
          <cell r="L120" t="str">
            <v>C1</v>
          </cell>
          <cell r="M120" t="str">
            <v/>
          </cell>
          <cell r="N120">
            <v>42870</v>
          </cell>
          <cell r="O120">
            <v>30000000</v>
          </cell>
          <cell r="P120">
            <v>30000000</v>
          </cell>
          <cell r="Q120">
            <v>60000000</v>
          </cell>
          <cell r="R120" t="str">
            <v>XĐTH</v>
          </cell>
          <cell r="S120">
            <v>24</v>
          </cell>
          <cell r="T120">
            <v>24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60000000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700000</v>
          </cell>
          <cell r="AG120">
            <v>0</v>
          </cell>
          <cell r="AH120">
            <v>0</v>
          </cell>
          <cell r="AI120">
            <v>0</v>
          </cell>
          <cell r="AJ120">
            <v>60700000</v>
          </cell>
          <cell r="AK120">
            <v>30000000</v>
          </cell>
        </row>
        <row r="121">
          <cell r="B121">
            <v>10229</v>
          </cell>
          <cell r="C121" t="str">
            <v>TD338</v>
          </cell>
          <cell r="D121" t="str">
            <v>Nguyễn Minh Dương</v>
          </cell>
          <cell r="E121" t="str">
            <v>Nhân viên Lái xe</v>
          </cell>
          <cell r="F121" t="str">
            <v>Phòng Tổng hợp</v>
          </cell>
          <cell r="G121" t="str">
            <v>VPTĐ C1</v>
          </cell>
          <cell r="H121">
            <v>0</v>
          </cell>
          <cell r="I121" t="str">
            <v>109005092445</v>
          </cell>
          <cell r="J121">
            <v>0</v>
          </cell>
          <cell r="K121">
            <v>1</v>
          </cell>
          <cell r="L121" t="str">
            <v>C1</v>
          </cell>
          <cell r="M121" t="str">
            <v/>
          </cell>
          <cell r="N121">
            <v>42870</v>
          </cell>
          <cell r="O121">
            <v>4050000</v>
          </cell>
          <cell r="P121">
            <v>1950000</v>
          </cell>
          <cell r="Q121">
            <v>6000000</v>
          </cell>
          <cell r="R121" t="str">
            <v>XĐTH</v>
          </cell>
          <cell r="S121">
            <v>24</v>
          </cell>
          <cell r="T121">
            <v>24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6000000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6000000</v>
          </cell>
          <cell r="AK121">
            <v>4050000</v>
          </cell>
        </row>
        <row r="122">
          <cell r="B122">
            <v>10232</v>
          </cell>
          <cell r="C122" t="str">
            <v>TD341</v>
          </cell>
          <cell r="D122" t="str">
            <v>Nguyễn Thị Dung</v>
          </cell>
          <cell r="E122" t="str">
            <v>Nhân viên Chăm sóc khách hàng</v>
          </cell>
          <cell r="F122" t="str">
            <v>BP Chăm sóc khách hàng</v>
          </cell>
          <cell r="G122" t="str">
            <v>Ban KD C1</v>
          </cell>
          <cell r="H122" t="str">
            <v>Ban Kính doanh - Dịch vụ</v>
          </cell>
          <cell r="I122">
            <v>107867078513</v>
          </cell>
          <cell r="J122">
            <v>0</v>
          </cell>
          <cell r="K122">
            <v>1</v>
          </cell>
          <cell r="L122" t="str">
            <v>C1</v>
          </cell>
          <cell r="M122" t="str">
            <v/>
          </cell>
          <cell r="N122">
            <v>42873</v>
          </cell>
          <cell r="O122">
            <v>4050000</v>
          </cell>
          <cell r="P122">
            <v>1950000</v>
          </cell>
          <cell r="Q122">
            <v>6000000</v>
          </cell>
          <cell r="R122" t="str">
            <v>XĐTH</v>
          </cell>
          <cell r="S122">
            <v>24</v>
          </cell>
          <cell r="T122">
            <v>22</v>
          </cell>
          <cell r="U122">
            <v>2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6000000</v>
          </cell>
          <cell r="AA122">
            <v>0</v>
          </cell>
          <cell r="AB122">
            <v>1207328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7207328</v>
          </cell>
          <cell r="AK122">
            <v>4050000</v>
          </cell>
        </row>
        <row r="123">
          <cell r="B123">
            <v>10235</v>
          </cell>
          <cell r="C123" t="str">
            <v>TD346</v>
          </cell>
          <cell r="D123" t="str">
            <v>Trịnh Ngọc Khoa</v>
          </cell>
          <cell r="E123" t="str">
            <v>Nhân viên bàn giao</v>
          </cell>
          <cell r="F123" t="str">
            <v>BP bàn giao</v>
          </cell>
          <cell r="G123" t="str">
            <v>Ban KD C1</v>
          </cell>
          <cell r="H123" t="str">
            <v>Ban Kinh doanh - Dịch vụ</v>
          </cell>
          <cell r="I123">
            <v>108004650287</v>
          </cell>
          <cell r="J123" t="str">
            <v>Khối Kinh doanh - Dịch vụ</v>
          </cell>
          <cell r="K123">
            <v>1</v>
          </cell>
          <cell r="L123" t="str">
            <v>C1</v>
          </cell>
          <cell r="M123" t="str">
            <v/>
          </cell>
          <cell r="N123">
            <v>42912</v>
          </cell>
          <cell r="O123">
            <v>6000000</v>
          </cell>
          <cell r="P123">
            <v>6000000</v>
          </cell>
          <cell r="Q123">
            <v>12000000</v>
          </cell>
          <cell r="R123" t="str">
            <v>XĐTH</v>
          </cell>
          <cell r="S123">
            <v>24</v>
          </cell>
          <cell r="T123">
            <v>23</v>
          </cell>
          <cell r="U123">
            <v>1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12000000</v>
          </cell>
          <cell r="AA123">
            <v>0</v>
          </cell>
          <cell r="AB123">
            <v>1234767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651667</v>
          </cell>
          <cell r="AI123">
            <v>0</v>
          </cell>
          <cell r="AJ123">
            <v>13886434</v>
          </cell>
          <cell r="AK123">
            <v>6000000</v>
          </cell>
        </row>
        <row r="124">
          <cell r="B124">
            <v>10307</v>
          </cell>
          <cell r="D124" t="str">
            <v>Phan Thị Minh Nguyệt</v>
          </cell>
          <cell r="E124" t="str">
            <v>Nhân viên Thủ tục Khách hàng</v>
          </cell>
          <cell r="F124" t="str">
            <v>BP Thủ tục khách hàng</v>
          </cell>
          <cell r="G124" t="str">
            <v>Ban KD C1</v>
          </cell>
          <cell r="H124" t="str">
            <v>Ban Kinh doanh - Dịch vụ</v>
          </cell>
          <cell r="I124">
            <v>105006592876</v>
          </cell>
          <cell r="J124" t="str">
            <v>Khối Kinh doanh - Dịch vụ</v>
          </cell>
          <cell r="K124">
            <v>1</v>
          </cell>
          <cell r="L124" t="str">
            <v>C1</v>
          </cell>
          <cell r="M124" t="str">
            <v/>
          </cell>
          <cell r="N124">
            <v>42947</v>
          </cell>
          <cell r="O124">
            <v>4050000</v>
          </cell>
          <cell r="P124">
            <v>2950000</v>
          </cell>
          <cell r="Q124">
            <v>7000000</v>
          </cell>
          <cell r="R124" t="str">
            <v>XĐTH</v>
          </cell>
          <cell r="S124">
            <v>24</v>
          </cell>
          <cell r="T124">
            <v>24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7000000</v>
          </cell>
          <cell r="AA124">
            <v>0</v>
          </cell>
          <cell r="AB124">
            <v>1207328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680000</v>
          </cell>
          <cell r="AI124">
            <v>0</v>
          </cell>
          <cell r="AJ124">
            <v>8887328</v>
          </cell>
          <cell r="AK124">
            <v>4050000</v>
          </cell>
        </row>
        <row r="125">
          <cell r="B125">
            <v>10332</v>
          </cell>
          <cell r="D125" t="str">
            <v>Nguyễn Đồng Cường</v>
          </cell>
          <cell r="E125" t="str">
            <v>Trưởng phòng Dịch vụ</v>
          </cell>
          <cell r="F125" t="str">
            <v>Phòng Dịch vụ</v>
          </cell>
          <cell r="G125" t="str">
            <v>Ban KD C1</v>
          </cell>
          <cell r="H125" t="str">
            <v>Ban Kinh doanh - Dịch vụ</v>
          </cell>
          <cell r="I125">
            <v>102867342818</v>
          </cell>
          <cell r="J125" t="str">
            <v>Ban Kinh doanh - Dịch vụ</v>
          </cell>
          <cell r="K125" t="str">
            <v>HĐTV</v>
          </cell>
          <cell r="L125" t="str">
            <v>C1</v>
          </cell>
          <cell r="M125">
            <v>43050</v>
          </cell>
          <cell r="N125">
            <v>42968</v>
          </cell>
          <cell r="O125">
            <v>30000000</v>
          </cell>
          <cell r="P125">
            <v>30000000</v>
          </cell>
          <cell r="Q125">
            <v>60000000</v>
          </cell>
          <cell r="R125" t="str">
            <v>XĐTH</v>
          </cell>
          <cell r="S125">
            <v>24</v>
          </cell>
          <cell r="T125">
            <v>9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22500000</v>
          </cell>
          <cell r="AA125">
            <v>0</v>
          </cell>
          <cell r="AB125">
            <v>20263179</v>
          </cell>
          <cell r="AC125">
            <v>0</v>
          </cell>
          <cell r="AD125">
            <v>0</v>
          </cell>
          <cell r="AE125">
            <v>0</v>
          </cell>
          <cell r="AF125">
            <v>187500</v>
          </cell>
          <cell r="AG125">
            <v>0</v>
          </cell>
          <cell r="AH125">
            <v>0</v>
          </cell>
          <cell r="AI125">
            <v>97500000</v>
          </cell>
          <cell r="AJ125">
            <v>140450679</v>
          </cell>
          <cell r="AK125">
            <v>0</v>
          </cell>
        </row>
        <row r="126">
          <cell r="B126">
            <v>10335</v>
          </cell>
          <cell r="D126" t="str">
            <v>Nguyễn Thị Phượng</v>
          </cell>
          <cell r="E126" t="str">
            <v>Nhân viên Thủ tục Khách hàng</v>
          </cell>
          <cell r="F126" t="str">
            <v>BP Thủ tục khách hàng</v>
          </cell>
          <cell r="G126" t="str">
            <v>Ban KD C1</v>
          </cell>
          <cell r="H126" t="str">
            <v>Khối Kinh doanh - Dịch vụ</v>
          </cell>
          <cell r="I126">
            <v>101005417341</v>
          </cell>
          <cell r="J126" t="str">
            <v>Khối Kinh doanh - Dịch vụ</v>
          </cell>
          <cell r="K126">
            <v>1</v>
          </cell>
          <cell r="L126" t="str">
            <v>C1</v>
          </cell>
          <cell r="M126" t="str">
            <v/>
          </cell>
          <cell r="N126">
            <v>42968</v>
          </cell>
          <cell r="O126">
            <v>4050000</v>
          </cell>
          <cell r="P126">
            <v>2950000</v>
          </cell>
          <cell r="Q126">
            <v>7000000</v>
          </cell>
          <cell r="R126" t="str">
            <v>XĐTH</v>
          </cell>
          <cell r="S126">
            <v>24</v>
          </cell>
          <cell r="T126">
            <v>24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7000000</v>
          </cell>
          <cell r="AA126">
            <v>0</v>
          </cell>
          <cell r="AB126">
            <v>1207328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680000</v>
          </cell>
          <cell r="AI126">
            <v>0</v>
          </cell>
          <cell r="AJ126">
            <v>8887328</v>
          </cell>
          <cell r="AK126">
            <v>4050000</v>
          </cell>
        </row>
        <row r="127">
          <cell r="B127">
            <v>10337</v>
          </cell>
          <cell r="D127" t="str">
            <v>Đỗ Hà Thanh</v>
          </cell>
          <cell r="E127" t="str">
            <v>Nhân viên Thủ tục Khách hàng</v>
          </cell>
          <cell r="F127" t="str">
            <v>BP Thủ tục khách hàng</v>
          </cell>
          <cell r="G127" t="str">
            <v>Ban KD C1</v>
          </cell>
          <cell r="H127" t="str">
            <v>Ban Kinh doanh - Dịch vụ</v>
          </cell>
          <cell r="I127">
            <v>102867380039</v>
          </cell>
          <cell r="J127" t="str">
            <v>Khối Kinh doanh - Dịch vụ</v>
          </cell>
          <cell r="K127">
            <v>1</v>
          </cell>
          <cell r="L127" t="str">
            <v>C1</v>
          </cell>
          <cell r="M127" t="str">
            <v/>
          </cell>
          <cell r="N127">
            <v>42970</v>
          </cell>
          <cell r="O127">
            <v>4250000</v>
          </cell>
          <cell r="P127">
            <v>4250000</v>
          </cell>
          <cell r="Q127">
            <v>8500000</v>
          </cell>
          <cell r="R127" t="str">
            <v>XĐTH</v>
          </cell>
          <cell r="S127">
            <v>24</v>
          </cell>
          <cell r="T127">
            <v>24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8500000</v>
          </cell>
          <cell r="AA127">
            <v>0</v>
          </cell>
          <cell r="AB127">
            <v>1207328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9707328</v>
          </cell>
          <cell r="AK127">
            <v>4250000</v>
          </cell>
        </row>
        <row r="128">
          <cell r="B128">
            <v>10338</v>
          </cell>
          <cell r="D128" t="str">
            <v>Bùi Thị Ngọc Anh</v>
          </cell>
          <cell r="E128" t="str">
            <v>Nhân viên hỗ trợ</v>
          </cell>
          <cell r="F128" t="str">
            <v>BP cho thuê</v>
          </cell>
          <cell r="G128" t="str">
            <v>Ban KD C1</v>
          </cell>
          <cell r="H128" t="str">
            <v>Ban Kinh doanh - Dịch vụ</v>
          </cell>
          <cell r="I128">
            <v>107867356492</v>
          </cell>
          <cell r="J128" t="str">
            <v>Khối Kinh doanh - Dịch vụ</v>
          </cell>
          <cell r="K128">
            <v>1</v>
          </cell>
          <cell r="L128" t="str">
            <v>C1</v>
          </cell>
          <cell r="M128" t="str">
            <v/>
          </cell>
          <cell r="N128">
            <v>42975</v>
          </cell>
          <cell r="O128">
            <v>4500000</v>
          </cell>
          <cell r="P128">
            <v>4500000</v>
          </cell>
          <cell r="Q128">
            <v>9000000</v>
          </cell>
          <cell r="R128" t="str">
            <v>XĐTH</v>
          </cell>
          <cell r="S128">
            <v>24</v>
          </cell>
          <cell r="T128">
            <v>24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9000000</v>
          </cell>
          <cell r="AA128">
            <v>0</v>
          </cell>
          <cell r="AB128">
            <v>2502661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11502661</v>
          </cell>
          <cell r="AK128">
            <v>4500000</v>
          </cell>
        </row>
        <row r="129">
          <cell r="B129">
            <v>10342</v>
          </cell>
          <cell r="D129" t="str">
            <v>Nguyễn Trung Hiếu</v>
          </cell>
          <cell r="E129" t="str">
            <v>Trưởng phòng Dịch vụ</v>
          </cell>
          <cell r="F129" t="str">
            <v>Phòng Dịch vụ</v>
          </cell>
          <cell r="G129" t="str">
            <v>Ban KD C1</v>
          </cell>
          <cell r="H129" t="str">
            <v>Phòng Dịch vụ</v>
          </cell>
          <cell r="I129">
            <v>103867554671</v>
          </cell>
          <cell r="J129" t="str">
            <v>Ban Kinh doanh - Dịch vụ</v>
          </cell>
          <cell r="K129" t="str">
            <v>HĐTV</v>
          </cell>
          <cell r="L129" t="str">
            <v>C1</v>
          </cell>
          <cell r="M129">
            <v>43048</v>
          </cell>
          <cell r="N129">
            <v>42983</v>
          </cell>
          <cell r="O129">
            <v>15000000</v>
          </cell>
          <cell r="P129">
            <v>15000000</v>
          </cell>
          <cell r="Q129">
            <v>30000000</v>
          </cell>
          <cell r="R129" t="str">
            <v>HĐTV</v>
          </cell>
          <cell r="S129">
            <v>24</v>
          </cell>
          <cell r="T129">
            <v>7</v>
          </cell>
          <cell r="U129">
            <v>0</v>
          </cell>
          <cell r="V129">
            <v>0</v>
          </cell>
          <cell r="W129">
            <v>0</v>
          </cell>
          <cell r="X129">
            <v>25500000</v>
          </cell>
          <cell r="Y129">
            <v>7</v>
          </cell>
          <cell r="Z129">
            <v>7437500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7437500</v>
          </cell>
          <cell r="AK129">
            <v>0</v>
          </cell>
        </row>
        <row r="130">
          <cell r="B130">
            <v>10346</v>
          </cell>
          <cell r="D130" t="str">
            <v>Nguyễn Thị Xuân</v>
          </cell>
          <cell r="E130" t="str">
            <v>Chuyên viên Thủ tục Khách hàng</v>
          </cell>
          <cell r="F130" t="str">
            <v>BP Thủ tục khách hàng</v>
          </cell>
          <cell r="G130" t="str">
            <v>Ban KD C1</v>
          </cell>
          <cell r="H130" t="str">
            <v>Ban Kinh doanh - Dịch vụ</v>
          </cell>
          <cell r="I130">
            <v>105867456928</v>
          </cell>
          <cell r="J130" t="str">
            <v>Khối Kinh doanh - Dịch vụ</v>
          </cell>
          <cell r="K130" t="str">
            <v>Đóng BH tháng 12</v>
          </cell>
          <cell r="L130" t="str">
            <v>C1</v>
          </cell>
          <cell r="M130" t="str">
            <v/>
          </cell>
          <cell r="N130">
            <v>42996</v>
          </cell>
          <cell r="O130">
            <v>6000000</v>
          </cell>
          <cell r="P130">
            <v>6000000</v>
          </cell>
          <cell r="Q130">
            <v>12000000</v>
          </cell>
          <cell r="R130" t="str">
            <v>XĐTH</v>
          </cell>
          <cell r="S130">
            <v>24</v>
          </cell>
          <cell r="T130">
            <v>24</v>
          </cell>
          <cell r="U130">
            <v>0</v>
          </cell>
          <cell r="V130">
            <v>0</v>
          </cell>
          <cell r="W130">
            <v>0</v>
          </cell>
          <cell r="X130">
            <v>10200000</v>
          </cell>
          <cell r="Y130">
            <v>14</v>
          </cell>
          <cell r="Z130">
            <v>10950000</v>
          </cell>
          <cell r="AA130">
            <v>0</v>
          </cell>
          <cell r="AB130">
            <v>603664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11553664</v>
          </cell>
          <cell r="AK130">
            <v>0</v>
          </cell>
        </row>
        <row r="131">
          <cell r="B131">
            <v>10350</v>
          </cell>
          <cell r="D131" t="str">
            <v>Luyện Công Vũ</v>
          </cell>
          <cell r="E131" t="str">
            <v>Phụ trách bàn giao</v>
          </cell>
          <cell r="F131" t="str">
            <v>BP bàn giao</v>
          </cell>
          <cell r="G131" t="str">
            <v>Ban KD C1</v>
          </cell>
          <cell r="H131" t="str">
            <v>Ban Kinh doanh - Dịch vụ</v>
          </cell>
          <cell r="I131">
            <v>103002688871</v>
          </cell>
          <cell r="J131" t="str">
            <v>Khối Kinh doanh - Dịch vụ</v>
          </cell>
          <cell r="K131">
            <v>1</v>
          </cell>
          <cell r="L131" t="str">
            <v>C1</v>
          </cell>
          <cell r="M131" t="str">
            <v/>
          </cell>
          <cell r="N131">
            <v>42331</v>
          </cell>
          <cell r="O131">
            <v>13500000</v>
          </cell>
          <cell r="P131">
            <v>13500000</v>
          </cell>
          <cell r="Q131">
            <v>27000000</v>
          </cell>
          <cell r="R131" t="str">
            <v>XĐTH</v>
          </cell>
          <cell r="S131">
            <v>24</v>
          </cell>
          <cell r="T131">
            <v>24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27000000</v>
          </cell>
          <cell r="AA131">
            <v>0</v>
          </cell>
          <cell r="AB131">
            <v>1852150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680000</v>
          </cell>
          <cell r="AI131">
            <v>0</v>
          </cell>
          <cell r="AJ131">
            <v>29532150</v>
          </cell>
          <cell r="AK131">
            <v>13500000</v>
          </cell>
        </row>
        <row r="132">
          <cell r="B132">
            <v>10352</v>
          </cell>
          <cell r="D132" t="str">
            <v>Nguyễn Thị Hà</v>
          </cell>
          <cell r="E132" t="str">
            <v>Nhân viên tổng hợp</v>
          </cell>
          <cell r="F132" t="str">
            <v>BP bàn giao</v>
          </cell>
          <cell r="G132" t="str">
            <v>Ban KD C1</v>
          </cell>
          <cell r="H132" t="str">
            <v>Ban Kinh doanh - Dịch vụ</v>
          </cell>
          <cell r="I132">
            <v>106002727722</v>
          </cell>
          <cell r="J132" t="str">
            <v>Khối Kinh doanh - Dịch vụ</v>
          </cell>
          <cell r="K132">
            <v>1</v>
          </cell>
          <cell r="L132" t="str">
            <v>C1</v>
          </cell>
          <cell r="M132" t="str">
            <v/>
          </cell>
          <cell r="N132">
            <v>42318</v>
          </cell>
          <cell r="O132">
            <v>4050000</v>
          </cell>
          <cell r="P132">
            <v>1950000</v>
          </cell>
          <cell r="Q132">
            <v>6000000</v>
          </cell>
          <cell r="R132" t="str">
            <v>XĐTH</v>
          </cell>
          <cell r="S132">
            <v>24</v>
          </cell>
          <cell r="T132">
            <v>23</v>
          </cell>
          <cell r="U132">
            <v>1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6000000</v>
          </cell>
          <cell r="AA132">
            <v>0</v>
          </cell>
          <cell r="AB132">
            <v>1234767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7234767</v>
          </cell>
          <cell r="AK132">
            <v>4050000</v>
          </cell>
        </row>
        <row r="133">
          <cell r="B133">
            <v>10353</v>
          </cell>
          <cell r="D133" t="str">
            <v>Nguyễn Hữu Hải</v>
          </cell>
          <cell r="E133" t="str">
            <v>Nhân viên kỹ thuật</v>
          </cell>
          <cell r="F133" t="str">
            <v>BP bàn giao</v>
          </cell>
          <cell r="G133" t="str">
            <v>Ban KD C1</v>
          </cell>
          <cell r="H133" t="str">
            <v>Ban Kinh doanh - Dịch vụ</v>
          </cell>
          <cell r="I133">
            <v>107004155607</v>
          </cell>
          <cell r="J133" t="str">
            <v>Khối Kinh doanh - Dịch vụ</v>
          </cell>
          <cell r="K133">
            <v>1</v>
          </cell>
          <cell r="L133" t="str">
            <v>C1</v>
          </cell>
          <cell r="M133" t="str">
            <v/>
          </cell>
          <cell r="N133">
            <v>42318</v>
          </cell>
          <cell r="O133">
            <v>4055000</v>
          </cell>
          <cell r="P133">
            <v>4055000</v>
          </cell>
          <cell r="Q133">
            <v>8110000</v>
          </cell>
          <cell r="R133" t="str">
            <v>XĐTH</v>
          </cell>
          <cell r="S133">
            <v>24</v>
          </cell>
          <cell r="T133">
            <v>23</v>
          </cell>
          <cell r="U133">
            <v>1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8110000</v>
          </cell>
          <cell r="AA133">
            <v>0</v>
          </cell>
          <cell r="AB133">
            <v>1234767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651667</v>
          </cell>
          <cell r="AI133">
            <v>0</v>
          </cell>
          <cell r="AJ133">
            <v>9996434</v>
          </cell>
          <cell r="AK133">
            <v>4055000</v>
          </cell>
        </row>
        <row r="134">
          <cell r="B134">
            <v>10354</v>
          </cell>
          <cell r="D134" t="str">
            <v>Quàng Văn Bước</v>
          </cell>
          <cell r="E134" t="str">
            <v>Nhân viên Thủ tục sổ đỏ</v>
          </cell>
          <cell r="F134" t="str">
            <v>BP bàn giao</v>
          </cell>
          <cell r="G134" t="str">
            <v>Ban KD C1</v>
          </cell>
          <cell r="H134" t="str">
            <v>Ban Kinh doanh - Dịch vụ</v>
          </cell>
          <cell r="I134">
            <v>107002650662</v>
          </cell>
          <cell r="J134" t="str">
            <v>Khối Kinh doanh - Dịch vụ</v>
          </cell>
          <cell r="K134">
            <v>1</v>
          </cell>
          <cell r="L134" t="str">
            <v>C1</v>
          </cell>
          <cell r="M134" t="str">
            <v/>
          </cell>
          <cell r="N134">
            <v>42318</v>
          </cell>
          <cell r="O134">
            <v>4050000</v>
          </cell>
          <cell r="P134">
            <v>2950000</v>
          </cell>
          <cell r="Q134">
            <v>7000000</v>
          </cell>
          <cell r="R134" t="str">
            <v>XĐTH</v>
          </cell>
          <cell r="S134">
            <v>24</v>
          </cell>
          <cell r="T134">
            <v>24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7000000</v>
          </cell>
          <cell r="AA134">
            <v>0</v>
          </cell>
          <cell r="AB134">
            <v>1207328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680000</v>
          </cell>
          <cell r="AI134">
            <v>0</v>
          </cell>
          <cell r="AJ134">
            <v>8887328</v>
          </cell>
          <cell r="AK134">
            <v>4050000</v>
          </cell>
        </row>
        <row r="135">
          <cell r="B135">
            <v>10358</v>
          </cell>
          <cell r="D135" t="str">
            <v>Nguyễn Thị Hồng Dịu</v>
          </cell>
          <cell r="E135" t="str">
            <v>Nhân viên Cho thuê</v>
          </cell>
          <cell r="F135" t="str">
            <v>BP cho thuê</v>
          </cell>
          <cell r="G135" t="str">
            <v>Ban KD C1</v>
          </cell>
          <cell r="H135" t="str">
            <v>Ban Kinh doanh - Dịch vụ</v>
          </cell>
          <cell r="I135">
            <v>101004938420</v>
          </cell>
          <cell r="J135" t="str">
            <v>Khối Kinh doanh - Dịch vụ</v>
          </cell>
          <cell r="K135" t="str">
            <v>Đóng BH tháng 12</v>
          </cell>
          <cell r="L135" t="str">
            <v>C1</v>
          </cell>
          <cell r="M135" t="str">
            <v/>
          </cell>
          <cell r="N135">
            <v>43003</v>
          </cell>
          <cell r="O135">
            <v>4250000</v>
          </cell>
          <cell r="P135">
            <v>4250000</v>
          </cell>
          <cell r="Q135">
            <v>8500000</v>
          </cell>
          <cell r="R135" t="str">
            <v>XĐTH</v>
          </cell>
          <cell r="S135">
            <v>24</v>
          </cell>
          <cell r="T135">
            <v>24</v>
          </cell>
          <cell r="U135">
            <v>0</v>
          </cell>
          <cell r="V135">
            <v>0</v>
          </cell>
          <cell r="W135">
            <v>0</v>
          </cell>
          <cell r="X135">
            <v>7225000</v>
          </cell>
          <cell r="Y135">
            <v>20</v>
          </cell>
          <cell r="Z135">
            <v>7437500</v>
          </cell>
          <cell r="AA135">
            <v>0</v>
          </cell>
          <cell r="AB135">
            <v>4043927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11481427</v>
          </cell>
          <cell r="AK135">
            <v>0</v>
          </cell>
        </row>
        <row r="136">
          <cell r="B136">
            <v>10359</v>
          </cell>
          <cell r="D136" t="str">
            <v>Hoàng Xuân Quỳnh</v>
          </cell>
          <cell r="E136" t="str">
            <v>Nhân viên học việc</v>
          </cell>
          <cell r="F136" t="str">
            <v>BP Thủ tục khách hàng</v>
          </cell>
          <cell r="G136" t="str">
            <v>Ban KD C1</v>
          </cell>
          <cell r="H136" t="str">
            <v>Khối Kinh doanh - Dịch vụ</v>
          </cell>
          <cell r="I136">
            <v>107006409949</v>
          </cell>
          <cell r="J136" t="str">
            <v>Khối Kinh doanh - Dịch vụ</v>
          </cell>
          <cell r="K136" t="str">
            <v>HĐHV</v>
          </cell>
          <cell r="L136" t="str">
            <v>C1</v>
          </cell>
          <cell r="M136" t="str">
            <v/>
          </cell>
          <cell r="N136">
            <v>43003</v>
          </cell>
          <cell r="O136">
            <v>4500000</v>
          </cell>
          <cell r="P136">
            <v>0</v>
          </cell>
          <cell r="Q136">
            <v>4500000</v>
          </cell>
          <cell r="R136" t="str">
            <v>HĐHV</v>
          </cell>
          <cell r="S136">
            <v>24</v>
          </cell>
          <cell r="T136">
            <v>24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4500000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680000</v>
          </cell>
          <cell r="AI136">
            <v>0</v>
          </cell>
          <cell r="AJ136">
            <v>5180000</v>
          </cell>
          <cell r="AK136">
            <v>0</v>
          </cell>
        </row>
        <row r="137">
          <cell r="B137">
            <v>10347</v>
          </cell>
          <cell r="D137" t="str">
            <v>Trần Thị Tố Như</v>
          </cell>
          <cell r="E137" t="str">
            <v>Nhân viên Kế toán Doanh thu</v>
          </cell>
          <cell r="F137" t="str">
            <v>Phòng Kế toán</v>
          </cell>
          <cell r="G137" t="str">
            <v>Ban TC-KT C1</v>
          </cell>
          <cell r="H137">
            <v>0</v>
          </cell>
          <cell r="I137">
            <v>100867546763</v>
          </cell>
          <cell r="J137">
            <v>0</v>
          </cell>
          <cell r="K137" t="str">
            <v>Đóng BH tháng 12</v>
          </cell>
          <cell r="L137" t="str">
            <v>C1</v>
          </cell>
          <cell r="M137" t="str">
            <v/>
          </cell>
          <cell r="N137">
            <v>42996</v>
          </cell>
          <cell r="O137">
            <v>4050000</v>
          </cell>
          <cell r="P137">
            <v>3950000</v>
          </cell>
          <cell r="Q137">
            <v>8000000</v>
          </cell>
          <cell r="R137" t="str">
            <v>XĐTH</v>
          </cell>
          <cell r="S137">
            <v>24</v>
          </cell>
          <cell r="T137">
            <v>24</v>
          </cell>
          <cell r="U137">
            <v>0</v>
          </cell>
          <cell r="V137">
            <v>0</v>
          </cell>
          <cell r="W137">
            <v>0</v>
          </cell>
          <cell r="X137">
            <v>6800000</v>
          </cell>
          <cell r="Y137">
            <v>14</v>
          </cell>
          <cell r="Z137">
            <v>7300000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7300000</v>
          </cell>
          <cell r="AK137">
            <v>0</v>
          </cell>
        </row>
        <row r="138">
          <cell r="B138">
            <v>10343</v>
          </cell>
          <cell r="D138" t="str">
            <v>Phan Thị Liên</v>
          </cell>
          <cell r="E138" t="str">
            <v>Phụ trách Nhân sự</v>
          </cell>
          <cell r="F138" t="str">
            <v>Phòng Tổng hợp</v>
          </cell>
          <cell r="G138" t="str">
            <v>Ban NS C1</v>
          </cell>
          <cell r="H138">
            <v>0</v>
          </cell>
          <cell r="I138">
            <v>103867558197</v>
          </cell>
          <cell r="J138">
            <v>0</v>
          </cell>
          <cell r="K138">
            <v>1</v>
          </cell>
          <cell r="L138" t="str">
            <v>C1</v>
          </cell>
          <cell r="M138" t="str">
            <v/>
          </cell>
          <cell r="N138">
            <v>42985</v>
          </cell>
          <cell r="O138">
            <v>8500000</v>
          </cell>
          <cell r="P138">
            <v>8500000</v>
          </cell>
          <cell r="Q138">
            <v>17000000</v>
          </cell>
          <cell r="R138" t="str">
            <v>XĐTH</v>
          </cell>
          <cell r="S138">
            <v>24</v>
          </cell>
          <cell r="T138">
            <v>24</v>
          </cell>
          <cell r="U138">
            <v>0</v>
          </cell>
          <cell r="V138">
            <v>0</v>
          </cell>
          <cell r="W138">
            <v>0</v>
          </cell>
          <cell r="X138">
            <v>14450000</v>
          </cell>
          <cell r="Y138">
            <v>5</v>
          </cell>
          <cell r="Z138">
            <v>16468750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16468750</v>
          </cell>
          <cell r="AK138">
            <v>8500000</v>
          </cell>
        </row>
        <row r="139">
          <cell r="B139">
            <v>10355</v>
          </cell>
          <cell r="D139" t="str">
            <v>Nguyễn Long</v>
          </cell>
          <cell r="E139" t="str">
            <v>Nhân viên kỹ thuật</v>
          </cell>
          <cell r="F139" t="str">
            <v>BP bàn giao</v>
          </cell>
          <cell r="G139" t="str">
            <v>Ban KD C1</v>
          </cell>
          <cell r="H139" t="str">
            <v>Ban Kinh doanh - Dịch vụ</v>
          </cell>
          <cell r="I139" t="str">
            <v>711AC2101363</v>
          </cell>
          <cell r="J139" t="str">
            <v>Khối Kinh doanh - Dịch vụ</v>
          </cell>
          <cell r="K139">
            <v>1</v>
          </cell>
          <cell r="L139" t="str">
            <v>C1</v>
          </cell>
          <cell r="M139" t="str">
            <v/>
          </cell>
          <cell r="N139">
            <v>42222</v>
          </cell>
          <cell r="O139">
            <v>4050000</v>
          </cell>
          <cell r="P139">
            <v>3950000</v>
          </cell>
          <cell r="Q139">
            <v>8000000</v>
          </cell>
          <cell r="R139" t="str">
            <v>XĐTH</v>
          </cell>
          <cell r="S139">
            <v>24</v>
          </cell>
          <cell r="T139">
            <v>24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8000000</v>
          </cell>
          <cell r="AA139">
            <v>0</v>
          </cell>
          <cell r="AB139">
            <v>617383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680000</v>
          </cell>
          <cell r="AI139">
            <v>0</v>
          </cell>
          <cell r="AJ139">
            <v>9297383</v>
          </cell>
          <cell r="AK139">
            <v>4050000</v>
          </cell>
        </row>
        <row r="140">
          <cell r="B140">
            <v>10370</v>
          </cell>
          <cell r="D140" t="str">
            <v>Nguyễn Thị Trang</v>
          </cell>
          <cell r="E140" t="str">
            <v>Nhân viên Thủ tục sổ đỏ</v>
          </cell>
          <cell r="F140" t="str">
            <v>BP bàn giao</v>
          </cell>
          <cell r="G140" t="str">
            <v>Ban KD C1</v>
          </cell>
          <cell r="H140" t="str">
            <v>Ban Kính doanh - Dịch vụ</v>
          </cell>
          <cell r="I140">
            <v>105867650136</v>
          </cell>
          <cell r="J140">
            <v>0</v>
          </cell>
          <cell r="K140" t="str">
            <v>HĐMV</v>
          </cell>
          <cell r="L140" t="str">
            <v>C1</v>
          </cell>
          <cell r="M140" t="str">
            <v/>
          </cell>
          <cell r="N140">
            <v>43029</v>
          </cell>
          <cell r="O140">
            <v>4050000</v>
          </cell>
          <cell r="P140">
            <v>450000</v>
          </cell>
          <cell r="Q140">
            <v>4500000</v>
          </cell>
          <cell r="R140" t="str">
            <v>HĐMV</v>
          </cell>
          <cell r="S140">
            <v>24</v>
          </cell>
          <cell r="T140">
            <v>24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4500000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680000</v>
          </cell>
          <cell r="AI140">
            <v>0</v>
          </cell>
          <cell r="AJ140">
            <v>5180000</v>
          </cell>
          <cell r="AK140">
            <v>0</v>
          </cell>
        </row>
        <row r="141">
          <cell r="B141">
            <v>10360</v>
          </cell>
          <cell r="D141" t="str">
            <v>Trần Quang Vinh</v>
          </cell>
          <cell r="E141" t="str">
            <v>Nhân viên học việc</v>
          </cell>
          <cell r="F141" t="str">
            <v>Phòng Tài chính - Kế toán</v>
          </cell>
          <cell r="G141" t="str">
            <v>Ban TC-KT C1</v>
          </cell>
          <cell r="H141">
            <v>0</v>
          </cell>
          <cell r="I141">
            <v>100005841245</v>
          </cell>
          <cell r="J141">
            <v>0</v>
          </cell>
          <cell r="K141" t="str">
            <v>HĐMV</v>
          </cell>
          <cell r="L141" t="str">
            <v>C1</v>
          </cell>
          <cell r="M141" t="str">
            <v/>
          </cell>
          <cell r="N141">
            <v>42983</v>
          </cell>
          <cell r="O141">
            <v>2500000</v>
          </cell>
          <cell r="P141">
            <v>0</v>
          </cell>
          <cell r="Q141">
            <v>2500000</v>
          </cell>
          <cell r="R141" t="str">
            <v>HĐHV</v>
          </cell>
          <cell r="S141">
            <v>24</v>
          </cell>
          <cell r="T141">
            <v>24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2500000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2500000</v>
          </cell>
          <cell r="AK141">
            <v>0</v>
          </cell>
        </row>
        <row r="142">
          <cell r="B142">
            <v>10366</v>
          </cell>
          <cell r="D142" t="str">
            <v>Nguyễn Thị Thu Nhàn</v>
          </cell>
          <cell r="E142" t="str">
            <v>Nhân viên Thủ tục sổ đỏ</v>
          </cell>
          <cell r="F142" t="str">
            <v>BP bàn giao</v>
          </cell>
          <cell r="G142" t="str">
            <v>Ban KD C1</v>
          </cell>
          <cell r="H142" t="str">
            <v>Ban Kính doanh - Dịch vụ</v>
          </cell>
          <cell r="I142">
            <v>104866819119</v>
          </cell>
          <cell r="J142">
            <v>0</v>
          </cell>
          <cell r="K142" t="str">
            <v>HĐMV</v>
          </cell>
          <cell r="L142" t="str">
            <v>C1</v>
          </cell>
          <cell r="M142" t="str">
            <v/>
          </cell>
          <cell r="N142">
            <v>43018</v>
          </cell>
          <cell r="O142">
            <v>4500000</v>
          </cell>
          <cell r="P142">
            <v>0</v>
          </cell>
          <cell r="Q142">
            <v>4500000</v>
          </cell>
          <cell r="R142" t="str">
            <v>HĐMV</v>
          </cell>
          <cell r="S142">
            <v>24</v>
          </cell>
          <cell r="T142">
            <v>24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4500000</v>
          </cell>
          <cell r="AA142">
            <v>0</v>
          </cell>
          <cell r="AB142">
            <v>603664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453333</v>
          </cell>
          <cell r="AI142">
            <v>0</v>
          </cell>
          <cell r="AJ142">
            <v>5556997</v>
          </cell>
          <cell r="AK142">
            <v>0</v>
          </cell>
        </row>
        <row r="143">
          <cell r="B143">
            <v>10376</v>
          </cell>
          <cell r="D143" t="str">
            <v>Nguyễn Minh Phương</v>
          </cell>
          <cell r="E143" t="str">
            <v>Nhân viên kế toán - Quản lý tòa nhà</v>
          </cell>
          <cell r="F143" t="str">
            <v>Phòng Kế toán</v>
          </cell>
          <cell r="G143" t="str">
            <v>Ban TC-KT C1</v>
          </cell>
          <cell r="H143">
            <v>0</v>
          </cell>
          <cell r="I143" t="str">
            <v>Chưa cung cấp</v>
          </cell>
          <cell r="J143">
            <v>0</v>
          </cell>
          <cell r="K143" t="str">
            <v>HĐTV</v>
          </cell>
          <cell r="L143" t="str">
            <v>C1</v>
          </cell>
          <cell r="M143">
            <v>43070</v>
          </cell>
          <cell r="N143">
            <v>43040</v>
          </cell>
          <cell r="O143">
            <v>4050000</v>
          </cell>
          <cell r="P143">
            <v>3950000</v>
          </cell>
          <cell r="Q143">
            <v>8000000</v>
          </cell>
          <cell r="R143" t="str">
            <v>HĐTV</v>
          </cell>
          <cell r="S143">
            <v>24</v>
          </cell>
          <cell r="T143">
            <v>18</v>
          </cell>
          <cell r="U143">
            <v>0</v>
          </cell>
          <cell r="V143">
            <v>0</v>
          </cell>
          <cell r="W143">
            <v>6</v>
          </cell>
          <cell r="X143">
            <v>6800000</v>
          </cell>
          <cell r="Y143">
            <v>18</v>
          </cell>
          <cell r="Z143">
            <v>5100000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5100000</v>
          </cell>
          <cell r="AK143">
            <v>0</v>
          </cell>
        </row>
        <row r="144">
          <cell r="B144">
            <v>10003</v>
          </cell>
          <cell r="C144" t="str">
            <v>TDI002</v>
          </cell>
          <cell r="D144" t="str">
            <v>Trần Nguyễn Dũng</v>
          </cell>
          <cell r="E144" t="str">
            <v>Kiến trúc sư</v>
          </cell>
          <cell r="F144" t="str">
            <v>Bộ phận Thiết kế ý tưởng</v>
          </cell>
          <cell r="G144" t="str">
            <v>Phòng TK ECO</v>
          </cell>
          <cell r="H144" t="str">
            <v>Phòng Sáng tạo kiến trúc</v>
          </cell>
          <cell r="I144" t="str">
            <v>107001287379</v>
          </cell>
          <cell r="J144" t="str">
            <v>Khối Kinh Doanh &amp; Triển khai dự án</v>
          </cell>
          <cell r="K144">
            <v>1</v>
          </cell>
          <cell r="L144" t="str">
            <v>C4</v>
          </cell>
          <cell r="M144" t="str">
            <v/>
          </cell>
          <cell r="N144">
            <v>41381</v>
          </cell>
          <cell r="O144">
            <v>6600000</v>
          </cell>
          <cell r="P144">
            <v>6600000</v>
          </cell>
          <cell r="Q144">
            <v>13200000</v>
          </cell>
          <cell r="R144" t="str">
            <v>XĐTH</v>
          </cell>
          <cell r="S144">
            <v>24</v>
          </cell>
          <cell r="T144">
            <v>23</v>
          </cell>
          <cell r="U144">
            <v>1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13200000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13200000</v>
          </cell>
          <cell r="AK144">
            <v>6600000</v>
          </cell>
        </row>
        <row r="145">
          <cell r="B145">
            <v>10004</v>
          </cell>
          <cell r="C145" t="str">
            <v>TDI003</v>
          </cell>
          <cell r="D145" t="str">
            <v>Đào Hữu Đạt</v>
          </cell>
          <cell r="E145" t="str">
            <v>Kiến trúc sư</v>
          </cell>
          <cell r="F145" t="str">
            <v>Bộ phận Thiết kế ý tưởng</v>
          </cell>
          <cell r="G145" t="str">
            <v>Phòng TK ECO</v>
          </cell>
          <cell r="H145" t="str">
            <v>Phòng Sáng tạo kiến trúc</v>
          </cell>
          <cell r="I145" t="str">
            <v>109001287377</v>
          </cell>
          <cell r="J145" t="str">
            <v>Khối Kinh Doanh &amp; Triển khai dự án</v>
          </cell>
          <cell r="K145">
            <v>1</v>
          </cell>
          <cell r="L145" t="str">
            <v>C4</v>
          </cell>
          <cell r="M145" t="str">
            <v/>
          </cell>
          <cell r="N145">
            <v>41345</v>
          </cell>
          <cell r="O145">
            <v>6875000</v>
          </cell>
          <cell r="P145">
            <v>6875000</v>
          </cell>
          <cell r="Q145">
            <v>13750000</v>
          </cell>
          <cell r="R145" t="str">
            <v>XĐTH</v>
          </cell>
          <cell r="S145">
            <v>24</v>
          </cell>
          <cell r="T145">
            <v>24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13750000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13750000</v>
          </cell>
          <cell r="AK145">
            <v>6875000</v>
          </cell>
        </row>
        <row r="146">
          <cell r="B146">
            <v>10005</v>
          </cell>
          <cell r="C146" t="str">
            <v>TDI004</v>
          </cell>
          <cell r="D146" t="str">
            <v>Lưu Minh Luân</v>
          </cell>
          <cell r="E146" t="str">
            <v>Kiến trúc sư</v>
          </cell>
          <cell r="F146" t="str">
            <v>Bộ phận Thiết kế kiến trúc</v>
          </cell>
          <cell r="G146" t="str">
            <v>Phòng TK ECO</v>
          </cell>
          <cell r="H146" t="str">
            <v>Phòng Sáng tạo kiến trúc</v>
          </cell>
          <cell r="I146" t="str">
            <v>105004986990</v>
          </cell>
          <cell r="J146" t="str">
            <v>Khối Kinh Doanh &amp; Triển khai dự án</v>
          </cell>
          <cell r="K146">
            <v>1</v>
          </cell>
          <cell r="L146" t="str">
            <v>C4</v>
          </cell>
          <cell r="M146" t="str">
            <v/>
          </cell>
          <cell r="N146">
            <v>41687</v>
          </cell>
          <cell r="O146">
            <v>6612500</v>
          </cell>
          <cell r="P146">
            <v>6612500</v>
          </cell>
          <cell r="Q146">
            <v>13225000</v>
          </cell>
          <cell r="R146" t="str">
            <v>XĐTH</v>
          </cell>
          <cell r="S146">
            <v>24</v>
          </cell>
          <cell r="T146">
            <v>22</v>
          </cell>
          <cell r="U146">
            <v>2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13225000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13225000</v>
          </cell>
          <cell r="AK146">
            <v>6612500</v>
          </cell>
        </row>
        <row r="147">
          <cell r="B147">
            <v>10006</v>
          </cell>
          <cell r="C147" t="str">
            <v>TDI006</v>
          </cell>
          <cell r="D147" t="str">
            <v>Nguyễn Thành Nam</v>
          </cell>
          <cell r="E147" t="str">
            <v>Giám đốc</v>
          </cell>
          <cell r="F147" t="str">
            <v>Ban Giám đốc</v>
          </cell>
          <cell r="G147" t="str">
            <v>BGĐ ECO</v>
          </cell>
          <cell r="H147" t="str">
            <v>Ban Giám đốc</v>
          </cell>
          <cell r="I147" t="str">
            <v>102001712593</v>
          </cell>
          <cell r="J147" t="str">
            <v>Khối Kinh Doanh &amp; Triển khai dự án</v>
          </cell>
          <cell r="K147">
            <v>1</v>
          </cell>
          <cell r="L147" t="str">
            <v>C4</v>
          </cell>
          <cell r="M147" t="str">
            <v/>
          </cell>
          <cell r="N147">
            <v>40162</v>
          </cell>
          <cell r="O147">
            <v>16500000</v>
          </cell>
          <cell r="P147">
            <v>16500000</v>
          </cell>
          <cell r="Q147">
            <v>33000000</v>
          </cell>
          <cell r="R147" t="str">
            <v>Không XĐTH</v>
          </cell>
          <cell r="S147">
            <v>24</v>
          </cell>
          <cell r="T147">
            <v>24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33000000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33000000</v>
          </cell>
          <cell r="AK147">
            <v>16500000</v>
          </cell>
        </row>
        <row r="148">
          <cell r="B148">
            <v>10007</v>
          </cell>
          <cell r="C148" t="str">
            <v>TDI013</v>
          </cell>
          <cell r="D148" t="str">
            <v>Trần Văn Tuấn Dương</v>
          </cell>
          <cell r="E148" t="str">
            <v>Kiến trúc sư</v>
          </cell>
          <cell r="F148" t="str">
            <v>Bộ phận Thiết kế kiến trúc</v>
          </cell>
          <cell r="G148" t="str">
            <v>Phòng TK ECO</v>
          </cell>
          <cell r="H148" t="str">
            <v>Phòng Sáng tạo kiến trúc</v>
          </cell>
          <cell r="I148">
            <v>108005207171</v>
          </cell>
          <cell r="J148" t="str">
            <v>Khối Kinh Doanh &amp; Triển khai dự án</v>
          </cell>
          <cell r="K148">
            <v>1</v>
          </cell>
          <cell r="L148" t="str">
            <v>C4</v>
          </cell>
          <cell r="M148" t="str">
            <v/>
          </cell>
          <cell r="N148">
            <v>42749</v>
          </cell>
          <cell r="O148">
            <v>4050000</v>
          </cell>
          <cell r="P148">
            <v>3950000</v>
          </cell>
          <cell r="Q148">
            <v>8000000</v>
          </cell>
          <cell r="R148" t="str">
            <v>XĐTH</v>
          </cell>
          <cell r="S148">
            <v>24</v>
          </cell>
          <cell r="T148">
            <v>20</v>
          </cell>
          <cell r="U148">
            <v>4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8000000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8000000</v>
          </cell>
          <cell r="AK148">
            <v>4050000</v>
          </cell>
        </row>
        <row r="149">
          <cell r="B149">
            <v>10191.200000000001</v>
          </cell>
          <cell r="D149" t="str">
            <v>Nguyễn Viết Thông</v>
          </cell>
          <cell r="E149" t="str">
            <v>Phụ trách kế toán</v>
          </cell>
          <cell r="F149">
            <v>0</v>
          </cell>
          <cell r="G149" t="str">
            <v>Phòng TK ECO</v>
          </cell>
          <cell r="H149">
            <v>0</v>
          </cell>
          <cell r="I149" t="str">
            <v>102003412289</v>
          </cell>
          <cell r="J149">
            <v>0</v>
          </cell>
          <cell r="K149" t="str">
            <v>HĐ Part time</v>
          </cell>
          <cell r="L149" t="str">
            <v>C4</v>
          </cell>
          <cell r="M149" t="str">
            <v/>
          </cell>
          <cell r="N149">
            <v>42585</v>
          </cell>
          <cell r="O149">
            <v>1000000</v>
          </cell>
          <cell r="P149">
            <v>0</v>
          </cell>
          <cell r="Q149">
            <v>1000000</v>
          </cell>
          <cell r="R149" t="str">
            <v>XĐTH</v>
          </cell>
          <cell r="S149">
            <v>24</v>
          </cell>
          <cell r="T149">
            <v>24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1000000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1000000</v>
          </cell>
          <cell r="AK149">
            <v>0</v>
          </cell>
        </row>
        <row r="150">
          <cell r="B150">
            <v>10011</v>
          </cell>
          <cell r="C150" t="str">
            <v>KC013</v>
          </cell>
          <cell r="D150" t="str">
            <v>Nghiêm Thị Nhàn</v>
          </cell>
          <cell r="E150" t="str">
            <v>Phụ trách Kế toán</v>
          </cell>
          <cell r="F150" t="str">
            <v>Bộ phận Kế toán</v>
          </cell>
          <cell r="G150" t="str">
            <v>Phòng HCNS C2</v>
          </cell>
          <cell r="H150" t="str">
            <v>Bộ phận Kế toán</v>
          </cell>
          <cell r="I150" t="str">
            <v>108002307280</v>
          </cell>
          <cell r="J150" t="str">
            <v>Khối Kinh Doanh &amp; Triển khai dự án</v>
          </cell>
          <cell r="K150">
            <v>1</v>
          </cell>
          <cell r="L150" t="str">
            <v>C2</v>
          </cell>
          <cell r="M150" t="str">
            <v/>
          </cell>
          <cell r="N150">
            <v>42135</v>
          </cell>
          <cell r="O150">
            <v>5000000</v>
          </cell>
          <cell r="P150">
            <v>7000000</v>
          </cell>
          <cell r="Q150">
            <v>12000000</v>
          </cell>
          <cell r="R150" t="str">
            <v>XĐTH</v>
          </cell>
          <cell r="S150">
            <v>24</v>
          </cell>
          <cell r="T150">
            <v>22.5</v>
          </cell>
          <cell r="U150">
            <v>1.5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12000000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12000000</v>
          </cell>
          <cell r="AK150">
            <v>5000000</v>
          </cell>
        </row>
        <row r="151">
          <cell r="B151">
            <v>10017</v>
          </cell>
          <cell r="C151" t="str">
            <v>KC039</v>
          </cell>
          <cell r="D151" t="str">
            <v>Đào Minh Tuấn</v>
          </cell>
          <cell r="E151" t="str">
            <v>Chuyên viên M&amp;E</v>
          </cell>
          <cell r="F151" t="str">
            <v>Bộ phận Cơ điện (M&amp;E)</v>
          </cell>
          <cell r="G151" t="str">
            <v>Phòng QLTK C2</v>
          </cell>
          <cell r="H151" t="str">
            <v>Phòng Quản lý thiết kế</v>
          </cell>
          <cell r="I151" t="str">
            <v>109002044690</v>
          </cell>
          <cell r="J151" t="str">
            <v>Khối Kinh Doanh &amp; Triển khai dự án</v>
          </cell>
          <cell r="K151">
            <v>1</v>
          </cell>
          <cell r="L151" t="str">
            <v>C2</v>
          </cell>
          <cell r="M151" t="str">
            <v/>
          </cell>
          <cell r="N151">
            <v>42072</v>
          </cell>
          <cell r="O151">
            <v>7700000</v>
          </cell>
          <cell r="P151">
            <v>7700000</v>
          </cell>
          <cell r="Q151">
            <v>15400000</v>
          </cell>
          <cell r="R151" t="str">
            <v>XĐTH</v>
          </cell>
          <cell r="S151">
            <v>24</v>
          </cell>
          <cell r="T151">
            <v>23</v>
          </cell>
          <cell r="U151">
            <v>1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15400000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15400000</v>
          </cell>
          <cell r="AK151">
            <v>7700000</v>
          </cell>
        </row>
        <row r="152">
          <cell r="B152">
            <v>10019</v>
          </cell>
          <cell r="C152" t="str">
            <v>KC041</v>
          </cell>
          <cell r="D152" t="str">
            <v>Phạm Văn Diệu</v>
          </cell>
          <cell r="E152" t="str">
            <v>Chuyên viên Quản lý Chi phí</v>
          </cell>
          <cell r="F152" t="str">
            <v>Bộ phận Quản lý Chi phí (FS)</v>
          </cell>
          <cell r="G152" t="str">
            <v>Phòng QL KT ĐT C2</v>
          </cell>
          <cell r="H152" t="str">
            <v>Phòng Quản lý Kinh tế - Đấu thầu</v>
          </cell>
          <cell r="I152" t="str">
            <v>108005394636</v>
          </cell>
          <cell r="J152" t="str">
            <v>Khối Kinh Doanh &amp; Triển khai dự án</v>
          </cell>
          <cell r="K152">
            <v>1</v>
          </cell>
          <cell r="L152" t="str">
            <v>C2</v>
          </cell>
          <cell r="M152" t="str">
            <v/>
          </cell>
          <cell r="N152">
            <v>42628</v>
          </cell>
          <cell r="O152">
            <v>6500000</v>
          </cell>
          <cell r="P152">
            <v>6500000</v>
          </cell>
          <cell r="Q152">
            <v>13000000</v>
          </cell>
          <cell r="R152" t="str">
            <v>XĐTH</v>
          </cell>
          <cell r="S152">
            <v>24</v>
          </cell>
          <cell r="T152">
            <v>22</v>
          </cell>
          <cell r="U152">
            <v>2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13000000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13000000</v>
          </cell>
          <cell r="AK152">
            <v>6500000</v>
          </cell>
        </row>
        <row r="153">
          <cell r="B153">
            <v>10028</v>
          </cell>
          <cell r="C153" t="str">
            <v>KC054</v>
          </cell>
          <cell r="D153" t="str">
            <v>Trần Anh</v>
          </cell>
          <cell r="E153" t="str">
            <v xml:space="preserve">Trưởng phòng Quản lý dự án </v>
          </cell>
          <cell r="F153" t="str">
            <v>Phòng Quản lý dự án</v>
          </cell>
          <cell r="G153" t="str">
            <v>BGĐ C2</v>
          </cell>
          <cell r="H153" t="str">
            <v>Phòng Quản lý dự án</v>
          </cell>
          <cell r="I153" t="str">
            <v>100007107428</v>
          </cell>
          <cell r="J153" t="str">
            <v>Khối Kinh Doanh &amp; Triển khai dự án</v>
          </cell>
          <cell r="K153">
            <v>1</v>
          </cell>
          <cell r="L153" t="str">
            <v>C2</v>
          </cell>
          <cell r="M153" t="str">
            <v/>
          </cell>
          <cell r="N153">
            <v>41945</v>
          </cell>
          <cell r="O153">
            <v>20500000</v>
          </cell>
          <cell r="P153">
            <v>20500000</v>
          </cell>
          <cell r="Q153">
            <v>41000000</v>
          </cell>
          <cell r="R153" t="str">
            <v>Không XĐTH</v>
          </cell>
          <cell r="S153">
            <v>24</v>
          </cell>
          <cell r="T153">
            <v>24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41000000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41000000</v>
          </cell>
          <cell r="AK153">
            <v>20500000</v>
          </cell>
        </row>
        <row r="154">
          <cell r="B154">
            <v>10030</v>
          </cell>
          <cell r="C154" t="str">
            <v>KC061</v>
          </cell>
          <cell r="D154" t="str">
            <v>Lê Văn Khoảng</v>
          </cell>
          <cell r="E154" t="str">
            <v>Trưởng bộ phận M&amp;E</v>
          </cell>
          <cell r="F154" t="str">
            <v>Bộ phận Cơ điện (M&amp;E)</v>
          </cell>
          <cell r="G154" t="str">
            <v>Phòng QLTK C2</v>
          </cell>
          <cell r="H154" t="str">
            <v>Phòng Quản lý thiết kế</v>
          </cell>
          <cell r="I154" t="str">
            <v>100001787896</v>
          </cell>
          <cell r="J154" t="str">
            <v>Khối Kinh Doanh &amp; Triển khai dự án</v>
          </cell>
          <cell r="K154">
            <v>1</v>
          </cell>
          <cell r="L154" t="str">
            <v>C2</v>
          </cell>
          <cell r="M154" t="str">
            <v/>
          </cell>
          <cell r="N154">
            <v>41862</v>
          </cell>
          <cell r="O154">
            <v>15000000</v>
          </cell>
          <cell r="P154">
            <v>15000000</v>
          </cell>
          <cell r="Q154">
            <v>30000000</v>
          </cell>
          <cell r="R154" t="str">
            <v>XĐTH</v>
          </cell>
          <cell r="S154">
            <v>24</v>
          </cell>
          <cell r="T154">
            <v>23</v>
          </cell>
          <cell r="U154">
            <v>1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30000000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651667</v>
          </cell>
          <cell r="AI154">
            <v>0</v>
          </cell>
          <cell r="AJ154">
            <v>30651667</v>
          </cell>
          <cell r="AK154">
            <v>15000000</v>
          </cell>
        </row>
        <row r="155">
          <cell r="B155">
            <v>10031</v>
          </cell>
          <cell r="C155" t="str">
            <v>KC063</v>
          </cell>
          <cell r="D155" t="str">
            <v>Phạm Thị Lê Ngọc</v>
          </cell>
          <cell r="E155" t="str">
            <v>Chuyên viên Kiểm soát thiết kế, BIM</v>
          </cell>
          <cell r="F155" t="str">
            <v>Bộ phận Kiểm soát thiết kế, BIM</v>
          </cell>
          <cell r="G155" t="str">
            <v>Phòng QLTK C2</v>
          </cell>
          <cell r="H155" t="str">
            <v>Phòng Quản lý thiết kế</v>
          </cell>
          <cell r="I155" t="str">
            <v>101002307765</v>
          </cell>
          <cell r="J155" t="str">
            <v>Khối Kinh Doanh &amp; Triển khai dự án</v>
          </cell>
          <cell r="K155">
            <v>1</v>
          </cell>
          <cell r="L155" t="str">
            <v>C2</v>
          </cell>
          <cell r="M155" t="str">
            <v/>
          </cell>
          <cell r="N155">
            <v>42079</v>
          </cell>
          <cell r="O155">
            <v>8500000</v>
          </cell>
          <cell r="P155">
            <v>8500000</v>
          </cell>
          <cell r="Q155">
            <v>17000000</v>
          </cell>
          <cell r="R155" t="str">
            <v>XĐTH</v>
          </cell>
          <cell r="S155">
            <v>24</v>
          </cell>
          <cell r="T155">
            <v>24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17000000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17000000</v>
          </cell>
          <cell r="AK155">
            <v>8500000</v>
          </cell>
        </row>
        <row r="156">
          <cell r="B156">
            <v>10032</v>
          </cell>
          <cell r="C156" t="str">
            <v>KC064</v>
          </cell>
          <cell r="D156" t="str">
            <v>Nguyễn Công Sáng</v>
          </cell>
          <cell r="E156" t="str">
            <v>Chuyên viên Quản lý thiết kế M&amp;E</v>
          </cell>
          <cell r="F156" t="str">
            <v>Bộ phận Cơ điện (M&amp;E)</v>
          </cell>
          <cell r="G156" t="str">
            <v>Phòng QLTK C2</v>
          </cell>
          <cell r="H156" t="str">
            <v>Phòng Quản lý thiết kế</v>
          </cell>
          <cell r="I156" t="str">
            <v>103005030819</v>
          </cell>
          <cell r="J156" t="str">
            <v>Khối Kinh Doanh &amp; Triển khai dự án</v>
          </cell>
          <cell r="K156">
            <v>1</v>
          </cell>
          <cell r="L156" t="str">
            <v>C2</v>
          </cell>
          <cell r="M156" t="str">
            <v/>
          </cell>
          <cell r="N156">
            <v>42132</v>
          </cell>
          <cell r="O156">
            <v>7000000</v>
          </cell>
          <cell r="P156">
            <v>7000000</v>
          </cell>
          <cell r="Q156">
            <v>14000000</v>
          </cell>
          <cell r="R156" t="str">
            <v>XĐTH</v>
          </cell>
          <cell r="S156">
            <v>24</v>
          </cell>
          <cell r="T156">
            <v>24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14000000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14000000</v>
          </cell>
          <cell r="AK156">
            <v>7000000</v>
          </cell>
        </row>
        <row r="157">
          <cell r="B157">
            <v>10036</v>
          </cell>
          <cell r="C157" t="str">
            <v>KC071</v>
          </cell>
          <cell r="D157" t="str">
            <v>Đặng Văn Giáp</v>
          </cell>
          <cell r="E157" t="str">
            <v>Chuyên viên Quản lý thiết kế - Xây dựng Hạ tầng</v>
          </cell>
          <cell r="F157" t="str">
            <v>Bộ phận Xây dựng Hạ tầng</v>
          </cell>
          <cell r="G157" t="str">
            <v>Phòng QLTK C2</v>
          </cell>
          <cell r="H157" t="str">
            <v>Phòng Quản lý thiết kế</v>
          </cell>
          <cell r="I157">
            <v>107867051676</v>
          </cell>
          <cell r="J157" t="str">
            <v>Khối Kinh Doanh &amp; Triển khai dự án</v>
          </cell>
          <cell r="K157">
            <v>1</v>
          </cell>
          <cell r="L157" t="str">
            <v>C2</v>
          </cell>
          <cell r="M157" t="str">
            <v/>
          </cell>
          <cell r="N157">
            <v>42870</v>
          </cell>
          <cell r="O157">
            <v>7500000</v>
          </cell>
          <cell r="P157">
            <v>7500000</v>
          </cell>
          <cell r="Q157">
            <v>15000000</v>
          </cell>
          <cell r="R157" t="str">
            <v>XĐTH</v>
          </cell>
          <cell r="S157">
            <v>24</v>
          </cell>
          <cell r="T157">
            <v>23</v>
          </cell>
          <cell r="U157">
            <v>1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15000000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15000000</v>
          </cell>
          <cell r="AK157">
            <v>7500000</v>
          </cell>
        </row>
        <row r="158">
          <cell r="B158">
            <v>10037</v>
          </cell>
          <cell r="C158" t="str">
            <v>KC074</v>
          </cell>
          <cell r="D158" t="str">
            <v>Lý Đặng Tiến</v>
          </cell>
          <cell r="E158" t="str">
            <v>Chuyên viên Quản lý thiết kế - Xây dựng Hạ tầng</v>
          </cell>
          <cell r="F158" t="str">
            <v>Bộ phận Xây dựng Hạ tầng</v>
          </cell>
          <cell r="G158" t="str">
            <v>Phòng QLTK C2</v>
          </cell>
          <cell r="H158" t="str">
            <v>Phòng Quản lý thiết kế</v>
          </cell>
          <cell r="I158">
            <v>107000649281</v>
          </cell>
          <cell r="J158" t="str">
            <v>Khối Kinh Doanh &amp; Triển khai dự án</v>
          </cell>
          <cell r="K158">
            <v>1</v>
          </cell>
          <cell r="L158" t="str">
            <v>C2</v>
          </cell>
          <cell r="M158" t="str">
            <v/>
          </cell>
          <cell r="N158">
            <v>42877</v>
          </cell>
          <cell r="O158">
            <v>7500000</v>
          </cell>
          <cell r="P158">
            <v>7500000</v>
          </cell>
          <cell r="Q158">
            <v>15000000</v>
          </cell>
          <cell r="R158" t="str">
            <v>XĐTH</v>
          </cell>
          <cell r="S158">
            <v>24</v>
          </cell>
          <cell r="T158">
            <v>24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15000000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15000000</v>
          </cell>
          <cell r="AK158">
            <v>7500000</v>
          </cell>
        </row>
        <row r="159">
          <cell r="B159">
            <v>10038</v>
          </cell>
          <cell r="C159" t="str">
            <v>KC075</v>
          </cell>
          <cell r="D159" t="str">
            <v>Vũ Minh Tuấn</v>
          </cell>
          <cell r="E159" t="str">
            <v>Chuyên viên Kiến trúc Quy hoạch</v>
          </cell>
          <cell r="F159" t="str">
            <v>Bộ phận Kiến trúc Quy hoạch</v>
          </cell>
          <cell r="G159" t="str">
            <v>Phòng QLTK C2</v>
          </cell>
          <cell r="H159" t="str">
            <v>Phòng Quản lý thiết kế</v>
          </cell>
          <cell r="I159">
            <v>105867068781</v>
          </cell>
          <cell r="J159" t="str">
            <v>Khối Kinh Doanh &amp; Triển khai dự án</v>
          </cell>
          <cell r="K159">
            <v>1</v>
          </cell>
          <cell r="L159" t="str">
            <v>C2</v>
          </cell>
          <cell r="M159" t="str">
            <v/>
          </cell>
          <cell r="N159">
            <v>42877</v>
          </cell>
          <cell r="O159">
            <v>7000000</v>
          </cell>
          <cell r="P159">
            <v>7000000</v>
          </cell>
          <cell r="Q159">
            <v>14000000</v>
          </cell>
          <cell r="R159" t="str">
            <v>XĐTH</v>
          </cell>
          <cell r="S159">
            <v>24</v>
          </cell>
          <cell r="T159">
            <v>24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14000000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14000000</v>
          </cell>
          <cell r="AK159">
            <v>7000000</v>
          </cell>
        </row>
        <row r="160">
          <cell r="B160">
            <v>10041</v>
          </cell>
          <cell r="C160" t="str">
            <v>KC078</v>
          </cell>
          <cell r="D160" t="str">
            <v>Lê Thị Lan Anh</v>
          </cell>
          <cell r="E160" t="str">
            <v>Phó phòng Quản lý dự án kiêm Phụ trách Phòng Quản lý Kinh tế Đấu thầu</v>
          </cell>
          <cell r="F160" t="str">
            <v>Bộ phận Quản lý QA, QC</v>
          </cell>
          <cell r="G160" t="str">
            <v>Phòng QLDA C2</v>
          </cell>
          <cell r="H160" t="str">
            <v>Phòng Quản lý dự án</v>
          </cell>
          <cell r="I160" t="str">
            <v>103003186034</v>
          </cell>
          <cell r="J160" t="str">
            <v>Khối Kinh Doanh &amp; Triển khai dự án</v>
          </cell>
          <cell r="K160">
            <v>1</v>
          </cell>
          <cell r="L160" t="str">
            <v>C2</v>
          </cell>
          <cell r="M160" t="str">
            <v/>
          </cell>
          <cell r="N160">
            <v>42506</v>
          </cell>
          <cell r="O160">
            <v>15000000</v>
          </cell>
          <cell r="P160">
            <v>15000000</v>
          </cell>
          <cell r="Q160">
            <v>30000000</v>
          </cell>
          <cell r="R160" t="str">
            <v>XĐTH</v>
          </cell>
          <cell r="S160">
            <v>24</v>
          </cell>
          <cell r="T160">
            <v>23</v>
          </cell>
          <cell r="U160">
            <v>1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30000000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30000000</v>
          </cell>
          <cell r="AK160">
            <v>15000000</v>
          </cell>
        </row>
        <row r="161">
          <cell r="B161">
            <v>10042</v>
          </cell>
          <cell r="C161" t="str">
            <v>KC079</v>
          </cell>
          <cell r="D161" t="str">
            <v>Phạm Đức Nam</v>
          </cell>
          <cell r="E161" t="str">
            <v>Chuyên viên Quản lý QA, QC</v>
          </cell>
          <cell r="F161" t="str">
            <v>Bộ phận  Quản lý QA, QC</v>
          </cell>
          <cell r="G161" t="str">
            <v>Phòng QLDA C2</v>
          </cell>
          <cell r="H161" t="str">
            <v>Phòng Quản lý dự án</v>
          </cell>
          <cell r="I161" t="str">
            <v>108005004743</v>
          </cell>
          <cell r="J161" t="str">
            <v>Khối Kinh Doanh &amp; Triển khai dự án</v>
          </cell>
          <cell r="K161">
            <v>1</v>
          </cell>
          <cell r="L161" t="str">
            <v>C2</v>
          </cell>
          <cell r="M161" t="str">
            <v/>
          </cell>
          <cell r="N161">
            <v>42534</v>
          </cell>
          <cell r="O161">
            <v>6037500</v>
          </cell>
          <cell r="P161">
            <v>6037500</v>
          </cell>
          <cell r="Q161">
            <v>12075000</v>
          </cell>
          <cell r="R161" t="str">
            <v>XĐTH</v>
          </cell>
          <cell r="S161">
            <v>24</v>
          </cell>
          <cell r="T161">
            <v>22.5</v>
          </cell>
          <cell r="U161">
            <v>1.5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12075000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12075000</v>
          </cell>
          <cell r="AK161">
            <v>6037500</v>
          </cell>
        </row>
        <row r="162">
          <cell r="B162">
            <v>10309</v>
          </cell>
          <cell r="D162" t="str">
            <v>Mai Anh Tuấn</v>
          </cell>
          <cell r="E162" t="str">
            <v>Kỹ sư Hạ Tầng</v>
          </cell>
          <cell r="F162" t="str">
            <v>Bộ phận Xây dựng Hạ tầng</v>
          </cell>
          <cell r="G162" t="str">
            <v>Phòng QLTK C2</v>
          </cell>
          <cell r="H162" t="str">
            <v>Phòng Quản lý thiết kế</v>
          </cell>
          <cell r="I162">
            <v>101867335443</v>
          </cell>
          <cell r="J162" t="str">
            <v>Khối Kinh Doanh &amp; Triển khai dự án</v>
          </cell>
          <cell r="K162">
            <v>1</v>
          </cell>
          <cell r="L162" t="str">
            <v>C2</v>
          </cell>
          <cell r="M162" t="str">
            <v/>
          </cell>
          <cell r="N162">
            <v>42948</v>
          </cell>
          <cell r="O162">
            <v>8120000</v>
          </cell>
          <cell r="P162">
            <v>8120000</v>
          </cell>
          <cell r="Q162">
            <v>16240000</v>
          </cell>
          <cell r="R162" t="str">
            <v>XĐTH</v>
          </cell>
          <cell r="S162">
            <v>24</v>
          </cell>
          <cell r="T162">
            <v>23</v>
          </cell>
          <cell r="U162">
            <v>1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16240000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16240000</v>
          </cell>
          <cell r="AK162">
            <v>8120000</v>
          </cell>
        </row>
        <row r="163">
          <cell r="B163">
            <v>10311</v>
          </cell>
          <cell r="D163" t="str">
            <v>Trần Thị Thêu</v>
          </cell>
          <cell r="E163" t="str">
            <v>Quản trị viên tập sự</v>
          </cell>
          <cell r="F163" t="str">
            <v>Phòng Quản lý dự án</v>
          </cell>
          <cell r="G163" t="str">
            <v>Phòng QLDA C2</v>
          </cell>
          <cell r="H163" t="str">
            <v>Phòng Quản lý dự án</v>
          </cell>
          <cell r="I163">
            <v>105867387858</v>
          </cell>
          <cell r="J163" t="str">
            <v>Khối Kinh Doanh &amp; Triển khai dự án</v>
          </cell>
          <cell r="K163" t="str">
            <v>HĐHV</v>
          </cell>
          <cell r="L163" t="str">
            <v>C2</v>
          </cell>
          <cell r="M163" t="str">
            <v/>
          </cell>
          <cell r="N163">
            <v>42954</v>
          </cell>
          <cell r="O163">
            <v>6500000</v>
          </cell>
          <cell r="P163">
            <v>0</v>
          </cell>
          <cell r="Q163">
            <v>6500000</v>
          </cell>
          <cell r="R163" t="str">
            <v>HĐHV</v>
          </cell>
          <cell r="S163">
            <v>24</v>
          </cell>
          <cell r="T163">
            <v>24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6500000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6500000</v>
          </cell>
          <cell r="AK163">
            <v>0</v>
          </cell>
        </row>
        <row r="164">
          <cell r="B164">
            <v>10312</v>
          </cell>
          <cell r="D164">
            <v>0</v>
          </cell>
          <cell r="E164" t="str">
            <v>Quản trị viên tập sự</v>
          </cell>
          <cell r="F164" t="str">
            <v>Phòng Quản lý dự án</v>
          </cell>
          <cell r="G164" t="str">
            <v>Phòng QLDA C2</v>
          </cell>
          <cell r="H164" t="str">
            <v>Phòng Quản lý dự án</v>
          </cell>
          <cell r="I164">
            <v>108867387216</v>
          </cell>
          <cell r="J164" t="str">
            <v>Khối Kinh Doanh &amp; Triển khai dự án</v>
          </cell>
          <cell r="K164" t="str">
            <v>HĐHV</v>
          </cell>
          <cell r="L164" t="str">
            <v>C2</v>
          </cell>
          <cell r="M164" t="str">
            <v/>
          </cell>
          <cell r="N164">
            <v>42954</v>
          </cell>
          <cell r="O164">
            <v>6500000</v>
          </cell>
          <cell r="P164">
            <v>0</v>
          </cell>
          <cell r="Q164">
            <v>6500000</v>
          </cell>
          <cell r="R164" t="str">
            <v>HĐHV</v>
          </cell>
          <cell r="S164">
            <v>24</v>
          </cell>
          <cell r="T164">
            <v>23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6229167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6229167</v>
          </cell>
          <cell r="AK164">
            <v>0</v>
          </cell>
        </row>
        <row r="165">
          <cell r="B165">
            <v>10313</v>
          </cell>
          <cell r="D165" t="str">
            <v>Nguyễn Huy Hoàng</v>
          </cell>
          <cell r="E165" t="str">
            <v>Quản trị viên tập sự</v>
          </cell>
          <cell r="F165" t="str">
            <v>Phòng Quản lý dự án</v>
          </cell>
          <cell r="G165" t="str">
            <v>Phòng QLDA C2</v>
          </cell>
          <cell r="H165" t="str">
            <v>Phòng Quản lý dự án</v>
          </cell>
          <cell r="I165">
            <v>102867289877</v>
          </cell>
          <cell r="J165" t="str">
            <v>Khối Kinh Doanh &amp; Triển khai dự án</v>
          </cell>
          <cell r="K165" t="str">
            <v>HĐHV</v>
          </cell>
          <cell r="L165" t="str">
            <v>C2</v>
          </cell>
          <cell r="M165" t="str">
            <v/>
          </cell>
          <cell r="N165">
            <v>42954</v>
          </cell>
          <cell r="O165">
            <v>6500000</v>
          </cell>
          <cell r="P165">
            <v>0</v>
          </cell>
          <cell r="Q165">
            <v>6500000</v>
          </cell>
          <cell r="R165" t="str">
            <v>HĐHV</v>
          </cell>
          <cell r="S165">
            <v>24</v>
          </cell>
          <cell r="T165">
            <v>24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6500000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6500000</v>
          </cell>
          <cell r="AK165">
            <v>0</v>
          </cell>
        </row>
        <row r="166">
          <cell r="B166">
            <v>10328</v>
          </cell>
          <cell r="D166" t="str">
            <v xml:space="preserve">Nguyễn Xuân Hùng </v>
          </cell>
          <cell r="E166" t="str">
            <v xml:space="preserve">Phó Phòng Quản lý dự án kiêm Giám đốc dự án Ecohome Phúc Lợi </v>
          </cell>
          <cell r="F166" t="str">
            <v>Phòng Quản lý dự án</v>
          </cell>
          <cell r="G166" t="str">
            <v>Phòng QLDA C2</v>
          </cell>
          <cell r="H166" t="str">
            <v>Phòng Quản lý dự án</v>
          </cell>
          <cell r="I166">
            <v>104867476612</v>
          </cell>
          <cell r="J166" t="str">
            <v>Khối Kinh Doanh &amp; Triển khai dự án</v>
          </cell>
          <cell r="K166">
            <v>1</v>
          </cell>
          <cell r="L166" t="str">
            <v>C2</v>
          </cell>
          <cell r="M166" t="str">
            <v/>
          </cell>
          <cell r="N166">
            <v>42989</v>
          </cell>
          <cell r="O166">
            <v>17500000</v>
          </cell>
          <cell r="P166">
            <v>17500000</v>
          </cell>
          <cell r="Q166">
            <v>35000000</v>
          </cell>
          <cell r="R166" t="str">
            <v>XĐTH</v>
          </cell>
          <cell r="S166">
            <v>24</v>
          </cell>
          <cell r="T166">
            <v>24</v>
          </cell>
          <cell r="U166">
            <v>0</v>
          </cell>
          <cell r="V166">
            <v>0</v>
          </cell>
          <cell r="W166">
            <v>0</v>
          </cell>
          <cell r="X166">
            <v>29750000</v>
          </cell>
          <cell r="Y166">
            <v>9</v>
          </cell>
          <cell r="Z166">
            <v>33031250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1000000</v>
          </cell>
          <cell r="AH166">
            <v>0</v>
          </cell>
          <cell r="AI166">
            <v>0</v>
          </cell>
          <cell r="AJ166">
            <v>34031250</v>
          </cell>
          <cell r="AK166">
            <v>17500000</v>
          </cell>
        </row>
        <row r="167">
          <cell r="B167">
            <v>10340</v>
          </cell>
          <cell r="D167" t="str">
            <v>Nguyễn Thị Thủy</v>
          </cell>
          <cell r="E167" t="str">
            <v>Chuyên viên Quản lý Đấu thầu</v>
          </cell>
          <cell r="F167" t="str">
            <v>Bộ phận Quản lý đấu thầu</v>
          </cell>
          <cell r="G167" t="str">
            <v>Phòng QL KT ĐT C2</v>
          </cell>
          <cell r="H167" t="str">
            <v>Phòng Quản lý Kinh tế - Đấu thầu</v>
          </cell>
          <cell r="I167">
            <v>103003900579</v>
          </cell>
          <cell r="J167" t="str">
            <v>Khối Kinh Doanh &amp; Triển khai dự án</v>
          </cell>
          <cell r="K167" t="str">
            <v>Đóng BH tháng 12</v>
          </cell>
          <cell r="L167" t="str">
            <v>C2</v>
          </cell>
          <cell r="M167" t="str">
            <v/>
          </cell>
          <cell r="N167">
            <v>42996</v>
          </cell>
          <cell r="O167">
            <v>6000000</v>
          </cell>
          <cell r="P167">
            <v>6000000</v>
          </cell>
          <cell r="Q167">
            <v>12000000</v>
          </cell>
          <cell r="R167" t="str">
            <v>XĐTH</v>
          </cell>
          <cell r="S167">
            <v>24</v>
          </cell>
          <cell r="T167">
            <v>24</v>
          </cell>
          <cell r="U167">
            <v>0</v>
          </cell>
          <cell r="V167">
            <v>0</v>
          </cell>
          <cell r="W167">
            <v>0</v>
          </cell>
          <cell r="X167">
            <v>10200000</v>
          </cell>
          <cell r="Y167">
            <v>14</v>
          </cell>
          <cell r="Z167">
            <v>10950000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10950000</v>
          </cell>
          <cell r="AK167">
            <v>0</v>
          </cell>
        </row>
        <row r="168">
          <cell r="B168">
            <v>10012</v>
          </cell>
          <cell r="D168" t="str">
            <v>Nguyễn Thế Hùng</v>
          </cell>
          <cell r="E168" t="str">
            <v>Chuyên viên Quản lý dự án</v>
          </cell>
          <cell r="F168" t="str">
            <v>Phòng Quản lý dự án</v>
          </cell>
          <cell r="G168" t="str">
            <v>Phòng QLDA C2</v>
          </cell>
          <cell r="H168" t="str">
            <v>Phòng Quản lý dự án</v>
          </cell>
          <cell r="I168" t="str">
            <v>104002393277</v>
          </cell>
          <cell r="J168" t="str">
            <v>Khối Kinh Doanh &amp; Triển khai dự án</v>
          </cell>
          <cell r="K168" t="str">
            <v>Đang hưởng BHTN chưa tăng</v>
          </cell>
          <cell r="L168" t="str">
            <v>C2</v>
          </cell>
          <cell r="M168" t="str">
            <v/>
          </cell>
          <cell r="N168">
            <v>43026</v>
          </cell>
          <cell r="O168">
            <v>10000000.1</v>
          </cell>
          <cell r="P168">
            <v>10000000.1</v>
          </cell>
          <cell r="Q168">
            <v>20000000.199999999</v>
          </cell>
          <cell r="R168" t="str">
            <v>XĐTH</v>
          </cell>
          <cell r="S168">
            <v>24</v>
          </cell>
          <cell r="T168">
            <v>24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20000000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833333</v>
          </cell>
          <cell r="AJ168">
            <v>20833333</v>
          </cell>
          <cell r="AK168">
            <v>0</v>
          </cell>
        </row>
        <row r="169">
          <cell r="B169">
            <v>10369</v>
          </cell>
          <cell r="D169" t="str">
            <v>Nguyễn Khắc Hưng</v>
          </cell>
          <cell r="E169" t="str">
            <v>Trưởng phòng Quản lý thiết kế</v>
          </cell>
          <cell r="F169" t="str">
            <v>Phòng Quản lý thiết kế</v>
          </cell>
          <cell r="G169" t="str">
            <v>Phòng QLTK C2</v>
          </cell>
          <cell r="H169" t="str">
            <v>Phòng Quản lý thiết kế</v>
          </cell>
          <cell r="I169">
            <v>104867707000</v>
          </cell>
          <cell r="J169" t="str">
            <v>Khối Kinh Doanh &amp; Triển khai dự án</v>
          </cell>
          <cell r="K169" t="str">
            <v>HĐTV</v>
          </cell>
          <cell r="L169" t="str">
            <v>C2</v>
          </cell>
          <cell r="M169" t="str">
            <v/>
          </cell>
          <cell r="N169">
            <v>43026</v>
          </cell>
          <cell r="O169">
            <v>31050000</v>
          </cell>
          <cell r="P169">
            <v>31050000</v>
          </cell>
          <cell r="Q169">
            <v>62100000</v>
          </cell>
          <cell r="R169" t="str">
            <v>HĐTV</v>
          </cell>
          <cell r="S169">
            <v>24</v>
          </cell>
          <cell r="T169">
            <v>24</v>
          </cell>
          <cell r="U169">
            <v>0</v>
          </cell>
          <cell r="V169">
            <v>0</v>
          </cell>
          <cell r="W169">
            <v>0</v>
          </cell>
          <cell r="X169">
            <v>52785000</v>
          </cell>
          <cell r="Y169">
            <v>24</v>
          </cell>
          <cell r="Z169">
            <v>52785000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52785000</v>
          </cell>
          <cell r="AK169">
            <v>0</v>
          </cell>
        </row>
        <row r="170">
          <cell r="B170">
            <v>10052</v>
          </cell>
          <cell r="D170" t="str">
            <v>Tống Văn Tuyến</v>
          </cell>
          <cell r="E170" t="str">
            <v>Trưởng bộ phận Kiến trúc Quy hoạch</v>
          </cell>
          <cell r="F170" t="str">
            <v>Bộ phận Kiến trúc Quy hoạch</v>
          </cell>
          <cell r="G170" t="str">
            <v>Phòng QLTK C2</v>
          </cell>
          <cell r="H170" t="str">
            <v>Phòng QLTK C2</v>
          </cell>
          <cell r="I170" t="str">
            <v>106005531506</v>
          </cell>
          <cell r="J170" t="str">
            <v>Khối Kinh Doanh &amp; Triển khai dự án</v>
          </cell>
          <cell r="K170" t="str">
            <v>Nghỉ việc T11</v>
          </cell>
          <cell r="L170" t="str">
            <v>C2</v>
          </cell>
          <cell r="M170">
            <v>43047</v>
          </cell>
          <cell r="N170">
            <v>42948</v>
          </cell>
          <cell r="O170">
            <v>12500000</v>
          </cell>
          <cell r="P170">
            <v>12500000</v>
          </cell>
          <cell r="Q170">
            <v>25000000</v>
          </cell>
          <cell r="R170" t="str">
            <v>XĐTH</v>
          </cell>
          <cell r="S170">
            <v>24</v>
          </cell>
          <cell r="T170">
            <v>4</v>
          </cell>
          <cell r="U170">
            <v>0</v>
          </cell>
          <cell r="V170">
            <v>0</v>
          </cell>
          <cell r="W170">
            <v>2</v>
          </cell>
          <cell r="X170">
            <v>0</v>
          </cell>
          <cell r="Y170">
            <v>0</v>
          </cell>
          <cell r="Z170">
            <v>4166667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8333333</v>
          </cell>
          <cell r="AJ170">
            <v>12500000</v>
          </cell>
          <cell r="AK170">
            <v>0</v>
          </cell>
        </row>
        <row r="171">
          <cell r="B171">
            <v>10383</v>
          </cell>
          <cell r="D171" t="str">
            <v>Lê Phong Lâm</v>
          </cell>
          <cell r="E171" t="str">
            <v>Quản lý dự án</v>
          </cell>
          <cell r="F171" t="str">
            <v>Phòng Quản lý dự án</v>
          </cell>
          <cell r="G171" t="str">
            <v>Phòng QLDA C2</v>
          </cell>
          <cell r="H171" t="str">
            <v>Phòng Quản lý dự án</v>
          </cell>
          <cell r="I171">
            <v>104867748828</v>
          </cell>
          <cell r="J171" t="str">
            <v>Khối Kinh Doanh &amp; Triển khai dự án</v>
          </cell>
          <cell r="K171" t="str">
            <v>HĐTV</v>
          </cell>
          <cell r="L171" t="str">
            <v>C2</v>
          </cell>
          <cell r="M171" t="str">
            <v/>
          </cell>
          <cell r="N171">
            <v>43052</v>
          </cell>
          <cell r="O171">
            <v>27750000</v>
          </cell>
          <cell r="P171">
            <v>27750000</v>
          </cell>
          <cell r="Q171">
            <v>55500000</v>
          </cell>
          <cell r="R171" t="str">
            <v>HĐTV</v>
          </cell>
          <cell r="S171">
            <v>24</v>
          </cell>
          <cell r="T171">
            <v>15</v>
          </cell>
          <cell r="U171">
            <v>0</v>
          </cell>
          <cell r="V171">
            <v>0</v>
          </cell>
          <cell r="W171">
            <v>0</v>
          </cell>
          <cell r="X171">
            <v>47175000</v>
          </cell>
          <cell r="Y171">
            <v>15</v>
          </cell>
          <cell r="Z171">
            <v>29484375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29484375</v>
          </cell>
          <cell r="AK171">
            <v>0</v>
          </cell>
        </row>
        <row r="172">
          <cell r="B172">
            <v>10371</v>
          </cell>
          <cell r="D172" t="str">
            <v>Nguyễn Thị Tuyết</v>
          </cell>
          <cell r="E172" t="str">
            <v>Chuyên viên đấu thầu hợp đồng</v>
          </cell>
          <cell r="F172" t="str">
            <v>Bộ phận Quản lý đấu thầu</v>
          </cell>
          <cell r="G172" t="str">
            <v>Phòng QL KT ĐT C2</v>
          </cell>
          <cell r="H172" t="str">
            <v>Phòng Quản lý Kinh tế - Đấu thầu</v>
          </cell>
          <cell r="I172">
            <v>104867713611</v>
          </cell>
          <cell r="J172" t="str">
            <v>Khối Kinh Doanh &amp; Triển khai dự án</v>
          </cell>
          <cell r="K172" t="str">
            <v>HĐTV</v>
          </cell>
          <cell r="L172" t="str">
            <v>C2</v>
          </cell>
          <cell r="M172" t="str">
            <v/>
          </cell>
          <cell r="N172">
            <v>43040</v>
          </cell>
          <cell r="O172">
            <v>6000000</v>
          </cell>
          <cell r="P172">
            <v>6000000</v>
          </cell>
          <cell r="Q172">
            <v>12000000</v>
          </cell>
          <cell r="R172" t="str">
            <v>HĐTV</v>
          </cell>
          <cell r="S172">
            <v>24</v>
          </cell>
          <cell r="T172">
            <v>24</v>
          </cell>
          <cell r="U172">
            <v>0</v>
          </cell>
          <cell r="V172">
            <v>0</v>
          </cell>
          <cell r="W172">
            <v>0</v>
          </cell>
          <cell r="X172">
            <v>10200000</v>
          </cell>
          <cell r="Y172">
            <v>24</v>
          </cell>
          <cell r="Z172">
            <v>10200000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10200000</v>
          </cell>
          <cell r="AK172">
            <v>0</v>
          </cell>
        </row>
        <row r="173">
          <cell r="B173">
            <v>10008</v>
          </cell>
          <cell r="C173" t="str">
            <v>KC004</v>
          </cell>
          <cell r="D173" t="str">
            <v>Nguyễn Văn Dũng</v>
          </cell>
          <cell r="E173" t="str">
            <v>Trưởng các đoàn Tư vấn giám sát</v>
          </cell>
          <cell r="F173" t="str">
            <v>Đoàn Tư vấn giám sát</v>
          </cell>
          <cell r="G173" t="str">
            <v>BGĐ C2-1</v>
          </cell>
          <cell r="H173" t="str">
            <v>Đoàn Tư vấn giám sát</v>
          </cell>
          <cell r="I173" t="str">
            <v>108002393273</v>
          </cell>
          <cell r="J173" t="str">
            <v>Khối Kinh Doanh &amp; Triển khai dự án</v>
          </cell>
          <cell r="K173">
            <v>1</v>
          </cell>
          <cell r="L173" t="str">
            <v>C2-1</v>
          </cell>
          <cell r="M173" t="str">
            <v/>
          </cell>
          <cell r="N173">
            <v>41799</v>
          </cell>
          <cell r="O173">
            <v>14850000</v>
          </cell>
          <cell r="P173">
            <v>14850000</v>
          </cell>
          <cell r="Q173">
            <v>29700000</v>
          </cell>
          <cell r="R173" t="str">
            <v>Không XĐTH</v>
          </cell>
          <cell r="S173">
            <v>24</v>
          </cell>
          <cell r="T173">
            <v>24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29700000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680000</v>
          </cell>
          <cell r="AI173">
            <v>0</v>
          </cell>
          <cell r="AJ173">
            <v>30380000</v>
          </cell>
          <cell r="AK173">
            <v>14850000</v>
          </cell>
        </row>
        <row r="174">
          <cell r="B174">
            <v>10009</v>
          </cell>
          <cell r="C174" t="str">
            <v>KC006</v>
          </cell>
          <cell r="D174" t="str">
            <v>Vũ Quốc Tuấn</v>
          </cell>
          <cell r="E174" t="str">
            <v>Kỹ sư giám sát M&amp;E</v>
          </cell>
          <cell r="F174" t="str">
            <v>Đoàn Tư vấn giám sát Ecohome Phúc Lợi</v>
          </cell>
          <cell r="G174" t="str">
            <v>TVGS DE4 C2-1</v>
          </cell>
          <cell r="H174" t="str">
            <v>Đoàn Tư vấn giám sát</v>
          </cell>
          <cell r="I174" t="str">
            <v>102004634639</v>
          </cell>
          <cell r="J174" t="str">
            <v>Khối sản xuất và xây lắp</v>
          </cell>
          <cell r="K174">
            <v>1</v>
          </cell>
          <cell r="L174" t="str">
            <v>C2-1</v>
          </cell>
          <cell r="M174" t="str">
            <v/>
          </cell>
          <cell r="N174">
            <v>41876</v>
          </cell>
          <cell r="O174">
            <v>7475000</v>
          </cell>
          <cell r="P174">
            <v>7475000</v>
          </cell>
          <cell r="Q174">
            <v>14950000</v>
          </cell>
          <cell r="R174" t="str">
            <v>Không XĐTH</v>
          </cell>
          <cell r="S174">
            <v>24</v>
          </cell>
          <cell r="T174">
            <v>24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14950000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14950000</v>
          </cell>
          <cell r="AK174">
            <v>7475000</v>
          </cell>
        </row>
        <row r="175">
          <cell r="B175">
            <v>10010</v>
          </cell>
          <cell r="C175" t="str">
            <v>KC010</v>
          </cell>
          <cell r="D175" t="str">
            <v>Hà Tiến Dũng</v>
          </cell>
          <cell r="E175" t="str">
            <v>Kỹ sư Giám sát xây dựng</v>
          </cell>
          <cell r="F175" t="str">
            <v>Đoàn Tư vấn giám sát Ecolife Tây Hồ</v>
          </cell>
          <cell r="G175" t="str">
            <v>TVGS DF1 C2-1</v>
          </cell>
          <cell r="H175" t="str">
            <v>Đoàn Tư vấn giám sát</v>
          </cell>
          <cell r="I175" t="str">
            <v>106002393275</v>
          </cell>
          <cell r="J175" t="str">
            <v>Khối Kinh Doanh &amp; Triển khai dự án</v>
          </cell>
          <cell r="K175">
            <v>1</v>
          </cell>
          <cell r="L175" t="str">
            <v>C2-1</v>
          </cell>
          <cell r="M175" t="str">
            <v/>
          </cell>
          <cell r="N175">
            <v>42069</v>
          </cell>
          <cell r="O175">
            <v>7000000</v>
          </cell>
          <cell r="P175">
            <v>6999999.9749999996</v>
          </cell>
          <cell r="Q175">
            <v>13999999.949999999</v>
          </cell>
          <cell r="R175" t="str">
            <v>XĐTH</v>
          </cell>
          <cell r="S175">
            <v>24</v>
          </cell>
          <cell r="T175">
            <v>24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14000000</v>
          </cell>
          <cell r="AA175">
            <v>0</v>
          </cell>
          <cell r="AB175">
            <v>0</v>
          </cell>
          <cell r="AC175">
            <v>4156250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18156250</v>
          </cell>
          <cell r="AK175">
            <v>7000000</v>
          </cell>
        </row>
        <row r="176">
          <cell r="B176">
            <v>10013</v>
          </cell>
          <cell r="C176" t="str">
            <v>KC020</v>
          </cell>
          <cell r="D176" t="str">
            <v>Tống Viết Tú</v>
          </cell>
          <cell r="E176" t="str">
            <v>Kỹ sư Giám sát xây dựng</v>
          </cell>
          <cell r="F176" t="str">
            <v>Đoàn Tư vấn giám sát Ecohome Phúc Lợi</v>
          </cell>
          <cell r="G176" t="str">
            <v>TVGS DE4 C2-1</v>
          </cell>
          <cell r="H176" t="str">
            <v>Đoàn Tư vấn giám sát</v>
          </cell>
          <cell r="I176" t="str">
            <v>101002393282</v>
          </cell>
          <cell r="J176" t="str">
            <v>Khối Kinh Doanh &amp; Triển khai dự án</v>
          </cell>
          <cell r="K176">
            <v>1</v>
          </cell>
          <cell r="L176" t="str">
            <v>C2-1</v>
          </cell>
          <cell r="M176" t="str">
            <v/>
          </cell>
          <cell r="N176">
            <v>42177</v>
          </cell>
          <cell r="O176">
            <v>6500000</v>
          </cell>
          <cell r="P176">
            <v>6500000.0999999996</v>
          </cell>
          <cell r="Q176">
            <v>13000000.199999999</v>
          </cell>
          <cell r="R176" t="str">
            <v>XĐTH</v>
          </cell>
          <cell r="S176">
            <v>24</v>
          </cell>
          <cell r="T176">
            <v>24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13000000</v>
          </cell>
          <cell r="AA176">
            <v>0</v>
          </cell>
          <cell r="AB176">
            <v>0</v>
          </cell>
          <cell r="AC176">
            <v>2166667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15166667</v>
          </cell>
          <cell r="AK176">
            <v>6500000</v>
          </cell>
        </row>
        <row r="177">
          <cell r="B177">
            <v>10020</v>
          </cell>
          <cell r="C177" t="str">
            <v>KC042</v>
          </cell>
          <cell r="D177" t="str">
            <v>Nguyễn Xuân Vũ</v>
          </cell>
          <cell r="E177" t="str">
            <v>Phụ trách An toàn lao động</v>
          </cell>
          <cell r="F177" t="str">
            <v>Ban HSE</v>
          </cell>
          <cell r="G177" t="str">
            <v>Phòng QLDA C2-1</v>
          </cell>
          <cell r="H177" t="str">
            <v>Đoàn Tư vấn giám sát</v>
          </cell>
          <cell r="I177">
            <v>103004293172</v>
          </cell>
          <cell r="J177" t="str">
            <v>Khối Kinh Doanh &amp; Triển khai dự án</v>
          </cell>
          <cell r="K177">
            <v>1</v>
          </cell>
          <cell r="L177" t="str">
            <v>C2-1</v>
          </cell>
          <cell r="M177" t="str">
            <v/>
          </cell>
          <cell r="N177">
            <v>42630</v>
          </cell>
          <cell r="O177">
            <v>12500000</v>
          </cell>
          <cell r="P177">
            <v>12500000</v>
          </cell>
          <cell r="Q177">
            <v>25000000</v>
          </cell>
          <cell r="R177" t="str">
            <v>XĐTH</v>
          </cell>
          <cell r="S177">
            <v>24</v>
          </cell>
          <cell r="T177">
            <v>24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25000000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25000000</v>
          </cell>
          <cell r="AK177">
            <v>12500000</v>
          </cell>
        </row>
        <row r="178">
          <cell r="B178">
            <v>10014</v>
          </cell>
          <cell r="C178" t="str">
            <v>KC035</v>
          </cell>
          <cell r="D178" t="str">
            <v>Nguyễn Khắc Trường</v>
          </cell>
          <cell r="E178" t="str">
            <v>Kỹ sư Giám sát xây dựng</v>
          </cell>
          <cell r="F178" t="str">
            <v>Đoàn Tư vấn giám sát Ecohome Phúc Lợi</v>
          </cell>
          <cell r="G178" t="str">
            <v>TVGS DE4 C2-1</v>
          </cell>
          <cell r="H178" t="str">
            <v>Đoàn Tư vấn giám sát</v>
          </cell>
          <cell r="I178" t="str">
            <v>103004237091</v>
          </cell>
          <cell r="J178" t="str">
            <v>Khối Kinh Doanh &amp; Triển khai dự án</v>
          </cell>
          <cell r="K178">
            <v>1</v>
          </cell>
          <cell r="L178" t="str">
            <v>C2-1</v>
          </cell>
          <cell r="M178" t="str">
            <v/>
          </cell>
          <cell r="N178">
            <v>42516</v>
          </cell>
          <cell r="O178">
            <v>6500000</v>
          </cell>
          <cell r="P178">
            <v>6499999.9800000004</v>
          </cell>
          <cell r="Q178">
            <v>12999999.960000001</v>
          </cell>
          <cell r="R178" t="str">
            <v>Không XĐTH</v>
          </cell>
          <cell r="S178">
            <v>24</v>
          </cell>
          <cell r="T178">
            <v>24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13000000</v>
          </cell>
          <cell r="AA178">
            <v>0</v>
          </cell>
          <cell r="AB178">
            <v>0</v>
          </cell>
          <cell r="AC178">
            <v>2166667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680000</v>
          </cell>
          <cell r="AI178">
            <v>0</v>
          </cell>
          <cell r="AJ178">
            <v>15846667</v>
          </cell>
          <cell r="AK178">
            <v>6500000</v>
          </cell>
        </row>
        <row r="179">
          <cell r="B179">
            <v>10022</v>
          </cell>
          <cell r="C179" t="str">
            <v>KC045</v>
          </cell>
          <cell r="D179" t="str">
            <v>Nguyễn Huy Châu</v>
          </cell>
          <cell r="E179" t="str">
            <v>Kỹ sư An toàn lao động</v>
          </cell>
          <cell r="F179" t="str">
            <v>Đoàn Tư vấn giám sát Ecohome Phúc Lợi</v>
          </cell>
          <cell r="G179" t="str">
            <v>TVGS DE4 C2-1</v>
          </cell>
          <cell r="H179" t="str">
            <v>Đoàn Tư vấn giám sát</v>
          </cell>
          <cell r="I179" t="str">
            <v>101004806006</v>
          </cell>
          <cell r="J179" t="str">
            <v>Khối Kinh Doanh &amp; Triển khai dự án</v>
          </cell>
          <cell r="K179">
            <v>1</v>
          </cell>
          <cell r="L179" t="str">
            <v>C2-1</v>
          </cell>
          <cell r="M179" t="str">
            <v/>
          </cell>
          <cell r="N179">
            <v>42675</v>
          </cell>
          <cell r="O179">
            <v>5500000</v>
          </cell>
          <cell r="P179">
            <v>5500000</v>
          </cell>
          <cell r="Q179">
            <v>11000000</v>
          </cell>
          <cell r="R179" t="str">
            <v>XĐTH</v>
          </cell>
          <cell r="S179">
            <v>24</v>
          </cell>
          <cell r="T179">
            <v>24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11000000</v>
          </cell>
          <cell r="AA179">
            <v>0</v>
          </cell>
          <cell r="AB179">
            <v>0</v>
          </cell>
          <cell r="AC179">
            <v>1833333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12833333</v>
          </cell>
          <cell r="AK179">
            <v>5500000</v>
          </cell>
        </row>
        <row r="180">
          <cell r="B180">
            <v>10023</v>
          </cell>
          <cell r="C180" t="str">
            <v>KC047</v>
          </cell>
          <cell r="D180" t="str">
            <v>Phạm Xuân Đông</v>
          </cell>
          <cell r="E180" t="str">
            <v>Quyền Trưởng đoàn Tư vấn giám sát</v>
          </cell>
          <cell r="F180" t="str">
            <v>Đoàn Tư vấn giám sát Ecohome Phúc Lợi</v>
          </cell>
          <cell r="G180" t="str">
            <v>TVGS DE4 C2-1</v>
          </cell>
          <cell r="H180" t="str">
            <v>Đoàn Tư vấn giám sát</v>
          </cell>
          <cell r="I180" t="str">
            <v>102002638300</v>
          </cell>
          <cell r="J180" t="str">
            <v>Khối Kinh Doanh &amp; Triển khai dự án</v>
          </cell>
          <cell r="K180">
            <v>1</v>
          </cell>
          <cell r="L180" t="str">
            <v>C2-1</v>
          </cell>
          <cell r="M180" t="str">
            <v/>
          </cell>
          <cell r="N180">
            <v>42289</v>
          </cell>
          <cell r="O180">
            <v>5642500</v>
          </cell>
          <cell r="P180">
            <v>5642500</v>
          </cell>
          <cell r="Q180">
            <v>11285000</v>
          </cell>
          <cell r="R180" t="str">
            <v>XĐTH</v>
          </cell>
          <cell r="S180">
            <v>24</v>
          </cell>
          <cell r="T180">
            <v>24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11285000</v>
          </cell>
          <cell r="AA180">
            <v>0</v>
          </cell>
          <cell r="AB180">
            <v>0</v>
          </cell>
          <cell r="AC180">
            <v>2821250</v>
          </cell>
          <cell r="AD180">
            <v>0</v>
          </cell>
          <cell r="AE180">
            <v>2500000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16606250</v>
          </cell>
          <cell r="AK180">
            <v>8142500</v>
          </cell>
        </row>
        <row r="181">
          <cell r="B181">
            <v>10027</v>
          </cell>
          <cell r="C181" t="str">
            <v>KC053</v>
          </cell>
          <cell r="D181" t="str">
            <v>Nguyễn Đức Hưng</v>
          </cell>
          <cell r="E181" t="str">
            <v>Nhân viên Trắc đạc</v>
          </cell>
          <cell r="F181" t="str">
            <v>Đoàn Tư vấn giám sát Ecohome Phúc Lợi</v>
          </cell>
          <cell r="G181" t="str">
            <v>TVGS DE4 C2-1</v>
          </cell>
          <cell r="H181" t="str">
            <v>Đoàn Tư vấn giám sát</v>
          </cell>
          <cell r="I181" t="str">
            <v>104002864487</v>
          </cell>
          <cell r="J181" t="str">
            <v>Khối Kinh Doanh &amp; Triển khai dự án</v>
          </cell>
          <cell r="K181">
            <v>1</v>
          </cell>
          <cell r="L181" t="str">
            <v>C2-1</v>
          </cell>
          <cell r="M181" t="str">
            <v/>
          </cell>
          <cell r="N181">
            <v>42387</v>
          </cell>
          <cell r="O181">
            <v>5000000</v>
          </cell>
          <cell r="P181">
            <v>5000000</v>
          </cell>
          <cell r="Q181">
            <v>10000000</v>
          </cell>
          <cell r="R181" t="str">
            <v>XĐTH</v>
          </cell>
          <cell r="S181">
            <v>24</v>
          </cell>
          <cell r="T181">
            <v>24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10000000</v>
          </cell>
          <cell r="AA181">
            <v>0</v>
          </cell>
          <cell r="AB181">
            <v>0</v>
          </cell>
          <cell r="AC181">
            <v>1666667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11666667</v>
          </cell>
          <cell r="AK181">
            <v>5000000</v>
          </cell>
        </row>
        <row r="182">
          <cell r="B182">
            <v>10314</v>
          </cell>
          <cell r="D182" t="str">
            <v>Cao Duy Trọng</v>
          </cell>
          <cell r="E182" t="str">
            <v>Kỹ sư Tư vấn giám sát</v>
          </cell>
          <cell r="F182" t="str">
            <v>Đoàn Tư vấn giám sát Ecohome Phúc Lợi</v>
          </cell>
          <cell r="G182" t="str">
            <v>TVGS DE4 C2-1</v>
          </cell>
          <cell r="H182" t="str">
            <v>Đoàn Tư vấn giám sát</v>
          </cell>
          <cell r="I182">
            <v>105004930806</v>
          </cell>
          <cell r="J182" t="str">
            <v>Khối Kinh Doanh &amp; Triển khai dự án</v>
          </cell>
          <cell r="K182">
            <v>1</v>
          </cell>
          <cell r="L182" t="str">
            <v>C2-1</v>
          </cell>
          <cell r="M182" t="str">
            <v/>
          </cell>
          <cell r="N182">
            <v>42948</v>
          </cell>
          <cell r="O182">
            <v>6500000</v>
          </cell>
          <cell r="P182">
            <v>6500000</v>
          </cell>
          <cell r="Q182">
            <v>13000000</v>
          </cell>
          <cell r="R182" t="str">
            <v>XĐTH</v>
          </cell>
          <cell r="S182">
            <v>24</v>
          </cell>
          <cell r="T182">
            <v>24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13000000</v>
          </cell>
          <cell r="AA182">
            <v>0</v>
          </cell>
          <cell r="AB182">
            <v>0</v>
          </cell>
          <cell r="AC182">
            <v>3520833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16520833</v>
          </cell>
          <cell r="AK182">
            <v>6500000</v>
          </cell>
        </row>
        <row r="183">
          <cell r="B183">
            <v>10372</v>
          </cell>
          <cell r="D183" t="str">
            <v>Lương Trung Đông</v>
          </cell>
          <cell r="E183" t="str">
            <v>Kỹ sư Giám sát xây dựng</v>
          </cell>
          <cell r="F183" t="str">
            <v>Đoàn Tư vấn giám sát TD school</v>
          </cell>
          <cell r="G183" t="str">
            <v>TVGS DE4 C2-1</v>
          </cell>
          <cell r="H183" t="str">
            <v>Đoàn Tư vấn giám sát</v>
          </cell>
          <cell r="I183">
            <v>103867700796</v>
          </cell>
          <cell r="J183" t="str">
            <v>Khối Kinh Doanh &amp; Triển khai dự án</v>
          </cell>
          <cell r="K183" t="str">
            <v>HĐTV</v>
          </cell>
          <cell r="L183" t="str">
            <v>C2-1</v>
          </cell>
          <cell r="M183" t="str">
            <v/>
          </cell>
          <cell r="N183">
            <v>43034</v>
          </cell>
          <cell r="O183">
            <v>6500000</v>
          </cell>
          <cell r="P183">
            <v>6500000</v>
          </cell>
          <cell r="Q183">
            <v>13000000</v>
          </cell>
          <cell r="R183" t="str">
            <v>HĐTV</v>
          </cell>
          <cell r="S183">
            <v>24</v>
          </cell>
          <cell r="T183">
            <v>24</v>
          </cell>
          <cell r="U183">
            <v>0</v>
          </cell>
          <cell r="V183">
            <v>0</v>
          </cell>
          <cell r="W183">
            <v>0</v>
          </cell>
          <cell r="X183">
            <v>12000300</v>
          </cell>
          <cell r="Y183">
            <v>24</v>
          </cell>
          <cell r="Z183">
            <v>12000300</v>
          </cell>
          <cell r="AA183">
            <v>0</v>
          </cell>
          <cell r="AB183">
            <v>0</v>
          </cell>
          <cell r="AC183">
            <v>2166667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14166967</v>
          </cell>
          <cell r="AK183">
            <v>0</v>
          </cell>
        </row>
        <row r="184">
          <cell r="B184">
            <v>10025</v>
          </cell>
          <cell r="C184" t="str">
            <v>KC049</v>
          </cell>
          <cell r="D184" t="str">
            <v>Nguyễn Văn Tuấn</v>
          </cell>
          <cell r="E184" t="str">
            <v>Kỹ sư giám sát xây dựng</v>
          </cell>
          <cell r="F184" t="str">
            <v>Ban Điều hành dự án Ecolife Capitol</v>
          </cell>
          <cell r="G184" t="str">
            <v>DF2 C3</v>
          </cell>
          <cell r="H184" t="str">
            <v>Khối Kỹ thuật - Dự án</v>
          </cell>
          <cell r="I184" t="str">
            <v>108003775872</v>
          </cell>
          <cell r="J184" t="str">
            <v>Khối sản xuất và xây lắp</v>
          </cell>
          <cell r="K184">
            <v>1</v>
          </cell>
          <cell r="L184" t="str">
            <v>C3</v>
          </cell>
          <cell r="M184" t="str">
            <v/>
          </cell>
          <cell r="N184">
            <v>42738</v>
          </cell>
          <cell r="O184">
            <v>6250000</v>
          </cell>
          <cell r="P184">
            <v>6250000</v>
          </cell>
          <cell r="Q184">
            <v>12500000</v>
          </cell>
          <cell r="R184" t="str">
            <v>XĐTH</v>
          </cell>
          <cell r="S184">
            <v>26</v>
          </cell>
          <cell r="T184">
            <v>26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12500000</v>
          </cell>
          <cell r="AA184">
            <v>0</v>
          </cell>
          <cell r="AB184">
            <v>0</v>
          </cell>
          <cell r="AC184">
            <v>1923077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14423077</v>
          </cell>
          <cell r="AK184">
            <v>6250000</v>
          </cell>
        </row>
        <row r="185">
          <cell r="B185">
            <v>10018</v>
          </cell>
          <cell r="C185" t="str">
            <v>KC040</v>
          </cell>
          <cell r="D185" t="str">
            <v>Nguyễn Tiến Mát</v>
          </cell>
          <cell r="E185" t="str">
            <v>Kỹ sư Giám sát cơ điện</v>
          </cell>
          <cell r="F185" t="str">
            <v>Ban Điều hành dự án Ecolife Capitol</v>
          </cell>
          <cell r="G185" t="str">
            <v>DF2 C3</v>
          </cell>
          <cell r="H185" t="str">
            <v>Khối Kỹ thuật - Dự án</v>
          </cell>
          <cell r="I185" t="str">
            <v>101003373550</v>
          </cell>
          <cell r="J185" t="str">
            <v>Khối sản xuất và xây lắp</v>
          </cell>
          <cell r="K185">
            <v>1</v>
          </cell>
          <cell r="L185" t="str">
            <v>C3</v>
          </cell>
          <cell r="M185" t="str">
            <v/>
          </cell>
          <cell r="N185">
            <v>42590</v>
          </cell>
          <cell r="O185">
            <v>6500000</v>
          </cell>
          <cell r="P185">
            <v>6499999.7999999998</v>
          </cell>
          <cell r="Q185">
            <v>12999999.6</v>
          </cell>
          <cell r="R185" t="str">
            <v>XĐTH</v>
          </cell>
          <cell r="S185">
            <v>26</v>
          </cell>
          <cell r="T185">
            <v>26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13000000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13000000</v>
          </cell>
          <cell r="AK185">
            <v>6500000</v>
          </cell>
        </row>
        <row r="186">
          <cell r="B186">
            <v>10329</v>
          </cell>
          <cell r="D186" t="str">
            <v>Trần Thu Hiền</v>
          </cell>
          <cell r="E186" t="str">
            <v>Chuyên viên kinh tế</v>
          </cell>
          <cell r="F186" t="str">
            <v>Phòng Kinh tế</v>
          </cell>
          <cell r="G186" t="str">
            <v>KVP C3</v>
          </cell>
          <cell r="H186" t="str">
            <v>Ban Kinh tế</v>
          </cell>
          <cell r="I186">
            <v>103003966403</v>
          </cell>
          <cell r="J186" t="str">
            <v>Khối Tài chính kinh tế</v>
          </cell>
          <cell r="K186" t="str">
            <v>HĐTV</v>
          </cell>
          <cell r="L186" t="str">
            <v>C3</v>
          </cell>
          <cell r="M186" t="str">
            <v/>
          </cell>
          <cell r="N186">
            <v>42965</v>
          </cell>
          <cell r="O186">
            <v>6000000</v>
          </cell>
          <cell r="P186">
            <v>6000000</v>
          </cell>
          <cell r="Q186">
            <v>12000000</v>
          </cell>
          <cell r="R186" t="str">
            <v>HĐTV</v>
          </cell>
          <cell r="S186">
            <v>24</v>
          </cell>
          <cell r="T186">
            <v>24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12000000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12000000</v>
          </cell>
          <cell r="AK186">
            <v>0</v>
          </cell>
        </row>
        <row r="187">
          <cell r="B187">
            <v>10045</v>
          </cell>
          <cell r="C187" t="str">
            <v>CNX001</v>
          </cell>
          <cell r="D187" t="str">
            <v>Phạm Ngọc Dũng</v>
          </cell>
          <cell r="E187" t="str">
            <v>Kỹ sư trắc địa - Xây dựng A2</v>
          </cell>
          <cell r="F187" t="str">
            <v>Ban Điều hành dự án Ecolife Capitol</v>
          </cell>
          <cell r="G187" t="str">
            <v>DF2 C3</v>
          </cell>
          <cell r="H187" t="str">
            <v>Khối Kỹ thuật - Dự án</v>
          </cell>
          <cell r="I187" t="str">
            <v>102001287359</v>
          </cell>
          <cell r="J187" t="str">
            <v>Khối Kỹ thuật - Dự án</v>
          </cell>
          <cell r="K187">
            <v>1</v>
          </cell>
          <cell r="L187" t="str">
            <v>C3</v>
          </cell>
          <cell r="M187" t="str">
            <v/>
          </cell>
          <cell r="N187">
            <v>40162</v>
          </cell>
          <cell r="O187">
            <v>6037500</v>
          </cell>
          <cell r="P187">
            <v>6037500</v>
          </cell>
          <cell r="Q187">
            <v>12075000</v>
          </cell>
          <cell r="R187" t="str">
            <v>Không XĐTH</v>
          </cell>
          <cell r="S187">
            <v>26</v>
          </cell>
          <cell r="T187">
            <v>26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12075000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12075000</v>
          </cell>
          <cell r="AK187">
            <v>6037500</v>
          </cell>
        </row>
        <row r="188">
          <cell r="B188">
            <v>10046</v>
          </cell>
          <cell r="C188" t="str">
            <v>CNX002</v>
          </cell>
          <cell r="D188" t="str">
            <v>Trần Thị Oanh</v>
          </cell>
          <cell r="E188" t="str">
            <v>Tổng Giám đốc</v>
          </cell>
          <cell r="F188" t="str">
            <v>Ban Tổng Giám đốc</v>
          </cell>
          <cell r="G188" t="str">
            <v>KVP C3</v>
          </cell>
          <cell r="H188" t="str">
            <v>Ban Tổng Giám đốc</v>
          </cell>
          <cell r="I188" t="str">
            <v>103005203182</v>
          </cell>
          <cell r="J188" t="str">
            <v>Khối sản xuất và xây lắp</v>
          </cell>
          <cell r="K188">
            <v>1</v>
          </cell>
          <cell r="L188" t="str">
            <v>C3</v>
          </cell>
          <cell r="M188" t="str">
            <v/>
          </cell>
          <cell r="N188">
            <v>40193</v>
          </cell>
          <cell r="O188">
            <v>24698516</v>
          </cell>
          <cell r="P188">
            <v>24698516.117895119</v>
          </cell>
          <cell r="Q188">
            <v>49397032.235790238</v>
          </cell>
          <cell r="R188" t="str">
            <v>Không XĐTH</v>
          </cell>
          <cell r="S188">
            <v>24</v>
          </cell>
          <cell r="T188">
            <v>24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49397032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49397032</v>
          </cell>
          <cell r="AK188">
            <v>24698516</v>
          </cell>
        </row>
        <row r="189">
          <cell r="B189">
            <v>10047</v>
          </cell>
          <cell r="C189" t="str">
            <v>CNX003</v>
          </cell>
          <cell r="D189" t="str">
            <v>Nông Bá Hóa</v>
          </cell>
          <cell r="E189" t="str">
            <v>Kỹ sư giám sát A3</v>
          </cell>
          <cell r="F189" t="str">
            <v>Ban Điều hành dự án Ecolife Capitol</v>
          </cell>
          <cell r="G189" t="str">
            <v>DF2 C3</v>
          </cell>
          <cell r="H189" t="str">
            <v>Khối Kỹ thuật - Dự án</v>
          </cell>
          <cell r="I189" t="str">
            <v>101004375787</v>
          </cell>
          <cell r="J189" t="str">
            <v>Khối Kỹ thuật - Dự án</v>
          </cell>
          <cell r="K189">
            <v>1</v>
          </cell>
          <cell r="L189" t="str">
            <v>C3</v>
          </cell>
          <cell r="M189" t="str">
            <v/>
          </cell>
          <cell r="N189">
            <v>41420</v>
          </cell>
          <cell r="O189">
            <v>5775000</v>
          </cell>
          <cell r="P189">
            <v>5775000</v>
          </cell>
          <cell r="Q189">
            <v>11550000</v>
          </cell>
          <cell r="R189" t="str">
            <v>Không XĐTH</v>
          </cell>
          <cell r="S189">
            <v>26</v>
          </cell>
          <cell r="T189">
            <v>26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11550000</v>
          </cell>
          <cell r="AA189">
            <v>0</v>
          </cell>
          <cell r="AB189">
            <v>0</v>
          </cell>
          <cell r="AC189">
            <v>3165144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14715144</v>
          </cell>
          <cell r="AK189">
            <v>5775000</v>
          </cell>
        </row>
        <row r="190">
          <cell r="B190">
            <v>10048</v>
          </cell>
          <cell r="C190" t="str">
            <v>CNX024</v>
          </cell>
          <cell r="D190" t="str">
            <v>Phan Thị Hiền</v>
          </cell>
          <cell r="E190" t="str">
            <v>Nhân viên Kế toán</v>
          </cell>
          <cell r="F190" t="str">
            <v>Ban Điều hành dự án Ecohome Phúc Lợi</v>
          </cell>
          <cell r="G190" t="str">
            <v>DE4 C3</v>
          </cell>
          <cell r="H190" t="str">
            <v>Khối Kỹ thuật - Dự án</v>
          </cell>
          <cell r="I190" t="str">
            <v>101004806659</v>
          </cell>
          <cell r="J190" t="str">
            <v>Khối Kỹ thuật - Dự án</v>
          </cell>
          <cell r="K190">
            <v>1</v>
          </cell>
          <cell r="L190" t="str">
            <v>C3</v>
          </cell>
          <cell r="M190" t="str">
            <v/>
          </cell>
          <cell r="N190">
            <v>41785</v>
          </cell>
          <cell r="O190">
            <v>4050000</v>
          </cell>
          <cell r="P190">
            <v>2700000</v>
          </cell>
          <cell r="Q190">
            <v>6750000</v>
          </cell>
          <cell r="R190" t="str">
            <v>XĐTH</v>
          </cell>
          <cell r="S190">
            <v>24</v>
          </cell>
          <cell r="T190">
            <v>24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6750000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6750000</v>
          </cell>
          <cell r="AK190">
            <v>4050000</v>
          </cell>
        </row>
        <row r="191">
          <cell r="B191">
            <v>10049</v>
          </cell>
          <cell r="C191" t="str">
            <v>CNX025</v>
          </cell>
          <cell r="D191" t="str">
            <v>Trần Minh Hùng</v>
          </cell>
          <cell r="E191" t="str">
            <v>Nhân viên điều phối vật tư</v>
          </cell>
          <cell r="F191" t="str">
            <v>Ban Điều hành dự án Ecolife Capitol</v>
          </cell>
          <cell r="G191" t="str">
            <v>DF2 C3</v>
          </cell>
          <cell r="H191" t="str">
            <v>Khối Kỹ thuật - Dự án</v>
          </cell>
          <cell r="I191" t="str">
            <v>106005442717</v>
          </cell>
          <cell r="J191" t="str">
            <v>Khối Kỹ thuật - Dự án</v>
          </cell>
          <cell r="K191">
            <v>1</v>
          </cell>
          <cell r="L191" t="str">
            <v>C3</v>
          </cell>
          <cell r="M191" t="str">
            <v/>
          </cell>
          <cell r="N191">
            <v>41786</v>
          </cell>
          <cell r="O191">
            <v>4050000</v>
          </cell>
          <cell r="P191">
            <v>2250000</v>
          </cell>
          <cell r="Q191">
            <v>6300000</v>
          </cell>
          <cell r="R191" t="str">
            <v>XĐTH</v>
          </cell>
          <cell r="S191">
            <v>26</v>
          </cell>
          <cell r="T191">
            <v>26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6300000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6300000</v>
          </cell>
          <cell r="AK191">
            <v>4050000</v>
          </cell>
        </row>
        <row r="192">
          <cell r="B192">
            <v>10050</v>
          </cell>
          <cell r="C192" t="str">
            <v>CNX038</v>
          </cell>
          <cell r="D192" t="str">
            <v>Vũ Văn Hùng</v>
          </cell>
          <cell r="E192" t="str">
            <v>Kỹ sư xây dựng</v>
          </cell>
          <cell r="F192" t="str">
            <v>Ban Điều hành dự án Ecolife Capitol</v>
          </cell>
          <cell r="G192" t="str">
            <v>DF2 C3</v>
          </cell>
          <cell r="H192" t="str">
            <v>Ban Kỹ thuật</v>
          </cell>
          <cell r="I192" t="str">
            <v>109004374031</v>
          </cell>
          <cell r="J192" t="str">
            <v>Khối Kỹ thuật - Dự án</v>
          </cell>
          <cell r="K192">
            <v>1</v>
          </cell>
          <cell r="L192" t="str">
            <v>C3</v>
          </cell>
          <cell r="M192" t="str">
            <v/>
          </cell>
          <cell r="N192">
            <v>41901</v>
          </cell>
          <cell r="O192">
            <v>6000000</v>
          </cell>
          <cell r="P192">
            <v>6000000</v>
          </cell>
          <cell r="Q192">
            <v>12000000</v>
          </cell>
          <cell r="R192" t="str">
            <v>XĐTH</v>
          </cell>
          <cell r="S192">
            <v>26</v>
          </cell>
          <cell r="T192">
            <v>26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12000000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12000000</v>
          </cell>
          <cell r="AK192">
            <v>6000000</v>
          </cell>
        </row>
        <row r="193">
          <cell r="B193">
            <v>10051</v>
          </cell>
          <cell r="C193" t="str">
            <v>CNX041</v>
          </cell>
          <cell r="D193" t="str">
            <v>Lê Lâm</v>
          </cell>
          <cell r="E193" t="str">
            <v>Nhân viên Lái xe</v>
          </cell>
          <cell r="F193" t="str">
            <v>Phòng Hành chính - Nhân sự - Pháp chế</v>
          </cell>
          <cell r="G193" t="str">
            <v>KVP C3</v>
          </cell>
          <cell r="H193">
            <v>0</v>
          </cell>
          <cell r="I193" t="str">
            <v>102001787952</v>
          </cell>
          <cell r="J193">
            <v>0</v>
          </cell>
          <cell r="K193">
            <v>1</v>
          </cell>
          <cell r="L193" t="str">
            <v>C3</v>
          </cell>
          <cell r="M193" t="str">
            <v/>
          </cell>
          <cell r="N193">
            <v>41918</v>
          </cell>
          <cell r="O193">
            <v>4050000</v>
          </cell>
          <cell r="P193">
            <v>3650000</v>
          </cell>
          <cell r="Q193">
            <v>7700000</v>
          </cell>
          <cell r="R193" t="str">
            <v>XĐTH</v>
          </cell>
          <cell r="S193">
            <v>26</v>
          </cell>
          <cell r="T193">
            <v>26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7700000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7700000</v>
          </cell>
          <cell r="AK193">
            <v>4050000</v>
          </cell>
        </row>
        <row r="194">
          <cell r="B194">
            <v>10053</v>
          </cell>
          <cell r="C194" t="str">
            <v>CNX050</v>
          </cell>
          <cell r="D194" t="str">
            <v>Nguyễn Thị Nhàn</v>
          </cell>
          <cell r="E194" t="str">
            <v>Chuyên viên Định giá</v>
          </cell>
          <cell r="F194" t="str">
            <v>Ban Định giá</v>
          </cell>
          <cell r="G194" t="str">
            <v>KVP C3</v>
          </cell>
          <cell r="H194" t="str">
            <v>Ban Định giá</v>
          </cell>
          <cell r="I194" t="str">
            <v>109004289426</v>
          </cell>
          <cell r="J194" t="str">
            <v>Ban Định giá</v>
          </cell>
          <cell r="K194">
            <v>1</v>
          </cell>
          <cell r="L194" t="str">
            <v>C3</v>
          </cell>
          <cell r="M194" t="str">
            <v/>
          </cell>
          <cell r="N194">
            <v>41974</v>
          </cell>
          <cell r="O194">
            <v>8050000</v>
          </cell>
          <cell r="P194">
            <v>8050000</v>
          </cell>
          <cell r="Q194">
            <v>16100000</v>
          </cell>
          <cell r="R194" t="str">
            <v>XĐTH</v>
          </cell>
          <cell r="S194">
            <v>24</v>
          </cell>
          <cell r="T194">
            <v>23</v>
          </cell>
          <cell r="U194">
            <v>1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16100000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16100000</v>
          </cell>
          <cell r="AK194">
            <v>8050000</v>
          </cell>
        </row>
        <row r="195">
          <cell r="B195">
            <v>10054</v>
          </cell>
          <cell r="C195" t="str">
            <v>CNX066</v>
          </cell>
          <cell r="D195" t="str">
            <v>Vũ Ngọc Thái</v>
          </cell>
          <cell r="E195" t="str">
            <v>Trưởng nhóm vật tư DE4</v>
          </cell>
          <cell r="F195" t="str">
            <v>Ban Điều hành dự án Ecohome Phúc Lợi</v>
          </cell>
          <cell r="G195" t="str">
            <v>DE4 C3</v>
          </cell>
          <cell r="H195" t="str">
            <v>Khối Kỹ thuật - Dự án</v>
          </cell>
          <cell r="I195" t="str">
            <v>102005239539</v>
          </cell>
          <cell r="J195" t="str">
            <v>Khối sản xuất và xây lắp</v>
          </cell>
          <cell r="K195">
            <v>1</v>
          </cell>
          <cell r="L195" t="str">
            <v>C3</v>
          </cell>
          <cell r="M195" t="str">
            <v/>
          </cell>
          <cell r="N195">
            <v>42103</v>
          </cell>
          <cell r="O195">
            <v>7000000</v>
          </cell>
          <cell r="P195">
            <v>7000000</v>
          </cell>
          <cell r="Q195">
            <v>14000000</v>
          </cell>
          <cell r="R195" t="str">
            <v>XĐTH</v>
          </cell>
          <cell r="S195">
            <v>26</v>
          </cell>
          <cell r="T195">
            <v>26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14000000</v>
          </cell>
          <cell r="AA195">
            <v>0</v>
          </cell>
          <cell r="AB195">
            <v>0</v>
          </cell>
          <cell r="AC195">
            <v>2153846</v>
          </cell>
          <cell r="AD195">
            <v>1500000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17653846</v>
          </cell>
          <cell r="AK195">
            <v>7000000</v>
          </cell>
        </row>
        <row r="196">
          <cell r="B196">
            <v>10056</v>
          </cell>
          <cell r="C196" t="str">
            <v>CNX075</v>
          </cell>
          <cell r="D196" t="str">
            <v>Nguyễn Thị Hằng</v>
          </cell>
          <cell r="E196" t="str">
            <v>Kế toán tổng hợp</v>
          </cell>
          <cell r="F196" t="str">
            <v>Phòng Kế toán</v>
          </cell>
          <cell r="G196" t="str">
            <v>KVP C3</v>
          </cell>
          <cell r="H196" t="str">
            <v>Khối Tài chính kinh tế</v>
          </cell>
          <cell r="I196" t="str">
            <v>104002307148</v>
          </cell>
          <cell r="J196" t="str">
            <v>Khối sản xuất và xây lắp</v>
          </cell>
          <cell r="K196">
            <v>1</v>
          </cell>
          <cell r="L196" t="str">
            <v>C3</v>
          </cell>
          <cell r="M196" t="str">
            <v/>
          </cell>
          <cell r="N196">
            <v>42110</v>
          </cell>
          <cell r="O196">
            <v>7020000</v>
          </cell>
          <cell r="P196">
            <v>7020000</v>
          </cell>
          <cell r="Q196">
            <v>14040000</v>
          </cell>
          <cell r="R196" t="str">
            <v>XĐTH</v>
          </cell>
          <cell r="S196">
            <v>24</v>
          </cell>
          <cell r="T196">
            <v>22</v>
          </cell>
          <cell r="U196">
            <v>0</v>
          </cell>
          <cell r="V196">
            <v>2</v>
          </cell>
          <cell r="W196">
            <v>0</v>
          </cell>
          <cell r="X196">
            <v>0</v>
          </cell>
          <cell r="Y196">
            <v>0</v>
          </cell>
          <cell r="Z196">
            <v>14040000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14040000</v>
          </cell>
          <cell r="AK196">
            <v>7020000</v>
          </cell>
        </row>
        <row r="197">
          <cell r="B197">
            <v>10057</v>
          </cell>
          <cell r="C197" t="str">
            <v>CNX076</v>
          </cell>
          <cell r="D197" t="str">
            <v>Phan Quốc Đông</v>
          </cell>
          <cell r="E197" t="str">
            <v>Kỹ sư Quản lý chất lượng</v>
          </cell>
          <cell r="F197" t="str">
            <v>Ban Điều hành dự án Ecohome Phúc Lợi</v>
          </cell>
          <cell r="G197" t="str">
            <v>DE4 C3</v>
          </cell>
          <cell r="H197" t="str">
            <v>Khối Kỹ thuật - Dự án</v>
          </cell>
          <cell r="I197" t="str">
            <v>102002307028</v>
          </cell>
          <cell r="J197" t="str">
            <v>Khối sản xuất và xây lắp</v>
          </cell>
          <cell r="K197" t="str">
            <v>Nghỉ ko lương</v>
          </cell>
          <cell r="L197" t="str">
            <v>C3</v>
          </cell>
          <cell r="M197" t="str">
            <v>1/7/2017-31/10/2017</v>
          </cell>
          <cell r="N197">
            <v>42111</v>
          </cell>
          <cell r="O197">
            <v>6875000</v>
          </cell>
          <cell r="P197">
            <v>6875000</v>
          </cell>
          <cell r="Q197">
            <v>13750000</v>
          </cell>
          <cell r="R197" t="str">
            <v>XĐTH</v>
          </cell>
          <cell r="S197">
            <v>24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</row>
        <row r="198">
          <cell r="B198">
            <v>10058</v>
          </cell>
          <cell r="C198" t="str">
            <v>CNX079</v>
          </cell>
          <cell r="D198" t="str">
            <v>Chung Văn Dương</v>
          </cell>
          <cell r="E198" t="str">
            <v>Kỹ sư trắc địa</v>
          </cell>
          <cell r="F198" t="str">
            <v>Ban Điều hành dự án Ecohome Phúc Lợi</v>
          </cell>
          <cell r="G198" t="str">
            <v>DE4 C3</v>
          </cell>
          <cell r="H198" t="str">
            <v>Khối Kỹ thuật - Dự án</v>
          </cell>
          <cell r="I198" t="str">
            <v>103002304154</v>
          </cell>
          <cell r="J198" t="str">
            <v>Khối sản xuất và xây lắp</v>
          </cell>
          <cell r="K198">
            <v>1</v>
          </cell>
          <cell r="L198" t="str">
            <v>C3</v>
          </cell>
          <cell r="M198" t="str">
            <v/>
          </cell>
          <cell r="N198">
            <v>42612</v>
          </cell>
          <cell r="O198">
            <v>5750000</v>
          </cell>
          <cell r="P198">
            <v>5750000</v>
          </cell>
          <cell r="Q198">
            <v>11500000</v>
          </cell>
          <cell r="R198" t="str">
            <v>XĐTH</v>
          </cell>
          <cell r="S198">
            <v>26</v>
          </cell>
          <cell r="T198">
            <v>26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11500000</v>
          </cell>
          <cell r="AA198">
            <v>0</v>
          </cell>
          <cell r="AB198">
            <v>0</v>
          </cell>
          <cell r="AC198">
            <v>3317308</v>
          </cell>
          <cell r="AD198">
            <v>1200000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16017308</v>
          </cell>
          <cell r="AK198">
            <v>5750000</v>
          </cell>
        </row>
        <row r="199">
          <cell r="B199">
            <v>10059</v>
          </cell>
          <cell r="C199" t="str">
            <v>CNX081</v>
          </cell>
          <cell r="D199" t="str">
            <v>Trương Chí Thanh</v>
          </cell>
          <cell r="E199" t="str">
            <v>Kỹ sư giám sát xây dựng</v>
          </cell>
          <cell r="F199" t="str">
            <v>Ban Điều hành dự án Ecohome Phúc Lợi</v>
          </cell>
          <cell r="G199" t="str">
            <v>DE4 C3</v>
          </cell>
          <cell r="H199" t="str">
            <v>Khối Kỹ thuật - Dự án</v>
          </cell>
          <cell r="I199" t="str">
            <v>100004057083</v>
          </cell>
          <cell r="J199" t="str">
            <v>Khối sản xuất và xây lắp</v>
          </cell>
          <cell r="K199">
            <v>1</v>
          </cell>
          <cell r="L199" t="str">
            <v>C3</v>
          </cell>
          <cell r="M199" t="str">
            <v/>
          </cell>
          <cell r="N199">
            <v>42278</v>
          </cell>
          <cell r="O199">
            <v>4400000</v>
          </cell>
          <cell r="P199">
            <v>4400000</v>
          </cell>
          <cell r="Q199">
            <v>8800000</v>
          </cell>
          <cell r="R199" t="str">
            <v>XĐTH</v>
          </cell>
          <cell r="S199">
            <v>26</v>
          </cell>
          <cell r="T199">
            <v>26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8800000</v>
          </cell>
          <cell r="AA199">
            <v>0</v>
          </cell>
          <cell r="AB199">
            <v>0</v>
          </cell>
          <cell r="AC199">
            <v>1353846</v>
          </cell>
          <cell r="AD199">
            <v>300000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10453846</v>
          </cell>
          <cell r="AK199">
            <v>4400000</v>
          </cell>
        </row>
        <row r="200">
          <cell r="B200">
            <v>10060</v>
          </cell>
          <cell r="C200" t="str">
            <v>CNX090</v>
          </cell>
          <cell r="D200" t="str">
            <v>Nguyễn Văn Sơn</v>
          </cell>
          <cell r="E200" t="str">
            <v>Kỹ sư HSE</v>
          </cell>
          <cell r="F200" t="str">
            <v>Ban Điều hành dự án Ecohome Phúc Lợi</v>
          </cell>
          <cell r="G200" t="str">
            <v>DE4 C3</v>
          </cell>
          <cell r="H200" t="str">
            <v>Khối Kỹ thuật - Dự án</v>
          </cell>
          <cell r="I200" t="str">
            <v>104005378453</v>
          </cell>
          <cell r="J200" t="str">
            <v>Khối sản xuất và xây lắp</v>
          </cell>
          <cell r="K200">
            <v>1</v>
          </cell>
          <cell r="L200" t="str">
            <v>C3</v>
          </cell>
          <cell r="M200" t="str">
            <v/>
          </cell>
          <cell r="N200">
            <v>42137</v>
          </cell>
          <cell r="O200">
            <v>5775000</v>
          </cell>
          <cell r="P200">
            <v>5775000</v>
          </cell>
          <cell r="Q200">
            <v>11550000</v>
          </cell>
          <cell r="R200" t="str">
            <v>XĐTH</v>
          </cell>
          <cell r="S200">
            <v>26</v>
          </cell>
          <cell r="T200">
            <v>26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11550000</v>
          </cell>
          <cell r="AA200">
            <v>0</v>
          </cell>
          <cell r="AB200">
            <v>0</v>
          </cell>
          <cell r="AC200">
            <v>3331731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14881731</v>
          </cell>
          <cell r="AK200">
            <v>5775000</v>
          </cell>
        </row>
        <row r="201">
          <cell r="B201">
            <v>10062</v>
          </cell>
          <cell r="C201" t="str">
            <v>CNX116</v>
          </cell>
          <cell r="D201" t="str">
            <v>Trần Thị Châu</v>
          </cell>
          <cell r="E201" t="str">
            <v>Kế toán trưởng</v>
          </cell>
          <cell r="F201" t="str">
            <v>Phòng Kế toán</v>
          </cell>
          <cell r="G201" t="str">
            <v>KVP C3</v>
          </cell>
          <cell r="H201" t="str">
            <v>Khối Tài chính kinh tế</v>
          </cell>
          <cell r="I201" t="str">
            <v>105002307037</v>
          </cell>
          <cell r="J201" t="str">
            <v>Khối sản xuất và xây lắp</v>
          </cell>
          <cell r="K201">
            <v>1</v>
          </cell>
          <cell r="L201" t="str">
            <v>C3</v>
          </cell>
          <cell r="M201" t="str">
            <v/>
          </cell>
          <cell r="N201">
            <v>42157</v>
          </cell>
          <cell r="O201">
            <v>16000000</v>
          </cell>
          <cell r="P201">
            <v>16000000</v>
          </cell>
          <cell r="Q201">
            <v>32000000</v>
          </cell>
          <cell r="R201" t="str">
            <v>XĐTH</v>
          </cell>
          <cell r="S201">
            <v>24</v>
          </cell>
          <cell r="T201">
            <v>20</v>
          </cell>
          <cell r="U201">
            <v>1</v>
          </cell>
          <cell r="V201">
            <v>0</v>
          </cell>
          <cell r="W201">
            <v>3</v>
          </cell>
          <cell r="X201">
            <v>0</v>
          </cell>
          <cell r="Y201">
            <v>0</v>
          </cell>
          <cell r="Z201">
            <v>28000000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28000000</v>
          </cell>
          <cell r="AK201">
            <v>16000000</v>
          </cell>
        </row>
        <row r="202">
          <cell r="B202">
            <v>10063</v>
          </cell>
          <cell r="C202" t="str">
            <v>CNX123</v>
          </cell>
          <cell r="D202" t="str">
            <v>Vũ Thị Thu Hường</v>
          </cell>
          <cell r="E202" t="str">
            <v>Kế toán vật tư</v>
          </cell>
          <cell r="F202" t="str">
            <v>Phòng Kế toán</v>
          </cell>
          <cell r="G202" t="str">
            <v>KVP C3</v>
          </cell>
          <cell r="H202" t="str">
            <v>Khối Tài chính kinh tế</v>
          </cell>
          <cell r="I202" t="str">
            <v>108002307129</v>
          </cell>
          <cell r="J202" t="str">
            <v>Khối sản xuất và xây lắp</v>
          </cell>
          <cell r="K202">
            <v>1</v>
          </cell>
          <cell r="L202" t="str">
            <v>C3</v>
          </cell>
          <cell r="M202" t="str">
            <v/>
          </cell>
          <cell r="N202">
            <v>42165</v>
          </cell>
          <cell r="O202">
            <v>5000000</v>
          </cell>
          <cell r="P202">
            <v>5000000</v>
          </cell>
          <cell r="Q202">
            <v>10000000</v>
          </cell>
          <cell r="R202" t="str">
            <v>XĐTH</v>
          </cell>
          <cell r="S202">
            <v>24</v>
          </cell>
          <cell r="T202">
            <v>19.5</v>
          </cell>
          <cell r="U202">
            <v>4.5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10000000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10000000</v>
          </cell>
          <cell r="AK202">
            <v>5000000</v>
          </cell>
        </row>
        <row r="203">
          <cell r="B203">
            <v>10065</v>
          </cell>
          <cell r="C203" t="str">
            <v>CNX133</v>
          </cell>
          <cell r="D203" t="str">
            <v>Quan Thị Ngọc Dung</v>
          </cell>
          <cell r="E203" t="str">
            <v>Thủ quỹ</v>
          </cell>
          <cell r="F203" t="str">
            <v>Phòng Kế toán</v>
          </cell>
          <cell r="G203" t="str">
            <v>KVP C3</v>
          </cell>
          <cell r="H203" t="str">
            <v>Khối Tài chính kinh tế</v>
          </cell>
          <cell r="I203" t="str">
            <v>104002307872</v>
          </cell>
          <cell r="J203" t="str">
            <v>Khối sản xuất và xây lắp</v>
          </cell>
          <cell r="K203">
            <v>1</v>
          </cell>
          <cell r="L203" t="str">
            <v>C3</v>
          </cell>
          <cell r="M203" t="str">
            <v/>
          </cell>
          <cell r="N203">
            <v>42178</v>
          </cell>
          <cell r="O203">
            <v>4050000</v>
          </cell>
          <cell r="P203">
            <v>2660000</v>
          </cell>
          <cell r="Q203">
            <v>6710000</v>
          </cell>
          <cell r="R203" t="str">
            <v>XĐTH</v>
          </cell>
          <cell r="S203">
            <v>24</v>
          </cell>
          <cell r="T203">
            <v>16.5</v>
          </cell>
          <cell r="U203">
            <v>2</v>
          </cell>
          <cell r="V203">
            <v>3</v>
          </cell>
          <cell r="W203">
            <v>2.5</v>
          </cell>
          <cell r="X203">
            <v>0</v>
          </cell>
          <cell r="Y203">
            <v>0</v>
          </cell>
          <cell r="Z203">
            <v>6011042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6011042</v>
          </cell>
          <cell r="AK203">
            <v>4050000</v>
          </cell>
        </row>
        <row r="204">
          <cell r="B204">
            <v>10066</v>
          </cell>
          <cell r="C204" t="str">
            <v>CNX136</v>
          </cell>
          <cell r="D204" t="str">
            <v>Trần Sỹ Hiệp</v>
          </cell>
          <cell r="E204" t="str">
            <v>Kế toán nhân công &amp; xử lý hoá đơn</v>
          </cell>
          <cell r="F204" t="str">
            <v>Phòng Kế toán</v>
          </cell>
          <cell r="G204" t="str">
            <v>KVP C3</v>
          </cell>
          <cell r="H204" t="str">
            <v>Khối Tài chính kinh tế</v>
          </cell>
          <cell r="I204" t="str">
            <v>101007088240</v>
          </cell>
          <cell r="J204" t="str">
            <v>Khối sản xuất và xây lắp</v>
          </cell>
          <cell r="K204">
            <v>1</v>
          </cell>
          <cell r="L204" t="str">
            <v>C3</v>
          </cell>
          <cell r="M204" t="str">
            <v/>
          </cell>
          <cell r="N204">
            <v>42186</v>
          </cell>
          <cell r="O204">
            <v>4050000</v>
          </cell>
          <cell r="P204">
            <v>3250000</v>
          </cell>
          <cell r="Q204">
            <v>7300000</v>
          </cell>
          <cell r="R204" t="str">
            <v>XĐTH</v>
          </cell>
          <cell r="S204">
            <v>24</v>
          </cell>
          <cell r="T204">
            <v>22</v>
          </cell>
          <cell r="U204">
            <v>2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7300000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7300000</v>
          </cell>
          <cell r="AK204">
            <v>4050000</v>
          </cell>
        </row>
        <row r="205">
          <cell r="B205">
            <v>10067</v>
          </cell>
          <cell r="C205" t="str">
            <v>CNX151</v>
          </cell>
          <cell r="D205" t="str">
            <v>Bùi Thành Giang</v>
          </cell>
          <cell r="E205" t="str">
            <v>Kỹ sư xây dựng</v>
          </cell>
          <cell r="F205" t="str">
            <v>Phòng Xây dựng</v>
          </cell>
          <cell r="G205" t="str">
            <v>KVP C3</v>
          </cell>
          <cell r="H205" t="str">
            <v>Ban Kỹ thuật</v>
          </cell>
          <cell r="I205" t="str">
            <v>104001374079</v>
          </cell>
          <cell r="J205" t="str">
            <v>Khối Kỹ thuật - Dự án</v>
          </cell>
          <cell r="K205">
            <v>1</v>
          </cell>
          <cell r="L205" t="str">
            <v>C3</v>
          </cell>
          <cell r="M205" t="str">
            <v/>
          </cell>
          <cell r="N205">
            <v>42156</v>
          </cell>
          <cell r="O205">
            <v>4520000</v>
          </cell>
          <cell r="P205">
            <v>4520000</v>
          </cell>
          <cell r="Q205">
            <v>9040000</v>
          </cell>
          <cell r="R205" t="str">
            <v>XĐTH</v>
          </cell>
          <cell r="S205">
            <v>24</v>
          </cell>
          <cell r="T205">
            <v>24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9040000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9040000</v>
          </cell>
          <cell r="AK205">
            <v>4520000</v>
          </cell>
        </row>
        <row r="206">
          <cell r="B206">
            <v>10068</v>
          </cell>
          <cell r="C206" t="str">
            <v>CNX156</v>
          </cell>
          <cell r="D206" t="str">
            <v>Vũ Xuân Viên</v>
          </cell>
          <cell r="E206" t="str">
            <v>Chỉ huy phó</v>
          </cell>
          <cell r="F206" t="str">
            <v>Ban Điều hành dự án Ecohome Phúc Lợi</v>
          </cell>
          <cell r="G206" t="str">
            <v>DE4 C3</v>
          </cell>
          <cell r="H206" t="str">
            <v>Khối Kỹ thuật - Dự án</v>
          </cell>
          <cell r="I206" t="str">
            <v>104005477679</v>
          </cell>
          <cell r="J206" t="str">
            <v>Khối sản xuất và xây lắp</v>
          </cell>
          <cell r="K206">
            <v>1</v>
          </cell>
          <cell r="L206" t="str">
            <v>C3</v>
          </cell>
          <cell r="M206" t="str">
            <v/>
          </cell>
          <cell r="N206">
            <v>42205</v>
          </cell>
          <cell r="O206">
            <v>8000000</v>
          </cell>
          <cell r="P206">
            <v>8000000</v>
          </cell>
          <cell r="Q206">
            <v>16000000</v>
          </cell>
          <cell r="R206" t="str">
            <v>XĐTH</v>
          </cell>
          <cell r="S206">
            <v>26</v>
          </cell>
          <cell r="T206">
            <v>26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16000000</v>
          </cell>
          <cell r="AA206">
            <v>0</v>
          </cell>
          <cell r="AB206">
            <v>0</v>
          </cell>
          <cell r="AC206">
            <v>4615385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20615385</v>
          </cell>
          <cell r="AK206">
            <v>8000000</v>
          </cell>
        </row>
        <row r="207">
          <cell r="B207">
            <v>10069</v>
          </cell>
          <cell r="C207" t="str">
            <v>CNX160</v>
          </cell>
          <cell r="D207" t="str">
            <v>Lê Đình Dương</v>
          </cell>
          <cell r="E207" t="str">
            <v>Chuyên viên hồ sơ</v>
          </cell>
          <cell r="F207" t="str">
            <v>Phòng Hồ sơ</v>
          </cell>
          <cell r="G207" t="str">
            <v>KVP C3</v>
          </cell>
          <cell r="H207" t="str">
            <v>Ban Kinh tế</v>
          </cell>
          <cell r="I207" t="str">
            <v>106005198367</v>
          </cell>
          <cell r="J207" t="str">
            <v>Khối Tài chính kinh tế</v>
          </cell>
          <cell r="K207">
            <v>1</v>
          </cell>
          <cell r="L207" t="str">
            <v>C3</v>
          </cell>
          <cell r="M207" t="str">
            <v/>
          </cell>
          <cell r="N207">
            <v>42205</v>
          </cell>
          <cell r="O207">
            <v>6000000</v>
          </cell>
          <cell r="P207">
            <v>8000000</v>
          </cell>
          <cell r="Q207">
            <v>14000000</v>
          </cell>
          <cell r="R207" t="str">
            <v>XĐTH</v>
          </cell>
          <cell r="S207">
            <v>24</v>
          </cell>
          <cell r="T207">
            <v>24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14000000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14000000</v>
          </cell>
          <cell r="AK207">
            <v>6000000</v>
          </cell>
        </row>
        <row r="208">
          <cell r="B208">
            <v>10070</v>
          </cell>
          <cell r="C208" t="str">
            <v>CNX182</v>
          </cell>
          <cell r="D208" t="str">
            <v>Phạm Thu Hường</v>
          </cell>
          <cell r="E208" t="str">
            <v>Kế toán thanh toán</v>
          </cell>
          <cell r="F208" t="str">
            <v>Phòng Kế toán</v>
          </cell>
          <cell r="G208" t="str">
            <v>KVP C3</v>
          </cell>
          <cell r="H208" t="str">
            <v>Khối Tài chính kinh tế</v>
          </cell>
          <cell r="I208" t="str">
            <v>100002442770</v>
          </cell>
          <cell r="J208" t="str">
            <v>Khối sản xuất và xây lắp</v>
          </cell>
          <cell r="K208">
            <v>1</v>
          </cell>
          <cell r="L208" t="str">
            <v>C3</v>
          </cell>
          <cell r="M208" t="str">
            <v/>
          </cell>
          <cell r="N208">
            <v>42217</v>
          </cell>
          <cell r="O208">
            <v>5000000</v>
          </cell>
          <cell r="P208">
            <v>5000000</v>
          </cell>
          <cell r="Q208">
            <v>10000000</v>
          </cell>
          <cell r="R208" t="str">
            <v>XĐTH</v>
          </cell>
          <cell r="S208">
            <v>24</v>
          </cell>
          <cell r="T208">
            <v>22.5</v>
          </cell>
          <cell r="U208">
            <v>1.5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10000000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10000000</v>
          </cell>
          <cell r="AK208">
            <v>5000000</v>
          </cell>
        </row>
        <row r="209">
          <cell r="B209">
            <v>10071</v>
          </cell>
          <cell r="C209" t="str">
            <v>CNX186</v>
          </cell>
          <cell r="D209" t="str">
            <v>Đào Phúc Lợi</v>
          </cell>
          <cell r="E209" t="str">
            <v>Kế toán thanh toán</v>
          </cell>
          <cell r="F209" t="str">
            <v>Phòng Kế toán</v>
          </cell>
          <cell r="G209" t="str">
            <v>KVP C3</v>
          </cell>
          <cell r="H209" t="str">
            <v>Khối Tài chính kinh tế</v>
          </cell>
          <cell r="I209" t="str">
            <v>109002442801</v>
          </cell>
          <cell r="J209" t="str">
            <v>Khối sản xuất và xây lắp</v>
          </cell>
          <cell r="K209">
            <v>1</v>
          </cell>
          <cell r="L209" t="str">
            <v>C3</v>
          </cell>
          <cell r="M209" t="str">
            <v/>
          </cell>
          <cell r="N209">
            <v>42217</v>
          </cell>
          <cell r="O209">
            <v>4050000</v>
          </cell>
          <cell r="P209">
            <v>2970000</v>
          </cell>
          <cell r="Q209">
            <v>7020000</v>
          </cell>
          <cell r="R209" t="str">
            <v>XĐTH</v>
          </cell>
          <cell r="S209">
            <v>24</v>
          </cell>
          <cell r="T209">
            <v>22</v>
          </cell>
          <cell r="U209">
            <v>2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7020000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7020000</v>
          </cell>
          <cell r="AK209">
            <v>4050000</v>
          </cell>
        </row>
        <row r="210">
          <cell r="B210">
            <v>10075</v>
          </cell>
          <cell r="C210" t="str">
            <v>CNX202</v>
          </cell>
          <cell r="D210" t="str">
            <v>Nguyễn Tiến Lương</v>
          </cell>
          <cell r="E210" t="str">
            <v>Nhân viên an toàn lao động</v>
          </cell>
          <cell r="F210" t="str">
            <v>Ban Điều hành dự án Ecohome Phúc Lợi</v>
          </cell>
          <cell r="G210" t="str">
            <v>DE4 C3</v>
          </cell>
          <cell r="H210" t="str">
            <v>Ban Điều hành các dự án</v>
          </cell>
          <cell r="I210" t="str">
            <v>106006994733</v>
          </cell>
          <cell r="J210" t="str">
            <v>Khối Kỹ thuật - Dự án</v>
          </cell>
          <cell r="K210" t="str">
            <v>Giảm tháng 11</v>
          </cell>
          <cell r="L210" t="str">
            <v>C3</v>
          </cell>
          <cell r="M210">
            <v>43050</v>
          </cell>
          <cell r="N210">
            <v>42238</v>
          </cell>
          <cell r="O210">
            <v>6900000</v>
          </cell>
          <cell r="P210">
            <v>6900000</v>
          </cell>
          <cell r="Q210">
            <v>13800000</v>
          </cell>
          <cell r="R210" t="str">
            <v>XĐTH</v>
          </cell>
          <cell r="S210">
            <v>26</v>
          </cell>
          <cell r="T210">
            <v>8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4246154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2587500</v>
          </cell>
          <cell r="AJ210">
            <v>6833654</v>
          </cell>
          <cell r="AK210">
            <v>0</v>
          </cell>
        </row>
        <row r="211">
          <cell r="B211">
            <v>10076</v>
          </cell>
          <cell r="C211" t="str">
            <v>CNX212</v>
          </cell>
          <cell r="D211" t="str">
            <v>Nguyễn Song Hào</v>
          </cell>
          <cell r="E211" t="str">
            <v>Nhân viên điều phối vật tư</v>
          </cell>
          <cell r="F211" t="str">
            <v>Ban Điều hành dự án Ecohome Phúc Lợi</v>
          </cell>
          <cell r="G211" t="str">
            <v>DE4 C3</v>
          </cell>
          <cell r="H211" t="str">
            <v>Khối Kỹ thuật - Dự án</v>
          </cell>
          <cell r="I211" t="str">
            <v>105006606098</v>
          </cell>
          <cell r="J211" t="str">
            <v>Khối sản xuất và xây lắp</v>
          </cell>
          <cell r="K211">
            <v>1</v>
          </cell>
          <cell r="L211" t="str">
            <v>C3</v>
          </cell>
          <cell r="M211" t="str">
            <v/>
          </cell>
          <cell r="N211">
            <v>42289</v>
          </cell>
          <cell r="O211">
            <v>4050000</v>
          </cell>
          <cell r="P211">
            <v>3050000</v>
          </cell>
          <cell r="Q211">
            <v>7100000</v>
          </cell>
          <cell r="R211" t="str">
            <v>XĐTH</v>
          </cell>
          <cell r="S211">
            <v>26</v>
          </cell>
          <cell r="T211">
            <v>26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7100000</v>
          </cell>
          <cell r="AA211">
            <v>0</v>
          </cell>
          <cell r="AB211">
            <v>0</v>
          </cell>
          <cell r="AC211">
            <v>1638462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8738462</v>
          </cell>
          <cell r="AK211">
            <v>4050000</v>
          </cell>
        </row>
        <row r="212">
          <cell r="B212">
            <v>10077</v>
          </cell>
          <cell r="C212" t="str">
            <v>CNX222</v>
          </cell>
          <cell r="D212" t="str">
            <v>Hoàng Phương Anh</v>
          </cell>
          <cell r="E212" t="str">
            <v>Kế toán thu chi &amp; Giải chi CTP</v>
          </cell>
          <cell r="F212" t="str">
            <v>Phòng Kế toán</v>
          </cell>
          <cell r="G212" t="str">
            <v>KVP C3</v>
          </cell>
          <cell r="H212" t="str">
            <v>Khối Tài chính kinh tế</v>
          </cell>
          <cell r="I212" t="str">
            <v>106002697692</v>
          </cell>
          <cell r="J212" t="str">
            <v>Khối sản xuất và xây lắp</v>
          </cell>
          <cell r="K212" t="str">
            <v>Nghỉ thai sản</v>
          </cell>
          <cell r="L212" t="str">
            <v>C3</v>
          </cell>
          <cell r="M212" t="str">
            <v>Nghỉ thai sản</v>
          </cell>
          <cell r="N212">
            <v>42313</v>
          </cell>
          <cell r="O212">
            <v>4050000</v>
          </cell>
          <cell r="P212">
            <v>3150000</v>
          </cell>
          <cell r="Q212">
            <v>7200000</v>
          </cell>
          <cell r="R212" t="str">
            <v>XĐTH</v>
          </cell>
          <cell r="S212">
            <v>24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</row>
        <row r="213">
          <cell r="B213">
            <v>10078</v>
          </cell>
          <cell r="C213" t="str">
            <v>CNX240</v>
          </cell>
          <cell r="D213" t="str">
            <v>Chu Văn Phong</v>
          </cell>
          <cell r="E213" t="str">
            <v>Kỹ sư BIM</v>
          </cell>
          <cell r="F213" t="str">
            <v>Phòng BIM</v>
          </cell>
          <cell r="G213" t="str">
            <v>KVP C3</v>
          </cell>
          <cell r="H213" t="str">
            <v>Ban Kỹ thuật</v>
          </cell>
          <cell r="I213" t="str">
            <v>101002733584</v>
          </cell>
          <cell r="J213" t="str">
            <v>Khối Kỹ thuật - Dự án</v>
          </cell>
          <cell r="K213">
            <v>1</v>
          </cell>
          <cell r="L213" t="str">
            <v>C3</v>
          </cell>
          <cell r="M213" t="str">
            <v/>
          </cell>
          <cell r="N213">
            <v>42346</v>
          </cell>
          <cell r="O213">
            <v>6250000</v>
          </cell>
          <cell r="P213">
            <v>6250000</v>
          </cell>
          <cell r="Q213">
            <v>12500000</v>
          </cell>
          <cell r="R213" t="str">
            <v>XĐTH</v>
          </cell>
          <cell r="S213">
            <v>24</v>
          </cell>
          <cell r="T213">
            <v>24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12500000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12500000</v>
          </cell>
          <cell r="AK213">
            <v>6250000</v>
          </cell>
        </row>
        <row r="214">
          <cell r="B214">
            <v>10079</v>
          </cell>
          <cell r="C214" t="str">
            <v>CNX249</v>
          </cell>
          <cell r="D214" t="str">
            <v>Nguyễn Thanh Hải</v>
          </cell>
          <cell r="E214" t="str">
            <v>Trưởng phòng BIM</v>
          </cell>
          <cell r="F214" t="str">
            <v>Phòng BIM</v>
          </cell>
          <cell r="G214" t="str">
            <v>KVP C3</v>
          </cell>
          <cell r="H214" t="str">
            <v>Ban Kỹ thuật</v>
          </cell>
          <cell r="I214">
            <v>107004642148</v>
          </cell>
          <cell r="J214" t="str">
            <v>Khối Kỹ thuật - Dự án</v>
          </cell>
          <cell r="K214">
            <v>1</v>
          </cell>
          <cell r="L214" t="str">
            <v>C3</v>
          </cell>
          <cell r="M214" t="str">
            <v/>
          </cell>
          <cell r="N214">
            <v>42362</v>
          </cell>
          <cell r="O214">
            <v>7475000</v>
          </cell>
          <cell r="P214">
            <v>7475000</v>
          </cell>
          <cell r="Q214">
            <v>14950000</v>
          </cell>
          <cell r="R214" t="str">
            <v>XĐTH</v>
          </cell>
          <cell r="S214">
            <v>24</v>
          </cell>
          <cell r="T214">
            <v>24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14950000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14950000</v>
          </cell>
          <cell r="AK214">
            <v>7475000</v>
          </cell>
        </row>
        <row r="215">
          <cell r="B215">
            <v>10080</v>
          </cell>
          <cell r="C215" t="str">
            <v>CNX259</v>
          </cell>
          <cell r="D215" t="str">
            <v>Nguyễn Trường Giang</v>
          </cell>
          <cell r="E215" t="str">
            <v>Kỹ sư giám sát M&amp;E</v>
          </cell>
          <cell r="F215" t="str">
            <v>Ban Điều hành dự án Ecohome Phúc Lợi</v>
          </cell>
          <cell r="G215" t="str">
            <v>DF2 C3</v>
          </cell>
          <cell r="H215" t="str">
            <v>Khối Kỹ thuật - Dự án</v>
          </cell>
          <cell r="I215" t="str">
            <v>101006754218</v>
          </cell>
          <cell r="J215" t="str">
            <v>Khối sản xuất và xây lắp</v>
          </cell>
          <cell r="K215">
            <v>1</v>
          </cell>
          <cell r="L215" t="str">
            <v>C3</v>
          </cell>
          <cell r="M215" t="str">
            <v/>
          </cell>
          <cell r="N215">
            <v>42361</v>
          </cell>
          <cell r="O215">
            <v>5000000</v>
          </cell>
          <cell r="P215">
            <v>5000000</v>
          </cell>
          <cell r="Q215">
            <v>10000000</v>
          </cell>
          <cell r="R215" t="str">
            <v>XĐTH</v>
          </cell>
          <cell r="S215">
            <v>26</v>
          </cell>
          <cell r="T215">
            <v>26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10000000</v>
          </cell>
          <cell r="AA215">
            <v>0</v>
          </cell>
          <cell r="AB215">
            <v>0</v>
          </cell>
          <cell r="AC215">
            <v>2307692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12307692</v>
          </cell>
          <cell r="AK215">
            <v>5000000</v>
          </cell>
        </row>
        <row r="216">
          <cell r="B216">
            <v>10081</v>
          </cell>
          <cell r="C216" t="str">
            <v>CNX268</v>
          </cell>
          <cell r="D216" t="str">
            <v>Triệu Hải Minh</v>
          </cell>
          <cell r="E216" t="str">
            <v>Phụ trách tòa E2</v>
          </cell>
          <cell r="F216" t="str">
            <v>Ban Điều hành dự án Ecohome Phúc Lợi</v>
          </cell>
          <cell r="G216" t="str">
            <v>DF2 C3</v>
          </cell>
          <cell r="H216" t="str">
            <v>Khối Kỹ thuật - Dự án</v>
          </cell>
          <cell r="I216" t="str">
            <v>104003037428</v>
          </cell>
          <cell r="J216" t="str">
            <v>Khối sản xuất và xây lắp</v>
          </cell>
          <cell r="K216">
            <v>1</v>
          </cell>
          <cell r="L216" t="str">
            <v>C3</v>
          </cell>
          <cell r="M216" t="str">
            <v/>
          </cell>
          <cell r="N216">
            <v>42474</v>
          </cell>
          <cell r="O216">
            <v>7500000</v>
          </cell>
          <cell r="P216">
            <v>7500000</v>
          </cell>
          <cell r="Q216">
            <v>15000000</v>
          </cell>
          <cell r="R216" t="str">
            <v>XĐTH</v>
          </cell>
          <cell r="S216">
            <v>26</v>
          </cell>
          <cell r="T216">
            <v>26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15000000</v>
          </cell>
          <cell r="AA216">
            <v>0</v>
          </cell>
          <cell r="AB216">
            <v>0</v>
          </cell>
          <cell r="AC216">
            <v>2307692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17307692</v>
          </cell>
          <cell r="AK216">
            <v>7500000</v>
          </cell>
        </row>
        <row r="217">
          <cell r="B217">
            <v>10082</v>
          </cell>
          <cell r="C217" t="str">
            <v>CNX274</v>
          </cell>
          <cell r="D217" t="str">
            <v>Lê Ngọc Quý</v>
          </cell>
          <cell r="E217" t="str">
            <v>Chuyên viên hồ sơ</v>
          </cell>
          <cell r="F217" t="str">
            <v>Phòng Hồ sơ</v>
          </cell>
          <cell r="G217" t="str">
            <v>KVP C3</v>
          </cell>
          <cell r="H217" t="str">
            <v>Ban Kinh tế</v>
          </cell>
          <cell r="I217" t="str">
            <v>101002981830</v>
          </cell>
          <cell r="J217" t="str">
            <v>Khối Tài chính kinh tế</v>
          </cell>
          <cell r="K217">
            <v>1</v>
          </cell>
          <cell r="L217" t="str">
            <v>C3</v>
          </cell>
          <cell r="M217" t="str">
            <v/>
          </cell>
          <cell r="N217">
            <v>42522</v>
          </cell>
          <cell r="O217">
            <v>6000750</v>
          </cell>
          <cell r="P217">
            <v>7999250</v>
          </cell>
          <cell r="Q217">
            <v>14000000</v>
          </cell>
          <cell r="R217" t="str">
            <v>XĐTH</v>
          </cell>
          <cell r="S217">
            <v>24</v>
          </cell>
          <cell r="T217">
            <v>23</v>
          </cell>
          <cell r="U217">
            <v>1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14000000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14000000</v>
          </cell>
          <cell r="AK217">
            <v>6000750</v>
          </cell>
        </row>
        <row r="218">
          <cell r="B218">
            <v>10083</v>
          </cell>
          <cell r="C218" t="str">
            <v>CNX280</v>
          </cell>
          <cell r="D218" t="str">
            <v>Nguyễn Tiến Vượng</v>
          </cell>
          <cell r="E218" t="str">
            <v>Chuyên viên khối lượng</v>
          </cell>
          <cell r="F218" t="str">
            <v>Phòng Khối lượng</v>
          </cell>
          <cell r="G218" t="str">
            <v>DF2 C3</v>
          </cell>
          <cell r="H218" t="str">
            <v>Ban Kinh tế</v>
          </cell>
          <cell r="I218" t="str">
            <v>102005160059</v>
          </cell>
          <cell r="J218" t="str">
            <v>Khối Tài chính kinh tế</v>
          </cell>
          <cell r="K218">
            <v>1</v>
          </cell>
          <cell r="L218" t="str">
            <v>C3</v>
          </cell>
          <cell r="M218" t="str">
            <v/>
          </cell>
          <cell r="N218">
            <v>42510</v>
          </cell>
          <cell r="O218">
            <v>7535000</v>
          </cell>
          <cell r="P218">
            <v>9465000</v>
          </cell>
          <cell r="Q218">
            <v>17000000</v>
          </cell>
          <cell r="R218" t="str">
            <v>XĐTH</v>
          </cell>
          <cell r="S218">
            <v>24</v>
          </cell>
          <cell r="T218">
            <v>21.5</v>
          </cell>
          <cell r="U218">
            <v>0</v>
          </cell>
          <cell r="V218">
            <v>2.5</v>
          </cell>
          <cell r="W218">
            <v>0</v>
          </cell>
          <cell r="X218">
            <v>0</v>
          </cell>
          <cell r="Y218">
            <v>0</v>
          </cell>
          <cell r="Z218">
            <v>17000000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17000000</v>
          </cell>
          <cell r="AK218">
            <v>7535000</v>
          </cell>
        </row>
        <row r="219">
          <cell r="B219">
            <v>10084</v>
          </cell>
          <cell r="C219" t="str">
            <v>CNX283</v>
          </cell>
          <cell r="D219" t="str">
            <v>Đặng Văn Thịnh</v>
          </cell>
          <cell r="E219" t="str">
            <v>Phụ trách Hợp đồng</v>
          </cell>
          <cell r="F219" t="str">
            <v>Phòng Đấu thầu Hợp đồng</v>
          </cell>
          <cell r="G219" t="str">
            <v>KVP C3</v>
          </cell>
          <cell r="H219" t="str">
            <v>Ban Đấu thầu - Mua hàng</v>
          </cell>
          <cell r="I219" t="str">
            <v>101004090406</v>
          </cell>
          <cell r="J219" t="str">
            <v>Khối Kỹ thuật - Dự án</v>
          </cell>
          <cell r="K219">
            <v>1</v>
          </cell>
          <cell r="L219" t="str">
            <v>C3</v>
          </cell>
          <cell r="M219" t="str">
            <v/>
          </cell>
          <cell r="N219">
            <v>42491</v>
          </cell>
          <cell r="O219">
            <v>8475000</v>
          </cell>
          <cell r="P219">
            <v>8475000</v>
          </cell>
          <cell r="Q219">
            <v>16950000</v>
          </cell>
          <cell r="R219" t="str">
            <v>XĐTH</v>
          </cell>
          <cell r="S219">
            <v>24</v>
          </cell>
          <cell r="T219">
            <v>24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16950000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16950000</v>
          </cell>
          <cell r="AK219">
            <v>8475000</v>
          </cell>
        </row>
        <row r="220">
          <cell r="B220">
            <v>10085</v>
          </cell>
          <cell r="C220" t="str">
            <v>CNX284</v>
          </cell>
          <cell r="D220" t="str">
            <v>Phạm Tiến Đạt</v>
          </cell>
          <cell r="E220" t="str">
            <v>Nhân viên điều phối vật tư</v>
          </cell>
          <cell r="F220" t="str">
            <v>Ban Điều hành dự án Ecohome Phúc Lợi</v>
          </cell>
          <cell r="G220" t="str">
            <v>DE4 C3</v>
          </cell>
          <cell r="H220" t="str">
            <v>Khối Kỹ thuật - Dự án</v>
          </cell>
          <cell r="I220">
            <v>101866872810</v>
          </cell>
          <cell r="J220" t="str">
            <v>Khối sản xuất và xây lắp</v>
          </cell>
          <cell r="K220">
            <v>1</v>
          </cell>
          <cell r="L220" t="str">
            <v>C3</v>
          </cell>
          <cell r="M220" t="str">
            <v/>
          </cell>
          <cell r="N220">
            <v>42491</v>
          </cell>
          <cell r="O220">
            <v>4050000</v>
          </cell>
          <cell r="P220">
            <v>4050000</v>
          </cell>
          <cell r="Q220">
            <v>8100000</v>
          </cell>
          <cell r="R220" t="str">
            <v>XĐTH</v>
          </cell>
          <cell r="S220">
            <v>26</v>
          </cell>
          <cell r="T220">
            <v>26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8100000</v>
          </cell>
          <cell r="AA220">
            <v>0</v>
          </cell>
          <cell r="AB220">
            <v>0</v>
          </cell>
          <cell r="AC220">
            <v>1246154</v>
          </cell>
          <cell r="AD220">
            <v>1800000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11146154</v>
          </cell>
          <cell r="AK220">
            <v>4050000</v>
          </cell>
        </row>
        <row r="221">
          <cell r="B221">
            <v>10086</v>
          </cell>
          <cell r="C221" t="str">
            <v>CNX286</v>
          </cell>
          <cell r="D221" t="str">
            <v>Đỗ Hữu Khu</v>
          </cell>
          <cell r="E221" t="str">
            <v>Trưởng phòng QS - Hồ sơ</v>
          </cell>
          <cell r="F221" t="str">
            <v>Phòng Khối lượng</v>
          </cell>
          <cell r="G221" t="str">
            <v>KVP C3</v>
          </cell>
          <cell r="H221" t="str">
            <v>Ban Kinh tế</v>
          </cell>
          <cell r="I221" t="str">
            <v>107001445168</v>
          </cell>
          <cell r="J221" t="str">
            <v>Khối Tài chính kinh tế</v>
          </cell>
          <cell r="K221">
            <v>1</v>
          </cell>
          <cell r="L221" t="str">
            <v>C3</v>
          </cell>
          <cell r="M221" t="str">
            <v/>
          </cell>
          <cell r="N221">
            <v>42522</v>
          </cell>
          <cell r="O221">
            <v>12500000</v>
          </cell>
          <cell r="P221">
            <v>12500000</v>
          </cell>
          <cell r="Q221">
            <v>25000000</v>
          </cell>
          <cell r="R221" t="str">
            <v>XĐTH</v>
          </cell>
          <cell r="S221">
            <v>24</v>
          </cell>
          <cell r="T221">
            <v>22</v>
          </cell>
          <cell r="U221">
            <v>2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25000000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25000000</v>
          </cell>
          <cell r="AK221">
            <v>12500000</v>
          </cell>
        </row>
        <row r="222">
          <cell r="B222">
            <v>10087</v>
          </cell>
          <cell r="C222" t="str">
            <v>CNX288</v>
          </cell>
          <cell r="D222" t="str">
            <v>Đỗ Xuân Điệp</v>
          </cell>
          <cell r="E222" t="str">
            <v>Chuyên viên kinh tế</v>
          </cell>
          <cell r="F222" t="str">
            <v>Phòng Kinh tế</v>
          </cell>
          <cell r="G222" t="str">
            <v>KVP C3</v>
          </cell>
          <cell r="H222" t="str">
            <v>Ban Kinh tế</v>
          </cell>
          <cell r="I222" t="str">
            <v>103002394730</v>
          </cell>
          <cell r="J222" t="str">
            <v>Khối Tài chính kinh tế</v>
          </cell>
          <cell r="K222">
            <v>1</v>
          </cell>
          <cell r="L222" t="str">
            <v>C3</v>
          </cell>
          <cell r="M222" t="str">
            <v/>
          </cell>
          <cell r="N222">
            <v>42499</v>
          </cell>
          <cell r="O222">
            <v>6000750</v>
          </cell>
          <cell r="P222">
            <v>7999250</v>
          </cell>
          <cell r="Q222">
            <v>14000000</v>
          </cell>
          <cell r="R222" t="str">
            <v>XĐTH</v>
          </cell>
          <cell r="S222">
            <v>24</v>
          </cell>
          <cell r="T222">
            <v>23.5</v>
          </cell>
          <cell r="U222">
            <v>0.5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14000000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14000000</v>
          </cell>
          <cell r="AK222">
            <v>6000750</v>
          </cell>
        </row>
        <row r="223">
          <cell r="B223">
            <v>10088</v>
          </cell>
          <cell r="C223" t="str">
            <v>CNX289</v>
          </cell>
          <cell r="D223" t="str">
            <v>Nguyễn Thị Thủy</v>
          </cell>
          <cell r="E223" t="str">
            <v>Nhân viên theo dõi kế hoạch cung ứng</v>
          </cell>
          <cell r="F223" t="str">
            <v>Phòng Mua hàng</v>
          </cell>
          <cell r="G223" t="str">
            <v>KVP C3</v>
          </cell>
          <cell r="H223" t="str">
            <v>Ban Đấu thầu - Mua hàng</v>
          </cell>
          <cell r="I223" t="str">
            <v>105003272605</v>
          </cell>
          <cell r="J223" t="str">
            <v>Khối Kỹ thuật - Dự án</v>
          </cell>
          <cell r="K223">
            <v>1</v>
          </cell>
          <cell r="L223" t="str">
            <v>C3</v>
          </cell>
          <cell r="M223" t="str">
            <v/>
          </cell>
          <cell r="N223">
            <v>42499</v>
          </cell>
          <cell r="O223">
            <v>6075000</v>
          </cell>
          <cell r="P223">
            <v>6075000</v>
          </cell>
          <cell r="Q223">
            <v>12150000</v>
          </cell>
          <cell r="R223" t="str">
            <v>XĐTH</v>
          </cell>
          <cell r="S223">
            <v>24</v>
          </cell>
          <cell r="T223">
            <v>23</v>
          </cell>
          <cell r="U223">
            <v>1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12150000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12150000</v>
          </cell>
          <cell r="AK223">
            <v>6075000</v>
          </cell>
        </row>
        <row r="224">
          <cell r="B224">
            <v>10090</v>
          </cell>
          <cell r="C224" t="str">
            <v>CNX291</v>
          </cell>
          <cell r="D224" t="str">
            <v>Nguyễn Thanh Tuyền</v>
          </cell>
          <cell r="E224" t="str">
            <v>Chuyên viên khối lượng</v>
          </cell>
          <cell r="F224" t="str">
            <v>Phòng Khối lượng</v>
          </cell>
          <cell r="G224" t="str">
            <v>KVP C3</v>
          </cell>
          <cell r="H224" t="str">
            <v>Ban Kinh tế</v>
          </cell>
          <cell r="I224" t="str">
            <v>109001838347</v>
          </cell>
          <cell r="J224" t="str">
            <v>Khối Tài chính kinh tế</v>
          </cell>
          <cell r="K224">
            <v>1</v>
          </cell>
          <cell r="L224" t="str">
            <v>C3</v>
          </cell>
          <cell r="M224" t="str">
            <v/>
          </cell>
          <cell r="N224">
            <v>42522</v>
          </cell>
          <cell r="O224">
            <v>7000000</v>
          </cell>
          <cell r="P224">
            <v>8000000</v>
          </cell>
          <cell r="Q224">
            <v>15000000</v>
          </cell>
          <cell r="R224" t="str">
            <v>XĐTH</v>
          </cell>
          <cell r="S224">
            <v>24</v>
          </cell>
          <cell r="T224">
            <v>16</v>
          </cell>
          <cell r="U224">
            <v>8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15000000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15000000</v>
          </cell>
          <cell r="AK224">
            <v>7000000</v>
          </cell>
        </row>
        <row r="225">
          <cell r="B225">
            <v>10091</v>
          </cell>
          <cell r="C225" t="str">
            <v>CNX293</v>
          </cell>
          <cell r="D225" t="str">
            <v>Trần Thị Thanh Hảo</v>
          </cell>
          <cell r="E225" t="str">
            <v>Chuyên viên đấu thầu hợp đồng</v>
          </cell>
          <cell r="F225" t="str">
            <v>Phòng Đấu thầu Hợp đồng</v>
          </cell>
          <cell r="G225" t="str">
            <v>KVP C3</v>
          </cell>
          <cell r="H225" t="str">
            <v>Ban Đấu thầu - Mua hàng</v>
          </cell>
          <cell r="I225" t="str">
            <v>104003057927</v>
          </cell>
          <cell r="J225" t="str">
            <v>Khối Kỹ thuật - Dự án</v>
          </cell>
          <cell r="K225">
            <v>1</v>
          </cell>
          <cell r="L225" t="str">
            <v>C3</v>
          </cell>
          <cell r="M225" t="str">
            <v/>
          </cell>
          <cell r="N225">
            <v>42522</v>
          </cell>
          <cell r="O225">
            <v>6300000</v>
          </cell>
          <cell r="P225">
            <v>6300000</v>
          </cell>
          <cell r="Q225">
            <v>12600000</v>
          </cell>
          <cell r="R225" t="str">
            <v>XĐTH</v>
          </cell>
          <cell r="S225">
            <v>24</v>
          </cell>
          <cell r="T225">
            <v>23</v>
          </cell>
          <cell r="U225">
            <v>1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12600000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12600000</v>
          </cell>
          <cell r="AK225">
            <v>6300000</v>
          </cell>
        </row>
        <row r="226">
          <cell r="B226">
            <v>10092</v>
          </cell>
          <cell r="C226" t="str">
            <v>CNX295</v>
          </cell>
          <cell r="D226" t="str">
            <v>Cao Thị Hồng Nhung</v>
          </cell>
          <cell r="E226" t="str">
            <v>Phụ trách Vật tư trong nước</v>
          </cell>
          <cell r="F226" t="str">
            <v>Phòng Mua hàng</v>
          </cell>
          <cell r="G226" t="str">
            <v>KVP C3</v>
          </cell>
          <cell r="H226" t="str">
            <v>Ban Đấu thầu - Mua hàng</v>
          </cell>
          <cell r="I226" t="str">
            <v>103002307546</v>
          </cell>
          <cell r="J226" t="str">
            <v>Khối Kỹ thuật - Dự án</v>
          </cell>
          <cell r="K226">
            <v>1</v>
          </cell>
          <cell r="L226" t="str">
            <v>C3</v>
          </cell>
          <cell r="M226" t="str">
            <v/>
          </cell>
          <cell r="N226">
            <v>42494</v>
          </cell>
          <cell r="O226">
            <v>9250000</v>
          </cell>
          <cell r="P226">
            <v>9250000</v>
          </cell>
          <cell r="Q226">
            <v>18500000</v>
          </cell>
          <cell r="R226" t="str">
            <v>XĐTH</v>
          </cell>
          <cell r="S226">
            <v>24</v>
          </cell>
          <cell r="T226">
            <v>23.5</v>
          </cell>
          <cell r="U226">
            <v>0.5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18500000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18500000</v>
          </cell>
          <cell r="AK226">
            <v>9250000</v>
          </cell>
        </row>
        <row r="227">
          <cell r="B227">
            <v>10093</v>
          </cell>
          <cell r="C227" t="str">
            <v>CNX302</v>
          </cell>
          <cell r="D227" t="str">
            <v>Lê Hoài Nam</v>
          </cell>
          <cell r="E227" t="str">
            <v>Chuyên viên hồ sơ</v>
          </cell>
          <cell r="F227" t="str">
            <v>Phòng Hồ sơ</v>
          </cell>
          <cell r="G227" t="str">
            <v>KVP C3</v>
          </cell>
          <cell r="H227" t="str">
            <v>Ban Kinh tế</v>
          </cell>
          <cell r="I227" t="str">
            <v>107006826631</v>
          </cell>
          <cell r="J227" t="str">
            <v>Khối Tài chính kinh tế</v>
          </cell>
          <cell r="K227">
            <v>1</v>
          </cell>
          <cell r="L227" t="str">
            <v>C3</v>
          </cell>
          <cell r="M227" t="str">
            <v/>
          </cell>
          <cell r="N227">
            <v>42534</v>
          </cell>
          <cell r="O227">
            <v>6000500</v>
          </cell>
          <cell r="P227">
            <v>7999500</v>
          </cell>
          <cell r="Q227">
            <v>14000000</v>
          </cell>
          <cell r="R227" t="str">
            <v>XĐTH</v>
          </cell>
          <cell r="S227">
            <v>24</v>
          </cell>
          <cell r="T227">
            <v>23.5</v>
          </cell>
          <cell r="U227">
            <v>0.5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14000000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14000000</v>
          </cell>
          <cell r="AK227">
            <v>6000500</v>
          </cell>
        </row>
        <row r="228">
          <cell r="B228">
            <v>10094</v>
          </cell>
          <cell r="C228" t="str">
            <v>CNX303</v>
          </cell>
          <cell r="D228" t="str">
            <v>Phùng Thị Hiền</v>
          </cell>
          <cell r="E228" t="str">
            <v>Nhân viên tạp vụ</v>
          </cell>
          <cell r="F228" t="str">
            <v>Ban Điều hành dự án Ecolife Capitol</v>
          </cell>
          <cell r="G228" t="str">
            <v>DF2 C3</v>
          </cell>
          <cell r="H228" t="str">
            <v>Khối Kỹ thuật - Dự án</v>
          </cell>
          <cell r="I228" t="str">
            <v>104003761552</v>
          </cell>
          <cell r="J228" t="str">
            <v>Khối Kỹ thuật - Dự án</v>
          </cell>
          <cell r="K228" t="str">
            <v>Quá tuổi, không tham gia BH</v>
          </cell>
          <cell r="L228" t="str">
            <v>C3</v>
          </cell>
          <cell r="M228" t="str">
            <v>01/09/2017 - 31/12/2017</v>
          </cell>
          <cell r="N228">
            <v>42541</v>
          </cell>
          <cell r="O228">
            <v>4050000</v>
          </cell>
          <cell r="P228">
            <v>950000</v>
          </cell>
          <cell r="Q228">
            <v>5000000</v>
          </cell>
          <cell r="R228" t="str">
            <v>Không XĐTH</v>
          </cell>
          <cell r="S228">
            <v>26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</row>
        <row r="229">
          <cell r="B229">
            <v>10095</v>
          </cell>
          <cell r="C229" t="str">
            <v>CNX305</v>
          </cell>
          <cell r="D229" t="str">
            <v>Nguyễn Anh Tuấn</v>
          </cell>
          <cell r="E229" t="str">
            <v>Trưởng phòng kinh tế</v>
          </cell>
          <cell r="F229" t="str">
            <v>Phòng Kinh tế</v>
          </cell>
          <cell r="G229" t="str">
            <v>KVP C3</v>
          </cell>
          <cell r="H229" t="str">
            <v>Ban Kinh tế</v>
          </cell>
          <cell r="I229" t="str">
            <v>108002307878</v>
          </cell>
          <cell r="J229" t="str">
            <v>Khối Tài chính kinh tế</v>
          </cell>
          <cell r="K229">
            <v>1</v>
          </cell>
          <cell r="L229" t="str">
            <v>C3</v>
          </cell>
          <cell r="M229" t="str">
            <v/>
          </cell>
          <cell r="N229">
            <v>42522</v>
          </cell>
          <cell r="O229">
            <v>12500000</v>
          </cell>
          <cell r="P229">
            <v>12500000</v>
          </cell>
          <cell r="Q229">
            <v>25000000</v>
          </cell>
          <cell r="R229" t="str">
            <v>XĐTH</v>
          </cell>
          <cell r="S229">
            <v>24</v>
          </cell>
          <cell r="T229">
            <v>22.5</v>
          </cell>
          <cell r="U229">
            <v>1.5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25000000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25000000</v>
          </cell>
          <cell r="AK229">
            <v>12500000</v>
          </cell>
        </row>
        <row r="230">
          <cell r="B230">
            <v>10097</v>
          </cell>
          <cell r="C230" t="str">
            <v>CNX309</v>
          </cell>
          <cell r="D230" t="str">
            <v>Nguyễn Hữu Tuân</v>
          </cell>
          <cell r="E230" t="str">
            <v>Kỹ sư xây dựng</v>
          </cell>
          <cell r="F230" t="str">
            <v>Phòng Xây dựng</v>
          </cell>
          <cell r="G230" t="str">
            <v>KVP C3</v>
          </cell>
          <cell r="H230" t="str">
            <v>Ban Kỹ thuật</v>
          </cell>
          <cell r="I230" t="str">
            <v>106003329735</v>
          </cell>
          <cell r="J230" t="str">
            <v>Khối Kỹ thuật - Dự án</v>
          </cell>
          <cell r="K230">
            <v>1</v>
          </cell>
          <cell r="L230" t="str">
            <v>C3</v>
          </cell>
          <cell r="M230" t="str">
            <v/>
          </cell>
          <cell r="N230">
            <v>42583</v>
          </cell>
          <cell r="O230">
            <v>6000000</v>
          </cell>
          <cell r="P230">
            <v>6000000</v>
          </cell>
          <cell r="Q230">
            <v>12000000</v>
          </cell>
          <cell r="R230" t="str">
            <v>XĐTH</v>
          </cell>
          <cell r="S230">
            <v>24</v>
          </cell>
          <cell r="T230">
            <v>24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12000000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12000000</v>
          </cell>
          <cell r="AK230">
            <v>6000000</v>
          </cell>
        </row>
        <row r="231">
          <cell r="B231">
            <v>10098</v>
          </cell>
          <cell r="C231" t="str">
            <v>CNX310</v>
          </cell>
          <cell r="D231" t="str">
            <v>Cao Văn Cảnh</v>
          </cell>
          <cell r="E231" t="str">
            <v>Chuyên viên khối lượng</v>
          </cell>
          <cell r="F231" t="str">
            <v>Ban Điều hành dự án Ecohome Phúc Lợi</v>
          </cell>
          <cell r="G231" t="str">
            <v>DF2 C3</v>
          </cell>
          <cell r="H231" t="str">
            <v>Ban Kinh tế</v>
          </cell>
          <cell r="I231" t="str">
            <v>109004822241</v>
          </cell>
          <cell r="J231" t="str">
            <v>Khối Tài chính kinh tế</v>
          </cell>
          <cell r="K231">
            <v>1</v>
          </cell>
          <cell r="L231" t="str">
            <v>C3</v>
          </cell>
          <cell r="M231" t="str">
            <v/>
          </cell>
          <cell r="N231">
            <v>42583</v>
          </cell>
          <cell r="O231">
            <v>7256250</v>
          </cell>
          <cell r="P231">
            <v>7256250</v>
          </cell>
          <cell r="Q231">
            <v>14512500</v>
          </cell>
          <cell r="R231" t="str">
            <v>XĐTH</v>
          </cell>
          <cell r="S231">
            <v>26</v>
          </cell>
          <cell r="T231">
            <v>26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14512500</v>
          </cell>
          <cell r="AA231">
            <v>0</v>
          </cell>
          <cell r="AB231">
            <v>0</v>
          </cell>
          <cell r="AC231">
            <v>3349038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17861538</v>
          </cell>
          <cell r="AK231">
            <v>7256250</v>
          </cell>
        </row>
        <row r="232">
          <cell r="B232">
            <v>10099</v>
          </cell>
          <cell r="C232" t="str">
            <v>CNX311</v>
          </cell>
          <cell r="D232" t="str">
            <v>Lê Xuân Trường</v>
          </cell>
          <cell r="E232" t="str">
            <v>Chuyên viên Hồ sơ</v>
          </cell>
          <cell r="F232" t="str">
            <v>Ban Điều hành dự án Ecohome Phúc Lợi</v>
          </cell>
          <cell r="G232" t="str">
            <v>KVP C3</v>
          </cell>
          <cell r="H232" t="str">
            <v>Ban Kinh tế</v>
          </cell>
          <cell r="I232" t="str">
            <v>108003186436</v>
          </cell>
          <cell r="J232" t="str">
            <v>Khối Tài chính kinh tế</v>
          </cell>
          <cell r="K232">
            <v>1</v>
          </cell>
          <cell r="L232" t="str">
            <v>C3</v>
          </cell>
          <cell r="M232" t="str">
            <v/>
          </cell>
          <cell r="N232">
            <v>42552</v>
          </cell>
          <cell r="O232">
            <v>5500000</v>
          </cell>
          <cell r="P232">
            <v>7500000</v>
          </cell>
          <cell r="Q232">
            <v>13000000</v>
          </cell>
          <cell r="R232" t="str">
            <v>XĐTH</v>
          </cell>
          <cell r="S232">
            <v>26</v>
          </cell>
          <cell r="T232">
            <v>26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13000000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1000000</v>
          </cell>
          <cell r="AH232">
            <v>0</v>
          </cell>
          <cell r="AI232">
            <v>0</v>
          </cell>
          <cell r="AJ232">
            <v>14000000</v>
          </cell>
          <cell r="AK232">
            <v>5500000</v>
          </cell>
        </row>
        <row r="233">
          <cell r="B233">
            <v>10100</v>
          </cell>
          <cell r="C233" t="str">
            <v>CNX315</v>
          </cell>
          <cell r="D233" t="str">
            <v>Lưu Đức Phú</v>
          </cell>
          <cell r="E233" t="str">
            <v>Kỹ sư giám sát xây dựng</v>
          </cell>
          <cell r="F233" t="str">
            <v>Ban Điều hành dự án Ecohome Phúc Lợi</v>
          </cell>
          <cell r="G233" t="str">
            <v>DE4 C3</v>
          </cell>
          <cell r="H233" t="str">
            <v>Khối Kỹ thuật - Dự án</v>
          </cell>
          <cell r="I233" t="str">
            <v>106003413327</v>
          </cell>
          <cell r="J233" t="str">
            <v>Khối sản xuất và xây lắp</v>
          </cell>
          <cell r="K233">
            <v>1</v>
          </cell>
          <cell r="L233" t="str">
            <v>C3</v>
          </cell>
          <cell r="M233" t="str">
            <v/>
          </cell>
          <cell r="N233">
            <v>42611</v>
          </cell>
          <cell r="O233">
            <v>6000000</v>
          </cell>
          <cell r="P233">
            <v>6000000</v>
          </cell>
          <cell r="Q233">
            <v>12000000</v>
          </cell>
          <cell r="R233" t="str">
            <v>XĐTH</v>
          </cell>
          <cell r="S233">
            <v>26</v>
          </cell>
          <cell r="T233">
            <v>26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12000000</v>
          </cell>
          <cell r="AA233">
            <v>0</v>
          </cell>
          <cell r="AB233">
            <v>0</v>
          </cell>
          <cell r="AC233">
            <v>1846154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13846154</v>
          </cell>
          <cell r="AK233">
            <v>6000000</v>
          </cell>
        </row>
        <row r="234">
          <cell r="B234">
            <v>10101</v>
          </cell>
          <cell r="C234" t="str">
            <v>CNX316</v>
          </cell>
          <cell r="D234" t="str">
            <v>Lê Viết Nhất</v>
          </cell>
          <cell r="E234" t="str">
            <v>Kỹ sư giám sát xây dựng</v>
          </cell>
          <cell r="F234" t="str">
            <v>Ban Điều hành dự án Ecohome Phúc Lợi</v>
          </cell>
          <cell r="G234" t="str">
            <v>DE4 C3</v>
          </cell>
          <cell r="H234" t="str">
            <v>Khối Kỹ thuật - Dự án</v>
          </cell>
          <cell r="I234" t="str">
            <v>103003388625</v>
          </cell>
          <cell r="J234" t="str">
            <v>Khối sản xuất và xây lắp</v>
          </cell>
          <cell r="K234">
            <v>1</v>
          </cell>
          <cell r="L234" t="str">
            <v>C3</v>
          </cell>
          <cell r="M234" t="str">
            <v/>
          </cell>
          <cell r="N234">
            <v>42611</v>
          </cell>
          <cell r="O234">
            <v>6900000</v>
          </cell>
          <cell r="P234">
            <v>6900000</v>
          </cell>
          <cell r="Q234">
            <v>13800000</v>
          </cell>
          <cell r="R234" t="str">
            <v>XĐTH</v>
          </cell>
          <cell r="S234">
            <v>26</v>
          </cell>
          <cell r="T234">
            <v>26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13800000</v>
          </cell>
          <cell r="AA234">
            <v>0</v>
          </cell>
          <cell r="AB234">
            <v>0</v>
          </cell>
          <cell r="AC234">
            <v>2123077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15923077</v>
          </cell>
          <cell r="AK234">
            <v>6900000</v>
          </cell>
        </row>
        <row r="235">
          <cell r="B235">
            <v>10102</v>
          </cell>
          <cell r="C235" t="str">
            <v>CNX320</v>
          </cell>
          <cell r="D235" t="str">
            <v>Trần Hoài Nam</v>
          </cell>
          <cell r="E235" t="str">
            <v>Kỹ sư giám sát M&amp;E</v>
          </cell>
          <cell r="F235" t="str">
            <v>Ban Điều hành dự án Ecolife Capitol</v>
          </cell>
          <cell r="G235" t="str">
            <v>DF2 C3</v>
          </cell>
          <cell r="H235" t="str">
            <v>Ban Kỹ thuật</v>
          </cell>
          <cell r="I235" t="str">
            <v>106003484591</v>
          </cell>
          <cell r="J235" t="str">
            <v>Khối Kỹ thuật - Dự án</v>
          </cell>
          <cell r="K235">
            <v>1</v>
          </cell>
          <cell r="L235" t="str">
            <v>C3</v>
          </cell>
          <cell r="M235" t="str">
            <v/>
          </cell>
          <cell r="N235">
            <v>42628</v>
          </cell>
          <cell r="O235">
            <v>6500000</v>
          </cell>
          <cell r="P235">
            <v>6500000</v>
          </cell>
          <cell r="Q235">
            <v>13000000</v>
          </cell>
          <cell r="R235" t="str">
            <v>XĐTH</v>
          </cell>
          <cell r="S235">
            <v>26</v>
          </cell>
          <cell r="T235">
            <v>26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13000000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13000000</v>
          </cell>
          <cell r="AK235">
            <v>6500000</v>
          </cell>
        </row>
        <row r="236">
          <cell r="B236">
            <v>10103</v>
          </cell>
          <cell r="C236" t="str">
            <v>CNX321</v>
          </cell>
          <cell r="D236" t="str">
            <v>Nguyễn Thị Hoa</v>
          </cell>
          <cell r="E236" t="str">
            <v>Kế toán vật tư</v>
          </cell>
          <cell r="F236" t="str">
            <v>Phòng Kế toán</v>
          </cell>
          <cell r="G236" t="str">
            <v>KVP C3</v>
          </cell>
          <cell r="H236" t="str">
            <v>Khối Tài chính kinh tế</v>
          </cell>
          <cell r="I236" t="str">
            <v>102004586262</v>
          </cell>
          <cell r="J236" t="str">
            <v>Khối sản xuất và xây lắp</v>
          </cell>
          <cell r="K236">
            <v>1</v>
          </cell>
          <cell r="L236" t="str">
            <v>C3</v>
          </cell>
          <cell r="M236" t="str">
            <v/>
          </cell>
          <cell r="N236">
            <v>42628</v>
          </cell>
          <cell r="O236">
            <v>4050000</v>
          </cell>
          <cell r="P236">
            <v>3450000</v>
          </cell>
          <cell r="Q236">
            <v>7500000</v>
          </cell>
          <cell r="R236" t="str">
            <v>XĐTH</v>
          </cell>
          <cell r="S236">
            <v>24</v>
          </cell>
          <cell r="T236">
            <v>22.5</v>
          </cell>
          <cell r="U236">
            <v>1.5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7500000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7500000</v>
          </cell>
          <cell r="AK236">
            <v>4050000</v>
          </cell>
        </row>
        <row r="237">
          <cell r="B237">
            <v>10104</v>
          </cell>
          <cell r="C237" t="str">
            <v>CNX322</v>
          </cell>
          <cell r="D237" t="str">
            <v>Phạm Văn Tuyền</v>
          </cell>
          <cell r="E237" t="str">
            <v>Chuyên viên đấu thầu M&amp;E</v>
          </cell>
          <cell r="F237" t="str">
            <v>Phòng Đấu thầu Hợp đồng</v>
          </cell>
          <cell r="G237" t="str">
            <v>KVP C3</v>
          </cell>
          <cell r="H237" t="str">
            <v>Ban Đấu thầu - Mua hàng</v>
          </cell>
          <cell r="I237" t="str">
            <v>101004284878</v>
          </cell>
          <cell r="J237" t="str">
            <v>Khối Kỹ thuật - Dự án</v>
          </cell>
          <cell r="K237">
            <v>1</v>
          </cell>
          <cell r="L237" t="str">
            <v>C3</v>
          </cell>
          <cell r="M237" t="str">
            <v/>
          </cell>
          <cell r="N237">
            <v>42644</v>
          </cell>
          <cell r="O237">
            <v>5775000</v>
          </cell>
          <cell r="P237">
            <v>7725000</v>
          </cell>
          <cell r="Q237">
            <v>13500000</v>
          </cell>
          <cell r="R237" t="str">
            <v>XĐTH</v>
          </cell>
          <cell r="S237">
            <v>24</v>
          </cell>
          <cell r="T237">
            <v>24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13500000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13500000</v>
          </cell>
          <cell r="AK237">
            <v>5775000</v>
          </cell>
        </row>
        <row r="238">
          <cell r="B238">
            <v>10106</v>
          </cell>
          <cell r="C238" t="str">
            <v>CNX330</v>
          </cell>
          <cell r="D238" t="str">
            <v>Giang Ngọc Sang</v>
          </cell>
          <cell r="E238" t="str">
            <v>Giám đốc Ban điều hành dự án Ecohome Phúc Lợi</v>
          </cell>
          <cell r="F238" t="str">
            <v>Ban Điều hành dự án Ecohome Phúc Lợi</v>
          </cell>
          <cell r="G238" t="str">
            <v>DE4 C3</v>
          </cell>
          <cell r="H238" t="str">
            <v>Khối Kỹ thuật - Dự án</v>
          </cell>
          <cell r="I238" t="str">
            <v>104004416940</v>
          </cell>
          <cell r="J238" t="str">
            <v>Khối sản xuất và xây lắp</v>
          </cell>
          <cell r="K238">
            <v>1</v>
          </cell>
          <cell r="L238" t="str">
            <v>C3</v>
          </cell>
          <cell r="M238" t="str">
            <v/>
          </cell>
          <cell r="N238">
            <v>42297</v>
          </cell>
          <cell r="O238">
            <v>16000000</v>
          </cell>
          <cell r="P238">
            <v>16000000</v>
          </cell>
          <cell r="Q238">
            <v>32000000</v>
          </cell>
          <cell r="R238" t="str">
            <v>XĐTH</v>
          </cell>
          <cell r="S238">
            <v>26</v>
          </cell>
          <cell r="T238">
            <v>26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32000000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32000000</v>
          </cell>
          <cell r="AK238">
            <v>16000000</v>
          </cell>
        </row>
        <row r="239">
          <cell r="B239">
            <v>10107</v>
          </cell>
          <cell r="C239" t="str">
            <v>CNX333</v>
          </cell>
          <cell r="D239" t="str">
            <v>Phạm Thị Thanh Hiền</v>
          </cell>
          <cell r="E239" t="str">
            <v>Nhân viên bếp + tạp vụ</v>
          </cell>
          <cell r="F239" t="str">
            <v>Ban Điều hành dự án Ecohome Phúc Lợi</v>
          </cell>
          <cell r="G239" t="str">
            <v>DE4 C3</v>
          </cell>
          <cell r="H239" t="str">
            <v>Khối Kỹ thuật - Dự án</v>
          </cell>
          <cell r="I239">
            <v>100003789047</v>
          </cell>
          <cell r="J239" t="str">
            <v>Khối sản xuất và xây lắp</v>
          </cell>
          <cell r="K239" t="str">
            <v>Quá tuổi, không tham gia BH</v>
          </cell>
          <cell r="L239" t="str">
            <v>C3</v>
          </cell>
          <cell r="M239" t="str">
            <v/>
          </cell>
          <cell r="N239">
            <v>42702</v>
          </cell>
          <cell r="O239">
            <v>4050000</v>
          </cell>
          <cell r="P239">
            <v>950000</v>
          </cell>
          <cell r="Q239">
            <v>5000000</v>
          </cell>
          <cell r="R239" t="str">
            <v>HĐMV</v>
          </cell>
          <cell r="S239">
            <v>26</v>
          </cell>
          <cell r="T239">
            <v>26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5000000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5000000</v>
          </cell>
          <cell r="AK239">
            <v>0</v>
          </cell>
        </row>
        <row r="240">
          <cell r="B240">
            <v>10109</v>
          </cell>
          <cell r="C240" t="str">
            <v>CNX345</v>
          </cell>
          <cell r="D240" t="str">
            <v>Nguyễn Quang Ngọc</v>
          </cell>
          <cell r="E240" t="str">
            <v>Giám đốc Ban Kỹ thuật</v>
          </cell>
          <cell r="F240" t="str">
            <v>Ban Kỹ thuật</v>
          </cell>
          <cell r="G240" t="str">
            <v>KVP C3</v>
          </cell>
          <cell r="H240" t="str">
            <v>Ban Kỹ thuật</v>
          </cell>
          <cell r="I240">
            <v>101866751709</v>
          </cell>
          <cell r="J240" t="str">
            <v>Khối Kỹ thuật - Dự án</v>
          </cell>
          <cell r="K240">
            <v>1</v>
          </cell>
          <cell r="L240" t="str">
            <v>C3</v>
          </cell>
          <cell r="M240" t="str">
            <v/>
          </cell>
          <cell r="N240">
            <v>42790</v>
          </cell>
          <cell r="O240">
            <v>17500000</v>
          </cell>
          <cell r="P240">
            <v>17500000</v>
          </cell>
          <cell r="Q240">
            <v>35000000</v>
          </cell>
          <cell r="R240" t="str">
            <v>XĐTH</v>
          </cell>
          <cell r="S240">
            <v>24</v>
          </cell>
          <cell r="T240">
            <v>23</v>
          </cell>
          <cell r="U240">
            <v>1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35000000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35000000</v>
          </cell>
          <cell r="AK240">
            <v>17500000</v>
          </cell>
        </row>
        <row r="241">
          <cell r="B241">
            <v>10111</v>
          </cell>
          <cell r="C241" t="str">
            <v>CNX348</v>
          </cell>
          <cell r="D241" t="str">
            <v>Nguyễn Đình Bàn</v>
          </cell>
          <cell r="E241" t="str">
            <v>Trưởng phòng M&amp;E</v>
          </cell>
          <cell r="F241" t="str">
            <v>Phòng M&amp;E</v>
          </cell>
          <cell r="G241" t="str">
            <v>KVP C3</v>
          </cell>
          <cell r="H241" t="str">
            <v>Ban Kỹ thuật</v>
          </cell>
          <cell r="I241" t="str">
            <v>109002307416</v>
          </cell>
          <cell r="J241" t="str">
            <v>Khối Kỹ thuật - Dự án</v>
          </cell>
          <cell r="K241">
            <v>1</v>
          </cell>
          <cell r="L241" t="str">
            <v>C3</v>
          </cell>
          <cell r="M241" t="str">
            <v/>
          </cell>
          <cell r="N241">
            <v>42159</v>
          </cell>
          <cell r="O241">
            <v>15000000</v>
          </cell>
          <cell r="P241">
            <v>15000000</v>
          </cell>
          <cell r="Q241">
            <v>30000000</v>
          </cell>
          <cell r="R241" t="str">
            <v>XĐTH</v>
          </cell>
          <cell r="S241">
            <v>24</v>
          </cell>
          <cell r="T241">
            <v>24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30000000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30000000</v>
          </cell>
          <cell r="AK241">
            <v>15000000</v>
          </cell>
        </row>
        <row r="242">
          <cell r="B242">
            <v>10112</v>
          </cell>
          <cell r="C242" t="str">
            <v>CNX349</v>
          </cell>
          <cell r="D242" t="str">
            <v>Nguyễn Huy Nam</v>
          </cell>
          <cell r="E242" t="str">
            <v>Kỹ sư M&amp;E</v>
          </cell>
          <cell r="F242" t="str">
            <v>Phòng M&amp;E</v>
          </cell>
          <cell r="G242" t="str">
            <v>KVP C3</v>
          </cell>
          <cell r="H242" t="str">
            <v>Ban Kỹ thuật</v>
          </cell>
          <cell r="I242" t="str">
            <v>106002457795</v>
          </cell>
          <cell r="J242" t="str">
            <v>Khối Kỹ thuật - Dự án</v>
          </cell>
          <cell r="K242">
            <v>1</v>
          </cell>
          <cell r="L242" t="str">
            <v>C3</v>
          </cell>
          <cell r="M242" t="str">
            <v/>
          </cell>
          <cell r="N242">
            <v>42178</v>
          </cell>
          <cell r="O242">
            <v>6875000</v>
          </cell>
          <cell r="P242">
            <v>6875000</v>
          </cell>
          <cell r="Q242">
            <v>13750000</v>
          </cell>
          <cell r="R242" t="str">
            <v>XĐTH</v>
          </cell>
          <cell r="S242">
            <v>24</v>
          </cell>
          <cell r="T242">
            <v>24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13750000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13750000</v>
          </cell>
          <cell r="AK242">
            <v>6875000</v>
          </cell>
        </row>
        <row r="243">
          <cell r="B243">
            <v>10113</v>
          </cell>
          <cell r="C243" t="str">
            <v>CNX350</v>
          </cell>
          <cell r="D243" t="str">
            <v>Trần Văn Hùng</v>
          </cell>
          <cell r="E243" t="str">
            <v>Kỹ sư M&amp;E</v>
          </cell>
          <cell r="F243" t="str">
            <v>Phòng M&amp;E</v>
          </cell>
          <cell r="G243" t="str">
            <v>KVP C3</v>
          </cell>
          <cell r="H243" t="str">
            <v>Ban Kỹ thuật</v>
          </cell>
          <cell r="I243" t="str">
            <v>104004301590</v>
          </cell>
          <cell r="J243" t="str">
            <v>Khối Kỹ thuật - Dự án</v>
          </cell>
          <cell r="K243">
            <v>1</v>
          </cell>
          <cell r="L243" t="str">
            <v>C3</v>
          </cell>
          <cell r="M243" t="str">
            <v/>
          </cell>
          <cell r="N243">
            <v>42738</v>
          </cell>
          <cell r="O243">
            <v>7000000</v>
          </cell>
          <cell r="P243">
            <v>7000000</v>
          </cell>
          <cell r="Q243">
            <v>14000000</v>
          </cell>
          <cell r="R243" t="str">
            <v>XĐTH</v>
          </cell>
          <cell r="S243">
            <v>24</v>
          </cell>
          <cell r="T243">
            <v>24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14000000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14000000</v>
          </cell>
          <cell r="AK243">
            <v>7000000</v>
          </cell>
        </row>
        <row r="244">
          <cell r="B244">
            <v>10114</v>
          </cell>
          <cell r="C244" t="str">
            <v>CNX356</v>
          </cell>
          <cell r="D244" t="str">
            <v>Bùi Thị Quỳnh Hoa</v>
          </cell>
          <cell r="E244" t="str">
            <v>Chuyên viên kinh tế</v>
          </cell>
          <cell r="F244" t="str">
            <v>Phòng Kinh tế</v>
          </cell>
          <cell r="G244" t="str">
            <v>KVP C3</v>
          </cell>
          <cell r="H244" t="str">
            <v>Ban Kinh tế</v>
          </cell>
          <cell r="I244" t="str">
            <v>109002199014</v>
          </cell>
          <cell r="J244" t="str">
            <v>Khối Tài chính kinh tế</v>
          </cell>
          <cell r="K244">
            <v>1</v>
          </cell>
          <cell r="L244" t="str">
            <v>C3</v>
          </cell>
          <cell r="M244" t="str">
            <v/>
          </cell>
          <cell r="N244">
            <v>42149</v>
          </cell>
          <cell r="O244">
            <v>8002500</v>
          </cell>
          <cell r="P244">
            <v>11997500</v>
          </cell>
          <cell r="Q244">
            <v>20000000</v>
          </cell>
          <cell r="R244" t="str">
            <v>XĐTH</v>
          </cell>
          <cell r="S244">
            <v>24</v>
          </cell>
          <cell r="T244">
            <v>20.5</v>
          </cell>
          <cell r="U244">
            <v>3.5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20000000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20000000</v>
          </cell>
          <cell r="AK244">
            <v>8002500</v>
          </cell>
        </row>
        <row r="245">
          <cell r="B245">
            <v>10115</v>
          </cell>
          <cell r="C245" t="str">
            <v>CNX357</v>
          </cell>
          <cell r="D245" t="str">
            <v>Bùi Thị Thùy Dung</v>
          </cell>
          <cell r="E245" t="str">
            <v>Thư ký dự án</v>
          </cell>
          <cell r="F245" t="str">
            <v>Ban Điều hành dự án Ecolife Capitol</v>
          </cell>
          <cell r="G245" t="str">
            <v>DF2 C3</v>
          </cell>
          <cell r="H245" t="str">
            <v>Khối Kỹ thuật - Dự án</v>
          </cell>
          <cell r="I245" t="str">
            <v>104006216357</v>
          </cell>
          <cell r="J245" t="str">
            <v>Khối sản xuất và xây lắp</v>
          </cell>
          <cell r="K245">
            <v>1</v>
          </cell>
          <cell r="L245" t="str">
            <v>C3</v>
          </cell>
          <cell r="M245" t="str">
            <v/>
          </cell>
          <cell r="N245">
            <v>42660</v>
          </cell>
          <cell r="O245">
            <v>4050000</v>
          </cell>
          <cell r="P245">
            <v>2550000</v>
          </cell>
          <cell r="Q245">
            <v>6600000</v>
          </cell>
          <cell r="R245" t="str">
            <v>XĐTH</v>
          </cell>
          <cell r="S245">
            <v>24</v>
          </cell>
          <cell r="T245">
            <v>22</v>
          </cell>
          <cell r="U245">
            <v>2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6600000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6600000</v>
          </cell>
          <cell r="AK245">
            <v>4050000</v>
          </cell>
        </row>
        <row r="246">
          <cell r="B246">
            <v>10118</v>
          </cell>
          <cell r="C246" t="str">
            <v>CNX363</v>
          </cell>
          <cell r="D246" t="str">
            <v>Lê Đức Thái</v>
          </cell>
          <cell r="E246" t="str">
            <v>Nhân viên hồ sơ</v>
          </cell>
          <cell r="F246" t="str">
            <v>Ban Điều hành dự án Ecohome Phúc Lợi</v>
          </cell>
          <cell r="G246" t="str">
            <v>DE4 C3</v>
          </cell>
          <cell r="H246" t="str">
            <v>Khối Kỹ thuật - Dự án</v>
          </cell>
          <cell r="I246">
            <v>100866924935</v>
          </cell>
          <cell r="J246" t="str">
            <v>Khối sản xuất và xây lắp</v>
          </cell>
          <cell r="K246">
            <v>1</v>
          </cell>
          <cell r="L246" t="str">
            <v>C3</v>
          </cell>
          <cell r="M246" t="str">
            <v/>
          </cell>
          <cell r="N246">
            <v>42842</v>
          </cell>
          <cell r="O246">
            <v>6000000</v>
          </cell>
          <cell r="P246">
            <v>6000000</v>
          </cell>
          <cell r="Q246">
            <v>12000000</v>
          </cell>
          <cell r="R246" t="str">
            <v>XĐTH</v>
          </cell>
          <cell r="S246">
            <v>26</v>
          </cell>
          <cell r="T246">
            <v>26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12000000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12000000</v>
          </cell>
          <cell r="AK246">
            <v>6000000</v>
          </cell>
        </row>
        <row r="247">
          <cell r="B247">
            <v>10119</v>
          </cell>
          <cell r="C247" t="str">
            <v>CNX366</v>
          </cell>
          <cell r="D247" t="str">
            <v>Bùi Huy Đạt</v>
          </cell>
          <cell r="E247" t="str">
            <v>Nhân viên khối lượng</v>
          </cell>
          <cell r="F247" t="str">
            <v>Ban Điều hành dự án Ecohome Phúc Lợi</v>
          </cell>
          <cell r="G247" t="str">
            <v>KVP C3</v>
          </cell>
          <cell r="H247" t="str">
            <v>Ban Kinh tế</v>
          </cell>
          <cell r="I247">
            <v>108006834213</v>
          </cell>
          <cell r="J247" t="str">
            <v>Khối Tài chính kinh tế</v>
          </cell>
          <cell r="K247">
            <v>1</v>
          </cell>
          <cell r="L247" t="str">
            <v>C3</v>
          </cell>
          <cell r="M247" t="str">
            <v/>
          </cell>
          <cell r="N247">
            <v>42842</v>
          </cell>
          <cell r="O247">
            <v>6500000</v>
          </cell>
          <cell r="P247">
            <v>6500000</v>
          </cell>
          <cell r="Q247">
            <v>13000000</v>
          </cell>
          <cell r="R247" t="str">
            <v>XĐTH</v>
          </cell>
          <cell r="S247">
            <v>26</v>
          </cell>
          <cell r="T247">
            <v>26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13000000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13000000</v>
          </cell>
          <cell r="AK247">
            <v>6500000</v>
          </cell>
        </row>
        <row r="248">
          <cell r="B248">
            <v>10121</v>
          </cell>
          <cell r="C248" t="str">
            <v>CNX369</v>
          </cell>
          <cell r="D248" t="str">
            <v>Nguyễn Trung Kiên</v>
          </cell>
          <cell r="E248" t="str">
            <v>Kỹ sư xây dựng</v>
          </cell>
          <cell r="F248" t="str">
            <v>Phòng Xây dựng</v>
          </cell>
          <cell r="G248" t="str">
            <v>KVP C3</v>
          </cell>
          <cell r="H248" t="str">
            <v>Ban Kỹ thuật</v>
          </cell>
          <cell r="I248">
            <v>105004347169</v>
          </cell>
          <cell r="J248" t="str">
            <v>Khối Kỹ thuật - Dự án</v>
          </cell>
          <cell r="K248">
            <v>1</v>
          </cell>
          <cell r="L248" t="str">
            <v>C3</v>
          </cell>
          <cell r="M248" t="str">
            <v/>
          </cell>
          <cell r="N248">
            <v>42870</v>
          </cell>
          <cell r="O248">
            <v>6000000</v>
          </cell>
          <cell r="P248">
            <v>6000000</v>
          </cell>
          <cell r="Q248">
            <v>12000000</v>
          </cell>
          <cell r="R248" t="str">
            <v>XĐTH</v>
          </cell>
          <cell r="S248">
            <v>24</v>
          </cell>
          <cell r="T248">
            <v>24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12000000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12000000</v>
          </cell>
          <cell r="AK248">
            <v>6000000</v>
          </cell>
        </row>
        <row r="249">
          <cell r="B249">
            <v>10122</v>
          </cell>
          <cell r="C249" t="str">
            <v>CNX370</v>
          </cell>
          <cell r="D249" t="str">
            <v>Nguyễn Văn Hùng</v>
          </cell>
          <cell r="E249" t="str">
            <v>Trợ lý tiến độ kế hoạch kiêm QS công trường</v>
          </cell>
          <cell r="F249" t="str">
            <v>Phòng Xây dựng</v>
          </cell>
          <cell r="G249" t="str">
            <v>KVP C3</v>
          </cell>
          <cell r="H249" t="str">
            <v>Ban Kỹ thuật</v>
          </cell>
          <cell r="I249">
            <v>105005422752</v>
          </cell>
          <cell r="J249" t="str">
            <v>Khối Kỹ thuật - Dự án</v>
          </cell>
          <cell r="K249">
            <v>1</v>
          </cell>
          <cell r="L249" t="str">
            <v>C3</v>
          </cell>
          <cell r="M249" t="str">
            <v/>
          </cell>
          <cell r="N249">
            <v>42870</v>
          </cell>
          <cell r="O249">
            <v>6500000</v>
          </cell>
          <cell r="P249">
            <v>6500000</v>
          </cell>
          <cell r="Q249">
            <v>13000000</v>
          </cell>
          <cell r="R249" t="str">
            <v>XĐTH</v>
          </cell>
          <cell r="S249">
            <v>26</v>
          </cell>
          <cell r="T249">
            <v>26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13000000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13000000</v>
          </cell>
          <cell r="AK249">
            <v>6500000</v>
          </cell>
        </row>
        <row r="250">
          <cell r="B250">
            <v>10123</v>
          </cell>
          <cell r="C250" t="str">
            <v>CNX371</v>
          </cell>
          <cell r="D250" t="str">
            <v>Nguyễn Văn Vượng</v>
          </cell>
          <cell r="E250" t="str">
            <v>Trưởng phòng Đấu thầu hợp đồng</v>
          </cell>
          <cell r="F250" t="str">
            <v>Phòng Đấu thầu Hợp đồng</v>
          </cell>
          <cell r="G250" t="str">
            <v>KVP C3</v>
          </cell>
          <cell r="H250" t="str">
            <v>Ban Đấu thầu - Mua hàng</v>
          </cell>
          <cell r="I250" t="str">
            <v>107004074020</v>
          </cell>
          <cell r="J250" t="str">
            <v>Khối Kỹ thuật - Dự án</v>
          </cell>
          <cell r="K250">
            <v>1</v>
          </cell>
          <cell r="L250" t="str">
            <v>C3</v>
          </cell>
          <cell r="M250" t="str">
            <v/>
          </cell>
          <cell r="N250">
            <v>42491</v>
          </cell>
          <cell r="O250">
            <v>12500000</v>
          </cell>
          <cell r="P250">
            <v>12500000</v>
          </cell>
          <cell r="Q250">
            <v>25000000</v>
          </cell>
          <cell r="R250" t="str">
            <v>XĐTH</v>
          </cell>
          <cell r="S250">
            <v>24</v>
          </cell>
          <cell r="T250">
            <v>24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25000000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25000000</v>
          </cell>
          <cell r="AK250">
            <v>12500000</v>
          </cell>
        </row>
        <row r="251">
          <cell r="B251">
            <v>10124</v>
          </cell>
          <cell r="C251" t="str">
            <v>CNX374</v>
          </cell>
          <cell r="D251" t="str">
            <v>Trần Thị Hải Yến</v>
          </cell>
          <cell r="E251" t="str">
            <v xml:space="preserve">Nhân viên hợp đồng  </v>
          </cell>
          <cell r="F251" t="str">
            <v>Phòng Đấu thầu Hợp đồng</v>
          </cell>
          <cell r="G251" t="str">
            <v>KVP C3</v>
          </cell>
          <cell r="H251" t="str">
            <v>Ban Đấu thầu - Mua hàng</v>
          </cell>
          <cell r="I251" t="str">
            <v>102002810703</v>
          </cell>
          <cell r="J251" t="str">
            <v>Khối Kỹ thuật - Dự án</v>
          </cell>
          <cell r="K251">
            <v>1</v>
          </cell>
          <cell r="L251" t="str">
            <v>C3</v>
          </cell>
          <cell r="M251" t="str">
            <v/>
          </cell>
          <cell r="N251">
            <v>42345</v>
          </cell>
          <cell r="O251">
            <v>6500000</v>
          </cell>
          <cell r="P251">
            <v>6500000</v>
          </cell>
          <cell r="Q251">
            <v>13000000</v>
          </cell>
          <cell r="R251" t="str">
            <v>XĐTH</v>
          </cell>
          <cell r="S251">
            <v>24</v>
          </cell>
          <cell r="T251">
            <v>24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13000000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13000000</v>
          </cell>
          <cell r="AK251">
            <v>6500000</v>
          </cell>
        </row>
        <row r="252">
          <cell r="B252">
            <v>10125</v>
          </cell>
          <cell r="C252" t="str">
            <v>CNX375</v>
          </cell>
          <cell r="D252" t="str">
            <v>Nguyễn Văn Tú</v>
          </cell>
          <cell r="E252" t="str">
            <v>Chuyên viên đấu thầu hợp đồng</v>
          </cell>
          <cell r="F252" t="str">
            <v>Phòng Đấu thầu Hợp đồng</v>
          </cell>
          <cell r="G252" t="str">
            <v>KVP C3</v>
          </cell>
          <cell r="H252" t="str">
            <v>Ban Đấu thầu - Mua hàng</v>
          </cell>
          <cell r="I252" t="str">
            <v>103002457595</v>
          </cell>
          <cell r="J252" t="str">
            <v>Khối Kỹ thuật - Dự án</v>
          </cell>
          <cell r="K252">
            <v>1</v>
          </cell>
          <cell r="L252" t="str">
            <v>C3</v>
          </cell>
          <cell r="M252" t="str">
            <v/>
          </cell>
          <cell r="N252">
            <v>42226</v>
          </cell>
          <cell r="O252">
            <v>7200000</v>
          </cell>
          <cell r="P252">
            <v>7200000</v>
          </cell>
          <cell r="Q252">
            <v>14400000</v>
          </cell>
          <cell r="R252" t="str">
            <v>XĐTH</v>
          </cell>
          <cell r="S252">
            <v>24</v>
          </cell>
          <cell r="T252">
            <v>24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14400000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14400000</v>
          </cell>
          <cell r="AK252">
            <v>7200000</v>
          </cell>
        </row>
        <row r="253">
          <cell r="B253">
            <v>10126</v>
          </cell>
          <cell r="C253" t="str">
            <v>CNX376</v>
          </cell>
          <cell r="D253" t="str">
            <v>Nguyễn Quang Anh Vũ</v>
          </cell>
          <cell r="E253" t="str">
            <v>Chuyên viên đấu thầu hợp đồng</v>
          </cell>
          <cell r="F253" t="str">
            <v>Phòng Đấu thầu Hợp đồng</v>
          </cell>
          <cell r="G253" t="str">
            <v>KVP C3</v>
          </cell>
          <cell r="H253" t="str">
            <v>Ban Đấu thầu - Mua hàng</v>
          </cell>
          <cell r="I253" t="str">
            <v>109001411042</v>
          </cell>
          <cell r="J253" t="str">
            <v>Khối Kỹ thuật - Dự án</v>
          </cell>
          <cell r="K253">
            <v>1</v>
          </cell>
          <cell r="L253" t="str">
            <v>C3</v>
          </cell>
          <cell r="M253" t="str">
            <v/>
          </cell>
          <cell r="N253">
            <v>41717</v>
          </cell>
          <cell r="O253">
            <v>7475000</v>
          </cell>
          <cell r="P253">
            <v>7475000</v>
          </cell>
          <cell r="Q253">
            <v>14950000</v>
          </cell>
          <cell r="R253" t="str">
            <v>XĐTH</v>
          </cell>
          <cell r="S253">
            <v>24</v>
          </cell>
          <cell r="T253">
            <v>23</v>
          </cell>
          <cell r="U253">
            <v>1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14950000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14950000</v>
          </cell>
          <cell r="AK253">
            <v>7475000</v>
          </cell>
        </row>
        <row r="254">
          <cell r="B254">
            <v>10129</v>
          </cell>
          <cell r="C254" t="str">
            <v>CNX382</v>
          </cell>
          <cell r="D254" t="str">
            <v>Từ Bách Chiến</v>
          </cell>
          <cell r="E254" t="str">
            <v>Phó Tổng Giám đốc</v>
          </cell>
          <cell r="F254" t="str">
            <v>Ban Tổng Giám đốc</v>
          </cell>
          <cell r="G254" t="str">
            <v>KVP C3</v>
          </cell>
          <cell r="H254" t="str">
            <v>Ban Tổng Giám đốc</v>
          </cell>
          <cell r="I254" t="str">
            <v>100004561386</v>
          </cell>
          <cell r="J254" t="str">
            <v>Khối sản xuất và xây lắp</v>
          </cell>
          <cell r="K254">
            <v>1</v>
          </cell>
          <cell r="L254" t="str">
            <v>C3</v>
          </cell>
          <cell r="M254" t="str">
            <v/>
          </cell>
          <cell r="N254">
            <v>42870</v>
          </cell>
          <cell r="O254">
            <v>36000000</v>
          </cell>
          <cell r="P254">
            <v>36000000</v>
          </cell>
          <cell r="Q254">
            <v>72000000</v>
          </cell>
          <cell r="R254" t="str">
            <v>XĐTH</v>
          </cell>
          <cell r="S254">
            <v>24</v>
          </cell>
          <cell r="T254">
            <v>24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72000000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72000000</v>
          </cell>
          <cell r="AK254">
            <v>36000000</v>
          </cell>
        </row>
        <row r="255">
          <cell r="B255">
            <v>10130</v>
          </cell>
          <cell r="C255" t="str">
            <v>CNX383</v>
          </cell>
          <cell r="D255" t="str">
            <v>Mai Thanh Hòa</v>
          </cell>
          <cell r="E255" t="str">
            <v>Kỹ sư giám sát xây dựng</v>
          </cell>
          <cell r="F255" t="str">
            <v>Ban Điều hành dự án Ecolife Capitol</v>
          </cell>
          <cell r="G255" t="str">
            <v>DF2 C3</v>
          </cell>
          <cell r="H255" t="str">
            <v>Khối Kỹ thuật - Dự án</v>
          </cell>
          <cell r="I255" t="str">
            <v>109004764350</v>
          </cell>
          <cell r="J255" t="str">
            <v>Khối sản xuất và xây lắp</v>
          </cell>
          <cell r="K255">
            <v>1</v>
          </cell>
          <cell r="L255" t="str">
            <v>C3</v>
          </cell>
          <cell r="M255" t="str">
            <v/>
          </cell>
          <cell r="N255">
            <v>41716</v>
          </cell>
          <cell r="O255">
            <v>6500000</v>
          </cell>
          <cell r="P255">
            <v>6500000</v>
          </cell>
          <cell r="Q255">
            <v>13000000</v>
          </cell>
          <cell r="R255" t="str">
            <v>XĐTH</v>
          </cell>
          <cell r="S255">
            <v>26</v>
          </cell>
          <cell r="T255">
            <v>26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13000000</v>
          </cell>
          <cell r="AA255">
            <v>0</v>
          </cell>
          <cell r="AB255">
            <v>0</v>
          </cell>
          <cell r="AC255">
            <v>2000000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15000000</v>
          </cell>
          <cell r="AK255">
            <v>6500000</v>
          </cell>
        </row>
        <row r="256">
          <cell r="B256">
            <v>10131</v>
          </cell>
          <cell r="C256" t="str">
            <v>CNX384</v>
          </cell>
          <cell r="D256" t="str">
            <v>Ngô Việt Đức</v>
          </cell>
          <cell r="E256" t="str">
            <v>Kỹ sư giám sát xây dựng</v>
          </cell>
          <cell r="F256" t="str">
            <v>Ban Điều hành dự án Ecohome Phúc Lợi</v>
          </cell>
          <cell r="G256" t="str">
            <v>DE4 C3</v>
          </cell>
          <cell r="H256" t="str">
            <v>Khối Kỹ thuật - Dự án</v>
          </cell>
          <cell r="I256" t="str">
            <v>109001874091</v>
          </cell>
          <cell r="J256" t="str">
            <v>Khối sản xuất và xây lắp</v>
          </cell>
          <cell r="K256">
            <v>1</v>
          </cell>
          <cell r="L256" t="str">
            <v>C3</v>
          </cell>
          <cell r="M256" t="str">
            <v/>
          </cell>
          <cell r="N256">
            <v>41944</v>
          </cell>
          <cell r="O256">
            <v>5400000</v>
          </cell>
          <cell r="P256">
            <v>5400000</v>
          </cell>
          <cell r="Q256">
            <v>10800000</v>
          </cell>
          <cell r="R256" t="str">
            <v>Không XĐTH</v>
          </cell>
          <cell r="S256">
            <v>26</v>
          </cell>
          <cell r="T256">
            <v>26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10800000</v>
          </cell>
          <cell r="AA256">
            <v>0</v>
          </cell>
          <cell r="AB256">
            <v>0</v>
          </cell>
          <cell r="AC256">
            <v>2492308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13292308</v>
          </cell>
          <cell r="AK256">
            <v>5400000</v>
          </cell>
        </row>
        <row r="257">
          <cell r="B257">
            <v>10132</v>
          </cell>
          <cell r="C257" t="str">
            <v>CNX388</v>
          </cell>
          <cell r="D257" t="str">
            <v>Lê Duy Tôn</v>
          </cell>
          <cell r="E257" t="str">
            <v>Trưởng ban Quản lý dự án Ecolife Capitol</v>
          </cell>
          <cell r="F257" t="str">
            <v>Ban Điều hành dự án Ecolife Capitol</v>
          </cell>
          <cell r="G257" t="str">
            <v>KVP C3</v>
          </cell>
          <cell r="H257" t="str">
            <v>Khối Kỹ thuật - Dự án</v>
          </cell>
          <cell r="I257" t="str">
            <v>106001787888</v>
          </cell>
          <cell r="J257" t="str">
            <v>Khối sản xuất và xây lắp</v>
          </cell>
          <cell r="K257">
            <v>1</v>
          </cell>
          <cell r="L257" t="str">
            <v>C3</v>
          </cell>
          <cell r="M257" t="str">
            <v/>
          </cell>
          <cell r="N257">
            <v>42858</v>
          </cell>
          <cell r="O257">
            <v>12500000</v>
          </cell>
          <cell r="P257">
            <v>12500000</v>
          </cell>
          <cell r="Q257">
            <v>25000000</v>
          </cell>
          <cell r="R257" t="str">
            <v>XĐTH</v>
          </cell>
          <cell r="S257">
            <v>26</v>
          </cell>
          <cell r="T257">
            <v>26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25000000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25000000</v>
          </cell>
          <cell r="AK257">
            <v>12500000</v>
          </cell>
        </row>
        <row r="258">
          <cell r="B258">
            <v>10237</v>
          </cell>
          <cell r="C258" t="str">
            <v>TD168</v>
          </cell>
          <cell r="D258" t="str">
            <v>Phan Trung Kiên</v>
          </cell>
          <cell r="E258" t="str">
            <v>Chỉ huy phó phụ trách công tác nghiệm thu</v>
          </cell>
          <cell r="F258" t="str">
            <v>Ban Điều hành dự án Ecohome Phúc Lợi</v>
          </cell>
          <cell r="G258" t="str">
            <v>DF2 C3</v>
          </cell>
          <cell r="H258" t="str">
            <v>Khối Kỹ thuật - Dự án</v>
          </cell>
          <cell r="I258" t="str">
            <v>103006622866</v>
          </cell>
          <cell r="J258" t="str">
            <v>Khối sản xuất và xây lắp</v>
          </cell>
          <cell r="K258">
            <v>1</v>
          </cell>
          <cell r="L258" t="str">
            <v>C3</v>
          </cell>
          <cell r="M258" t="str">
            <v/>
          </cell>
          <cell r="N258">
            <v>42226</v>
          </cell>
          <cell r="O258">
            <v>7500000</v>
          </cell>
          <cell r="P258">
            <v>7500000</v>
          </cell>
          <cell r="Q258">
            <v>15000000</v>
          </cell>
          <cell r="R258" t="str">
            <v>XĐTH</v>
          </cell>
          <cell r="S258">
            <v>26</v>
          </cell>
          <cell r="T258">
            <v>26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15000000</v>
          </cell>
          <cell r="AA258">
            <v>0</v>
          </cell>
          <cell r="AB258">
            <v>0</v>
          </cell>
          <cell r="AC258">
            <v>1153846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16153846</v>
          </cell>
          <cell r="AK258">
            <v>7500000</v>
          </cell>
        </row>
        <row r="259">
          <cell r="B259">
            <v>10128</v>
          </cell>
          <cell r="C259" t="str">
            <v>TD131</v>
          </cell>
          <cell r="D259" t="str">
            <v>Hoàng Tùng</v>
          </cell>
          <cell r="E259" t="str">
            <v>Kỹ sư Quản lý chất lượng M&amp;E</v>
          </cell>
          <cell r="F259" t="str">
            <v>Ban Điều hành dự án Ecohome Phúc Lợi</v>
          </cell>
          <cell r="G259" t="str">
            <v>DE4 C3</v>
          </cell>
          <cell r="H259" t="str">
            <v>Khối Kỹ thuật - Dự án</v>
          </cell>
          <cell r="I259" t="str">
            <v>103002307151</v>
          </cell>
          <cell r="J259" t="str">
            <v>Khối sản xuất và xây lắp</v>
          </cell>
          <cell r="K259">
            <v>1</v>
          </cell>
          <cell r="L259" t="str">
            <v>C3</v>
          </cell>
          <cell r="M259" t="str">
            <v/>
          </cell>
          <cell r="N259">
            <v>42144</v>
          </cell>
          <cell r="O259">
            <v>6600000</v>
          </cell>
          <cell r="P259">
            <v>6600000</v>
          </cell>
          <cell r="Q259">
            <v>13200000</v>
          </cell>
          <cell r="R259" t="str">
            <v>XĐTH</v>
          </cell>
          <cell r="S259">
            <v>26</v>
          </cell>
          <cell r="T259">
            <v>26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13200000</v>
          </cell>
          <cell r="AA259">
            <v>0</v>
          </cell>
          <cell r="AB259">
            <v>0</v>
          </cell>
          <cell r="AC259">
            <v>2030769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15230769</v>
          </cell>
          <cell r="AK259">
            <v>6600000</v>
          </cell>
        </row>
        <row r="260">
          <cell r="B260">
            <v>10133</v>
          </cell>
          <cell r="C260" t="str">
            <v>CNX390</v>
          </cell>
          <cell r="D260" t="str">
            <v>Nguyễn Bá Đạo</v>
          </cell>
          <cell r="E260" t="str">
            <v>Chỉ huy phó</v>
          </cell>
          <cell r="F260" t="str">
            <v>Ban Điều hành dự án Ecohome Phúc Lợi</v>
          </cell>
          <cell r="G260" t="str">
            <v>DE4 C3</v>
          </cell>
          <cell r="H260" t="str">
            <v>Khối Kỹ thuật - Dự án</v>
          </cell>
          <cell r="I260">
            <v>109007089280</v>
          </cell>
          <cell r="J260" t="str">
            <v>Khối sản xuất và xây lắp</v>
          </cell>
          <cell r="K260">
            <v>1</v>
          </cell>
          <cell r="L260" t="str">
            <v>C3</v>
          </cell>
          <cell r="M260" t="str">
            <v/>
          </cell>
          <cell r="N260">
            <v>42919</v>
          </cell>
          <cell r="O260">
            <v>10000000</v>
          </cell>
          <cell r="P260">
            <v>10000000</v>
          </cell>
          <cell r="Q260">
            <v>20000000</v>
          </cell>
          <cell r="R260" t="str">
            <v>XĐTH</v>
          </cell>
          <cell r="S260">
            <v>26</v>
          </cell>
          <cell r="T260">
            <v>26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20000000</v>
          </cell>
          <cell r="AA260">
            <v>0</v>
          </cell>
          <cell r="AB260">
            <v>0</v>
          </cell>
          <cell r="AC260">
            <v>3076923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23076923</v>
          </cell>
          <cell r="AK260">
            <v>10000000</v>
          </cell>
        </row>
        <row r="261">
          <cell r="B261">
            <v>10134</v>
          </cell>
          <cell r="C261" t="str">
            <v>CNX391</v>
          </cell>
          <cell r="D261" t="str">
            <v>Tạ Quyết Tiến</v>
          </cell>
          <cell r="E261" t="str">
            <v>Kỹ sư điện - BIM</v>
          </cell>
          <cell r="F261" t="str">
            <v>Phòng BIM</v>
          </cell>
          <cell r="G261" t="str">
            <v>KVP C3</v>
          </cell>
          <cell r="H261" t="str">
            <v>Ban Kỹ thuật</v>
          </cell>
          <cell r="I261">
            <v>103867253618</v>
          </cell>
          <cell r="J261" t="str">
            <v>Khối Kỹ thuật - Dự án</v>
          </cell>
          <cell r="K261">
            <v>1</v>
          </cell>
          <cell r="L261" t="str">
            <v>C3</v>
          </cell>
          <cell r="M261" t="str">
            <v/>
          </cell>
          <cell r="N261">
            <v>42917</v>
          </cell>
          <cell r="O261">
            <v>4050000</v>
          </cell>
          <cell r="P261">
            <v>2950000</v>
          </cell>
          <cell r="Q261">
            <v>7000000</v>
          </cell>
          <cell r="R261" t="str">
            <v>XĐTH</v>
          </cell>
          <cell r="S261">
            <v>24</v>
          </cell>
          <cell r="T261">
            <v>24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7000000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7000000</v>
          </cell>
          <cell r="AK261">
            <v>4050000</v>
          </cell>
        </row>
        <row r="262">
          <cell r="B262">
            <v>10135</v>
          </cell>
          <cell r="C262" t="str">
            <v>CNX392</v>
          </cell>
          <cell r="D262" t="str">
            <v>Trần Đức Trọng</v>
          </cell>
          <cell r="E262" t="str">
            <v>Nhân viên học việc kỹ sư giám sát hạ tầng</v>
          </cell>
          <cell r="F262" t="str">
            <v>Ban Điều hành dự án Ecohome Phúc Lợi</v>
          </cell>
          <cell r="G262" t="str">
            <v>DE4 C3</v>
          </cell>
          <cell r="H262" t="str">
            <v>Khối Kỹ thuật - Dự án</v>
          </cell>
          <cell r="I262">
            <v>107867307805</v>
          </cell>
          <cell r="J262" t="str">
            <v>Khối sản xuất và xây lắp</v>
          </cell>
          <cell r="K262" t="str">
            <v>HĐHV</v>
          </cell>
          <cell r="L262" t="str">
            <v>C3</v>
          </cell>
          <cell r="M262" t="str">
            <v/>
          </cell>
          <cell r="N262">
            <v>42921</v>
          </cell>
          <cell r="O262">
            <v>7000000</v>
          </cell>
          <cell r="P262">
            <v>0</v>
          </cell>
          <cell r="Q262">
            <v>7000000</v>
          </cell>
          <cell r="R262" t="str">
            <v>HĐHV</v>
          </cell>
          <cell r="S262">
            <v>26</v>
          </cell>
          <cell r="T262">
            <v>26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7000000</v>
          </cell>
          <cell r="AA262">
            <v>0</v>
          </cell>
          <cell r="AB262">
            <v>0</v>
          </cell>
          <cell r="AC262">
            <v>1076923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8076923</v>
          </cell>
          <cell r="AK262">
            <v>0</v>
          </cell>
        </row>
        <row r="263">
          <cell r="B263">
            <v>10137</v>
          </cell>
          <cell r="C263" t="str">
            <v>CNX394</v>
          </cell>
          <cell r="D263" t="str">
            <v>Đào Quang Mạnh</v>
          </cell>
          <cell r="E263" t="str">
            <v>Kỹ sư xây dựng</v>
          </cell>
          <cell r="F263" t="str">
            <v>Phòng Xây dựng</v>
          </cell>
          <cell r="G263" t="str">
            <v>KVP C3</v>
          </cell>
          <cell r="H263" t="str">
            <v>Ban Kỹ thuật</v>
          </cell>
          <cell r="I263">
            <v>100867318914</v>
          </cell>
          <cell r="J263" t="str">
            <v>Khối Kỹ thuật - Dự án</v>
          </cell>
          <cell r="K263">
            <v>1</v>
          </cell>
          <cell r="L263" t="str">
            <v>C3</v>
          </cell>
          <cell r="M263" t="str">
            <v/>
          </cell>
          <cell r="N263">
            <v>42933</v>
          </cell>
          <cell r="O263">
            <v>7060000</v>
          </cell>
          <cell r="P263">
            <v>7060000</v>
          </cell>
          <cell r="Q263">
            <v>14120000</v>
          </cell>
          <cell r="R263" t="str">
            <v>XĐTH</v>
          </cell>
          <cell r="S263">
            <v>24</v>
          </cell>
          <cell r="T263">
            <v>24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14120000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14120000</v>
          </cell>
          <cell r="AK263">
            <v>7060000</v>
          </cell>
        </row>
        <row r="264">
          <cell r="B264">
            <v>10139</v>
          </cell>
          <cell r="C264" t="str">
            <v>KC082</v>
          </cell>
          <cell r="D264" t="str">
            <v>Phạm Thị Quý</v>
          </cell>
          <cell r="E264" t="str">
            <v>Phụ trách Nhân sự</v>
          </cell>
          <cell r="F264" t="str">
            <v>Phòng Nhân sự - Hành chính - Pháp chế</v>
          </cell>
          <cell r="G264" t="str">
            <v>KVP C3</v>
          </cell>
          <cell r="H264">
            <v>0</v>
          </cell>
          <cell r="I264">
            <v>109867294322</v>
          </cell>
          <cell r="J264">
            <v>0</v>
          </cell>
          <cell r="K264">
            <v>1</v>
          </cell>
          <cell r="L264" t="str">
            <v>C3</v>
          </cell>
          <cell r="M264" t="str">
            <v/>
          </cell>
          <cell r="N264">
            <v>42940</v>
          </cell>
          <cell r="O264">
            <v>9000000</v>
          </cell>
          <cell r="P264">
            <v>9000000</v>
          </cell>
          <cell r="Q264">
            <v>18000000</v>
          </cell>
          <cell r="R264" t="str">
            <v>XĐTH</v>
          </cell>
          <cell r="S264">
            <v>24</v>
          </cell>
          <cell r="T264">
            <v>22.5</v>
          </cell>
          <cell r="U264">
            <v>1.5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18000000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18000000</v>
          </cell>
          <cell r="AK264">
            <v>9000000</v>
          </cell>
        </row>
        <row r="265">
          <cell r="B265">
            <v>10318</v>
          </cell>
          <cell r="D265" t="str">
            <v>Hoàng Quốc Việt</v>
          </cell>
          <cell r="E265" t="str">
            <v>Phụ trách Hồ sơ</v>
          </cell>
          <cell r="F265" t="str">
            <v>Phòng QS - Hồ sơ</v>
          </cell>
          <cell r="G265" t="str">
            <v>KVP C3</v>
          </cell>
          <cell r="H265" t="str">
            <v>Ban Kinh tế - Kế hoạch</v>
          </cell>
          <cell r="I265">
            <v>109001514006</v>
          </cell>
          <cell r="J265" t="str">
            <v>Khối Kỹ thuật - Dự án</v>
          </cell>
          <cell r="K265">
            <v>1</v>
          </cell>
          <cell r="L265" t="str">
            <v>C3</v>
          </cell>
          <cell r="M265" t="str">
            <v/>
          </cell>
          <cell r="N265">
            <v>42954</v>
          </cell>
          <cell r="O265">
            <v>9000000</v>
          </cell>
          <cell r="P265">
            <v>9000000</v>
          </cell>
          <cell r="Q265">
            <v>18000000</v>
          </cell>
          <cell r="R265" t="str">
            <v>XĐTH</v>
          </cell>
          <cell r="S265">
            <v>24</v>
          </cell>
          <cell r="T265">
            <v>24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18000000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18000000</v>
          </cell>
          <cell r="AK265">
            <v>9000000</v>
          </cell>
        </row>
        <row r="266">
          <cell r="B266">
            <v>10319</v>
          </cell>
          <cell r="D266" t="str">
            <v>Quách Việt Dũng</v>
          </cell>
          <cell r="E266" t="str">
            <v>Trưởng phòng Xây dựng</v>
          </cell>
          <cell r="F266" t="str">
            <v>Phòng Xây dựng</v>
          </cell>
          <cell r="G266" t="str">
            <v>KVP C3</v>
          </cell>
          <cell r="H266" t="str">
            <v>Ban Kỹ thuật</v>
          </cell>
          <cell r="I266">
            <v>109002516164</v>
          </cell>
          <cell r="J266" t="str">
            <v>Khối Kỹ thuật - Dự án</v>
          </cell>
          <cell r="K266">
            <v>1</v>
          </cell>
          <cell r="L266" t="str">
            <v>C3</v>
          </cell>
          <cell r="M266" t="str">
            <v/>
          </cell>
          <cell r="N266">
            <v>42954</v>
          </cell>
          <cell r="O266">
            <v>10000000</v>
          </cell>
          <cell r="P266">
            <v>10000000</v>
          </cell>
          <cell r="Q266">
            <v>20000000</v>
          </cell>
          <cell r="R266" t="str">
            <v>XĐTH</v>
          </cell>
          <cell r="S266">
            <v>24</v>
          </cell>
          <cell r="T266">
            <v>24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20000000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20000000</v>
          </cell>
          <cell r="AK266">
            <v>10000000</v>
          </cell>
        </row>
        <row r="267">
          <cell r="B267">
            <v>10330</v>
          </cell>
          <cell r="D267" t="str">
            <v>Nguyễn Văn Thể</v>
          </cell>
          <cell r="E267" t="str">
            <v>Kỹ sư Cấp thoát nước</v>
          </cell>
          <cell r="F267" t="str">
            <v>Ban Điều hành dự án Ecohome Phúc Lợi</v>
          </cell>
          <cell r="G267" t="str">
            <v>DE4 C3</v>
          </cell>
          <cell r="H267" t="str">
            <v>Khối Kỹ thuật - Dự án</v>
          </cell>
          <cell r="I267">
            <v>108867401093</v>
          </cell>
          <cell r="J267" t="str">
            <v>Khối sản xuất và xây lắp</v>
          </cell>
          <cell r="K267">
            <v>1</v>
          </cell>
          <cell r="L267" t="str">
            <v>C3</v>
          </cell>
          <cell r="M267" t="str">
            <v/>
          </cell>
          <cell r="N267">
            <v>42968</v>
          </cell>
          <cell r="O267">
            <v>6500000</v>
          </cell>
          <cell r="P267">
            <v>6500000</v>
          </cell>
          <cell r="Q267">
            <v>13000000</v>
          </cell>
          <cell r="R267" t="str">
            <v>XĐTH</v>
          </cell>
          <cell r="S267">
            <v>26</v>
          </cell>
          <cell r="T267">
            <v>26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13000000</v>
          </cell>
          <cell r="AA267">
            <v>0</v>
          </cell>
          <cell r="AB267">
            <v>0</v>
          </cell>
          <cell r="AC267">
            <v>2000000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15000000</v>
          </cell>
          <cell r="AK267">
            <v>6500000</v>
          </cell>
        </row>
        <row r="268">
          <cell r="B268">
            <v>10331</v>
          </cell>
          <cell r="D268" t="str">
            <v>Nguyễn Tường Linh</v>
          </cell>
          <cell r="E268" t="str">
            <v>Kỹ sư Giám sát xây dựng</v>
          </cell>
          <cell r="F268" t="str">
            <v>Ban Điều hành dự án Ecohome Phúc Lợi</v>
          </cell>
          <cell r="G268" t="str">
            <v>DE4 C3</v>
          </cell>
          <cell r="H268" t="str">
            <v>Khối Kỹ thuật - Dự án</v>
          </cell>
          <cell r="I268">
            <v>105003213216</v>
          </cell>
          <cell r="J268" t="str">
            <v>Khối sản xuất và xây lắp</v>
          </cell>
          <cell r="K268">
            <v>1</v>
          </cell>
          <cell r="L268" t="str">
            <v>C3</v>
          </cell>
          <cell r="M268" t="str">
            <v/>
          </cell>
          <cell r="N268">
            <v>42968</v>
          </cell>
          <cell r="O268">
            <v>6000000</v>
          </cell>
          <cell r="P268">
            <v>6000000</v>
          </cell>
          <cell r="Q268">
            <v>12000000</v>
          </cell>
          <cell r="R268" t="str">
            <v>XĐTH</v>
          </cell>
          <cell r="S268">
            <v>26</v>
          </cell>
          <cell r="T268">
            <v>26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12000000</v>
          </cell>
          <cell r="AA268">
            <v>0</v>
          </cell>
          <cell r="AB268">
            <v>0</v>
          </cell>
          <cell r="AC268">
            <v>1846154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13846154</v>
          </cell>
          <cell r="AK268">
            <v>6000000</v>
          </cell>
        </row>
        <row r="269">
          <cell r="B269">
            <v>10016</v>
          </cell>
          <cell r="C269" t="str">
            <v>KC038</v>
          </cell>
          <cell r="D269" t="str">
            <v>Phạm Sơn Tùng</v>
          </cell>
          <cell r="E269" t="str">
            <v>Kỹ sư HSE</v>
          </cell>
          <cell r="F269" t="str">
            <v>Ban HSE</v>
          </cell>
          <cell r="G269" t="str">
            <v>KVP C3</v>
          </cell>
          <cell r="H269">
            <v>0</v>
          </cell>
          <cell r="I269" t="str">
            <v>109004714661</v>
          </cell>
          <cell r="J269" t="str">
            <v>Khối Kinh Doanh &amp; Triển khai dự án</v>
          </cell>
          <cell r="K269">
            <v>1</v>
          </cell>
          <cell r="L269" t="str">
            <v>C3</v>
          </cell>
          <cell r="M269" t="str">
            <v/>
          </cell>
          <cell r="N269">
            <v>42303</v>
          </cell>
          <cell r="O269">
            <v>6300000</v>
          </cell>
          <cell r="P269">
            <v>6300000</v>
          </cell>
          <cell r="Q269">
            <v>12600000</v>
          </cell>
          <cell r="R269" t="str">
            <v>XĐTH</v>
          </cell>
          <cell r="S269">
            <v>24</v>
          </cell>
          <cell r="T269">
            <v>24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12600000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12600000</v>
          </cell>
          <cell r="AK269">
            <v>6300000</v>
          </cell>
        </row>
        <row r="270">
          <cell r="B270">
            <v>10348</v>
          </cell>
          <cell r="D270" t="str">
            <v>Nguyễn Xuân Quỳnh</v>
          </cell>
          <cell r="E270" t="str">
            <v>Trợ lý Kế hoạch</v>
          </cell>
          <cell r="F270" t="str">
            <v>Phòng Kinh tế</v>
          </cell>
          <cell r="G270" t="str">
            <v>KVP C3</v>
          </cell>
          <cell r="H270" t="str">
            <v>Ban Kinh tế - Kế hoạch</v>
          </cell>
          <cell r="I270">
            <v>100867550926</v>
          </cell>
          <cell r="J270">
            <v>0</v>
          </cell>
          <cell r="K270" t="str">
            <v>Đóng BH tháng 12</v>
          </cell>
          <cell r="L270" t="str">
            <v>C3</v>
          </cell>
          <cell r="M270" t="str">
            <v/>
          </cell>
          <cell r="N270">
            <v>42996</v>
          </cell>
          <cell r="O270">
            <v>6500000</v>
          </cell>
          <cell r="P270">
            <v>6500000</v>
          </cell>
          <cell r="Q270">
            <v>13000000</v>
          </cell>
          <cell r="R270" t="str">
            <v>XĐTH</v>
          </cell>
          <cell r="S270">
            <v>24</v>
          </cell>
          <cell r="T270">
            <v>23</v>
          </cell>
          <cell r="U270">
            <v>0</v>
          </cell>
          <cell r="V270">
            <v>0</v>
          </cell>
          <cell r="W270">
            <v>1</v>
          </cell>
          <cell r="X270">
            <v>11050000</v>
          </cell>
          <cell r="Y270">
            <v>13</v>
          </cell>
          <cell r="Z270">
            <v>11402083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11402083</v>
          </cell>
          <cell r="AK270">
            <v>0</v>
          </cell>
        </row>
        <row r="271">
          <cell r="B271">
            <v>10364</v>
          </cell>
          <cell r="D271" t="str">
            <v>Nguyễn Hoàng Sơn</v>
          </cell>
          <cell r="E271" t="str">
            <v>Chuyên viên khối lượng</v>
          </cell>
          <cell r="F271" t="str">
            <v>Phòng Khối lượng</v>
          </cell>
          <cell r="G271" t="str">
            <v>KVP C3</v>
          </cell>
          <cell r="H271" t="str">
            <v>Ban Kinh tế</v>
          </cell>
          <cell r="I271">
            <v>106867692593</v>
          </cell>
          <cell r="J271" t="str">
            <v>Khối Tài chính kinh tế</v>
          </cell>
          <cell r="K271" t="str">
            <v>HĐTV</v>
          </cell>
          <cell r="L271" t="str">
            <v>C3</v>
          </cell>
          <cell r="M271" t="str">
            <v/>
          </cell>
          <cell r="N271">
            <v>43010</v>
          </cell>
          <cell r="O271">
            <v>8000000</v>
          </cell>
          <cell r="P271">
            <v>8000000</v>
          </cell>
          <cell r="Q271">
            <v>16000000</v>
          </cell>
          <cell r="R271" t="str">
            <v>HĐTV</v>
          </cell>
          <cell r="S271">
            <v>24</v>
          </cell>
          <cell r="T271">
            <v>24</v>
          </cell>
          <cell r="U271">
            <v>0</v>
          </cell>
          <cell r="V271">
            <v>0</v>
          </cell>
          <cell r="W271">
            <v>0</v>
          </cell>
          <cell r="X271">
            <v>13600000</v>
          </cell>
          <cell r="Y271">
            <v>24</v>
          </cell>
          <cell r="Z271">
            <v>13600000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13600000</v>
          </cell>
          <cell r="AK271">
            <v>0</v>
          </cell>
        </row>
        <row r="272">
          <cell r="B272">
            <v>10367</v>
          </cell>
          <cell r="D272" t="str">
            <v>Nguyễn Văn Nam</v>
          </cell>
          <cell r="E272" t="str">
            <v>Chuyên viên khối lượng</v>
          </cell>
          <cell r="F272" t="str">
            <v>Phòng Khối lượng</v>
          </cell>
          <cell r="G272" t="str">
            <v>KVP C3</v>
          </cell>
          <cell r="H272" t="str">
            <v>Ban Kinh tế</v>
          </cell>
          <cell r="I272">
            <v>107867691690</v>
          </cell>
          <cell r="J272" t="str">
            <v>Khối Tài chính kinh tế</v>
          </cell>
          <cell r="K272" t="str">
            <v>HĐTV</v>
          </cell>
          <cell r="L272" t="str">
            <v>C3</v>
          </cell>
          <cell r="M272" t="str">
            <v/>
          </cell>
          <cell r="N272">
            <v>43024</v>
          </cell>
          <cell r="O272">
            <v>6750000</v>
          </cell>
          <cell r="P272">
            <v>6750000</v>
          </cell>
          <cell r="Q272">
            <v>13500000</v>
          </cell>
          <cell r="R272" t="str">
            <v>HĐTV</v>
          </cell>
          <cell r="S272">
            <v>24</v>
          </cell>
          <cell r="T272">
            <v>24</v>
          </cell>
          <cell r="U272">
            <v>0</v>
          </cell>
          <cell r="V272">
            <v>0</v>
          </cell>
          <cell r="W272">
            <v>0</v>
          </cell>
          <cell r="X272">
            <v>11475000</v>
          </cell>
          <cell r="Y272">
            <v>24</v>
          </cell>
          <cell r="Z272">
            <v>11475000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11475000</v>
          </cell>
          <cell r="AK272">
            <v>0</v>
          </cell>
        </row>
        <row r="273">
          <cell r="B273">
            <v>10375</v>
          </cell>
          <cell r="D273" t="str">
            <v>Nguyễn Thị Quý</v>
          </cell>
          <cell r="E273" t="str">
            <v>Kế toán nội bộ</v>
          </cell>
          <cell r="F273">
            <v>0</v>
          </cell>
          <cell r="G273" t="str">
            <v>KVP C3</v>
          </cell>
          <cell r="H273">
            <v>0</v>
          </cell>
          <cell r="I273">
            <v>102002988284</v>
          </cell>
          <cell r="J273">
            <v>0</v>
          </cell>
          <cell r="K273" t="str">
            <v>HĐTV</v>
          </cell>
          <cell r="L273" t="str">
            <v>C3</v>
          </cell>
          <cell r="M273" t="str">
            <v/>
          </cell>
          <cell r="N273">
            <v>43038</v>
          </cell>
          <cell r="O273">
            <v>4500000</v>
          </cell>
          <cell r="P273">
            <v>4500000</v>
          </cell>
          <cell r="Q273">
            <v>9000000</v>
          </cell>
          <cell r="R273" t="str">
            <v>HĐTV</v>
          </cell>
          <cell r="S273">
            <v>24</v>
          </cell>
          <cell r="T273">
            <v>24</v>
          </cell>
          <cell r="U273">
            <v>0</v>
          </cell>
          <cell r="V273">
            <v>0</v>
          </cell>
          <cell r="W273">
            <v>0</v>
          </cell>
          <cell r="X273">
            <v>7650000</v>
          </cell>
          <cell r="Y273">
            <v>24</v>
          </cell>
          <cell r="Z273">
            <v>7650000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7650000</v>
          </cell>
          <cell r="AK273">
            <v>0</v>
          </cell>
        </row>
        <row r="274">
          <cell r="B274">
            <v>10390</v>
          </cell>
          <cell r="D274" t="str">
            <v>Lê Xuân Lực</v>
          </cell>
          <cell r="E274" t="str">
            <v>Chuyên viên khối lượng</v>
          </cell>
          <cell r="F274" t="str">
            <v>Phòng Khối lượng</v>
          </cell>
          <cell r="G274" t="str">
            <v>KVP C3</v>
          </cell>
          <cell r="H274" t="str">
            <v>Ban Kinh tế</v>
          </cell>
          <cell r="I274">
            <v>106005394678</v>
          </cell>
          <cell r="J274" t="str">
            <v>Khối Tài chính kinh tế</v>
          </cell>
          <cell r="K274" t="str">
            <v>HĐTV</v>
          </cell>
          <cell r="L274" t="str">
            <v>C3</v>
          </cell>
          <cell r="M274" t="str">
            <v/>
          </cell>
          <cell r="N274">
            <v>43062</v>
          </cell>
          <cell r="O274">
            <v>6500000</v>
          </cell>
          <cell r="P274">
            <v>6500000</v>
          </cell>
          <cell r="Q274">
            <v>13000000</v>
          </cell>
          <cell r="R274" t="str">
            <v>HĐTV</v>
          </cell>
          <cell r="S274">
            <v>24</v>
          </cell>
          <cell r="T274">
            <v>5</v>
          </cell>
          <cell r="U274">
            <v>0</v>
          </cell>
          <cell r="V274">
            <v>0</v>
          </cell>
          <cell r="W274">
            <v>1</v>
          </cell>
          <cell r="X274">
            <v>11050000</v>
          </cell>
          <cell r="Y274">
            <v>5</v>
          </cell>
          <cell r="Z274">
            <v>2302083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2302083</v>
          </cell>
          <cell r="AK274">
            <v>0</v>
          </cell>
        </row>
        <row r="275">
          <cell r="B275">
            <v>10388</v>
          </cell>
          <cell r="D275" t="str">
            <v>Bùi Thế Cường</v>
          </cell>
          <cell r="E275" t="str">
            <v>Kỹ sư HSE</v>
          </cell>
          <cell r="F275" t="str">
            <v>Ban Điều hành dự án Ecohome Phúc Lợi</v>
          </cell>
          <cell r="G275" t="str">
            <v>DE4 C3</v>
          </cell>
          <cell r="H275" t="str">
            <v>Khối Kỹ thuật - Dự án</v>
          </cell>
          <cell r="I275" t="str">
            <v>Chưa cung cấp</v>
          </cell>
          <cell r="J275" t="str">
            <v>Khối sản xuất và xây lắp</v>
          </cell>
          <cell r="K275" t="str">
            <v>Nghỉ việc</v>
          </cell>
          <cell r="L275" t="str">
            <v>C3</v>
          </cell>
          <cell r="M275">
            <v>43061</v>
          </cell>
          <cell r="N275">
            <v>43053</v>
          </cell>
          <cell r="O275">
            <v>4750000</v>
          </cell>
          <cell r="P275">
            <v>4750000</v>
          </cell>
          <cell r="Q275">
            <v>9500000</v>
          </cell>
          <cell r="R275" t="str">
            <v>HĐTV</v>
          </cell>
          <cell r="S275">
            <v>24</v>
          </cell>
          <cell r="T275">
            <v>7</v>
          </cell>
          <cell r="U275">
            <v>0</v>
          </cell>
          <cell r="V275">
            <v>0</v>
          </cell>
          <cell r="W275">
            <v>0</v>
          </cell>
          <cell r="X275">
            <v>8075000</v>
          </cell>
          <cell r="Y275">
            <v>7</v>
          </cell>
          <cell r="Z275">
            <v>2355208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2355208</v>
          </cell>
          <cell r="AK275">
            <v>0</v>
          </cell>
        </row>
        <row r="276">
          <cell r="B276">
            <v>10389</v>
          </cell>
          <cell r="D276" t="str">
            <v>Nguyễn Chí Hiếu</v>
          </cell>
          <cell r="E276" t="str">
            <v>Phụ trách Xuất nhập khẩu</v>
          </cell>
          <cell r="F276" t="str">
            <v>Phòng Mua hàng</v>
          </cell>
          <cell r="G276" t="str">
            <v>KVP C3</v>
          </cell>
          <cell r="H276" t="str">
            <v>Ban Đấu thầu - Mua hàng</v>
          </cell>
          <cell r="I276">
            <v>101867847365</v>
          </cell>
          <cell r="J276">
            <v>0</v>
          </cell>
          <cell r="K276" t="str">
            <v>HĐTV</v>
          </cell>
          <cell r="L276" t="str">
            <v>C3</v>
          </cell>
          <cell r="M276" t="str">
            <v/>
          </cell>
          <cell r="N276">
            <v>43054</v>
          </cell>
          <cell r="O276">
            <v>8000000</v>
          </cell>
          <cell r="P276">
            <v>8000000</v>
          </cell>
          <cell r="Q276">
            <v>16000000</v>
          </cell>
          <cell r="R276" t="str">
            <v>HĐTV</v>
          </cell>
          <cell r="S276">
            <v>24</v>
          </cell>
          <cell r="T276">
            <v>11.5</v>
          </cell>
          <cell r="U276">
            <v>0</v>
          </cell>
          <cell r="V276">
            <v>0</v>
          </cell>
          <cell r="W276">
            <v>1</v>
          </cell>
          <cell r="X276">
            <v>13600000</v>
          </cell>
          <cell r="Y276">
            <v>11.5</v>
          </cell>
          <cell r="Z276">
            <v>6516667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6516667</v>
          </cell>
          <cell r="AK276">
            <v>0</v>
          </cell>
        </row>
        <row r="277">
          <cell r="B277">
            <v>10048.1</v>
          </cell>
          <cell r="C277" t="str">
            <v>HT006</v>
          </cell>
          <cell r="D277" t="str">
            <v>Phan Thị Hiền</v>
          </cell>
          <cell r="E277" t="str">
            <v>Nhân viên Kế toán</v>
          </cell>
          <cell r="F277" t="str">
            <v>Phòng Kế toán</v>
          </cell>
          <cell r="G277" t="str">
            <v>Phòng KT C3-2</v>
          </cell>
          <cell r="H277" t="str">
            <v>Phòng Kế toán</v>
          </cell>
          <cell r="I277" t="str">
            <v>101004806659</v>
          </cell>
          <cell r="J277" t="str">
            <v>Khối sản xuất và xây lắp</v>
          </cell>
          <cell r="K277" t="str">
            <v>HĐ Part time</v>
          </cell>
          <cell r="L277" t="str">
            <v>C3-2</v>
          </cell>
          <cell r="M277" t="str">
            <v/>
          </cell>
          <cell r="N277">
            <v>41785</v>
          </cell>
          <cell r="O277">
            <v>1052632</v>
          </cell>
          <cell r="P277">
            <v>0</v>
          </cell>
          <cell r="Q277">
            <v>1052632</v>
          </cell>
          <cell r="R277" t="str">
            <v>XĐTH</v>
          </cell>
          <cell r="S277">
            <v>24</v>
          </cell>
          <cell r="T277">
            <v>24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1052632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1052632</v>
          </cell>
          <cell r="AK277">
            <v>0</v>
          </cell>
        </row>
        <row r="278">
          <cell r="B278">
            <v>10141</v>
          </cell>
          <cell r="C278" t="str">
            <v>HT010</v>
          </cell>
          <cell r="D278" t="str">
            <v>Trần Thị Mậu Tài</v>
          </cell>
          <cell r="E278" t="str">
            <v>Phụ trách kế toán</v>
          </cell>
          <cell r="F278" t="str">
            <v>Phòng Kế toán</v>
          </cell>
          <cell r="G278" t="str">
            <v>Phòng KT C3-2</v>
          </cell>
          <cell r="H278" t="str">
            <v>Phòng Kế toán</v>
          </cell>
          <cell r="I278" t="str">
            <v>102003919656</v>
          </cell>
          <cell r="J278" t="str">
            <v>Khối sản xuất và xây lắp</v>
          </cell>
          <cell r="K278">
            <v>1</v>
          </cell>
          <cell r="L278" t="str">
            <v>C3-2</v>
          </cell>
          <cell r="M278" t="str">
            <v/>
          </cell>
          <cell r="N278">
            <v>42325</v>
          </cell>
          <cell r="O278">
            <v>4050000</v>
          </cell>
          <cell r="P278">
            <v>3950000</v>
          </cell>
          <cell r="Q278">
            <v>8000000</v>
          </cell>
          <cell r="R278" t="str">
            <v>XĐTH</v>
          </cell>
          <cell r="S278">
            <v>24</v>
          </cell>
          <cell r="T278">
            <v>22</v>
          </cell>
          <cell r="U278">
            <v>2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8000000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8000000</v>
          </cell>
          <cell r="AK278">
            <v>4050000</v>
          </cell>
        </row>
        <row r="279">
          <cell r="B279">
            <v>10076.1</v>
          </cell>
          <cell r="C279" t="str">
            <v>HT007</v>
          </cell>
          <cell r="D279" t="str">
            <v>Nguyễn Song Hào</v>
          </cell>
          <cell r="E279" t="str">
            <v>Thủ kho</v>
          </cell>
          <cell r="F279" t="str">
            <v>Phòng Vật tư thiết bị</v>
          </cell>
          <cell r="G279" t="str">
            <v>Phòng KT C3-2</v>
          </cell>
          <cell r="H279" t="str">
            <v>Phòng Vật tư thiết bị</v>
          </cell>
          <cell r="I279" t="str">
            <v>105006606098</v>
          </cell>
          <cell r="J279" t="str">
            <v>Khối sản xuất và xây lắp</v>
          </cell>
          <cell r="K279" t="str">
            <v>HĐ Part time</v>
          </cell>
          <cell r="L279" t="str">
            <v>C3-2</v>
          </cell>
          <cell r="M279" t="str">
            <v/>
          </cell>
          <cell r="N279">
            <v>42289</v>
          </cell>
          <cell r="O279">
            <v>1052632</v>
          </cell>
          <cell r="P279">
            <v>0</v>
          </cell>
          <cell r="Q279">
            <v>1052632</v>
          </cell>
          <cell r="R279" t="str">
            <v>XĐTH</v>
          </cell>
          <cell r="S279">
            <v>26</v>
          </cell>
          <cell r="T279">
            <v>26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1052632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1052632</v>
          </cell>
          <cell r="AK279">
            <v>0</v>
          </cell>
        </row>
        <row r="280">
          <cell r="B280">
            <v>10283.1</v>
          </cell>
          <cell r="D280" t="str">
            <v>Đỗ Hoàng Linh</v>
          </cell>
          <cell r="E280" t="str">
            <v>Giám đốc</v>
          </cell>
          <cell r="F280" t="str">
            <v>Ban Giám đốc</v>
          </cell>
          <cell r="G280" t="str">
            <v>BGĐ C3-2</v>
          </cell>
          <cell r="H280" t="str">
            <v>Ban Giám đốc</v>
          </cell>
          <cell r="I280" t="str">
            <v>108003816886</v>
          </cell>
          <cell r="J280" t="str">
            <v>Khối sản xuất và xây lắp</v>
          </cell>
          <cell r="K280" t="str">
            <v>Ký chức danh</v>
          </cell>
          <cell r="L280" t="str">
            <v>C3-2</v>
          </cell>
          <cell r="M280" t="str">
            <v/>
          </cell>
          <cell r="N280">
            <v>41624</v>
          </cell>
          <cell r="O280">
            <v>3000000</v>
          </cell>
          <cell r="P280">
            <v>0</v>
          </cell>
          <cell r="Q280">
            <v>3000000</v>
          </cell>
          <cell r="R280" t="str">
            <v>XĐTH</v>
          </cell>
          <cell r="S280">
            <v>24</v>
          </cell>
          <cell r="T280">
            <v>24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3000000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3000000</v>
          </cell>
          <cell r="AK280">
            <v>0</v>
          </cell>
        </row>
        <row r="281">
          <cell r="B281">
            <v>10142</v>
          </cell>
          <cell r="C281" t="str">
            <v>DIA001</v>
          </cell>
          <cell r="D281" t="str">
            <v>Nguyễn Xuân Cương</v>
          </cell>
          <cell r="E281" t="str">
            <v>Giám đốc</v>
          </cell>
          <cell r="F281" t="str">
            <v>Ban Giám đốc</v>
          </cell>
          <cell r="G281" t="str">
            <v>KVP C3-3</v>
          </cell>
          <cell r="H281" t="str">
            <v>Ban Giám đốc</v>
          </cell>
          <cell r="I281" t="str">
            <v>102006042574</v>
          </cell>
          <cell r="J281" t="str">
            <v>Khối sản xuất và xây lắp</v>
          </cell>
          <cell r="K281">
            <v>1</v>
          </cell>
          <cell r="L281" t="str">
            <v>C3-3</v>
          </cell>
          <cell r="M281" t="str">
            <v/>
          </cell>
          <cell r="N281">
            <v>39887</v>
          </cell>
          <cell r="O281">
            <v>13500000</v>
          </cell>
          <cell r="P281">
            <v>13500000</v>
          </cell>
          <cell r="Q281">
            <v>27000000</v>
          </cell>
          <cell r="R281" t="str">
            <v>Không XĐTH</v>
          </cell>
          <cell r="S281">
            <v>26</v>
          </cell>
          <cell r="T281">
            <v>26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27000000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27000000</v>
          </cell>
          <cell r="AK281">
            <v>13500000</v>
          </cell>
        </row>
        <row r="282">
          <cell r="B282">
            <v>10143</v>
          </cell>
          <cell r="C282" t="str">
            <v>DIA002</v>
          </cell>
          <cell r="D282" t="str">
            <v>Vũ Thị Phương Thảo</v>
          </cell>
          <cell r="E282" t="str">
            <v>Kế toán thanh toán</v>
          </cell>
          <cell r="F282" t="str">
            <v>Phòng Kế toán</v>
          </cell>
          <cell r="G282" t="str">
            <v>KVP C3-3</v>
          </cell>
          <cell r="H282" t="str">
            <v>Phòng Kế toán</v>
          </cell>
          <cell r="I282" t="str">
            <v>101002442096</v>
          </cell>
          <cell r="J282" t="str">
            <v>Khối Tài chính - Kinh tế</v>
          </cell>
          <cell r="K282">
            <v>1</v>
          </cell>
          <cell r="L282" t="str">
            <v>C3-3</v>
          </cell>
          <cell r="M282" t="str">
            <v/>
          </cell>
          <cell r="N282">
            <v>42310</v>
          </cell>
          <cell r="O282">
            <v>4050000</v>
          </cell>
          <cell r="P282">
            <v>2970000</v>
          </cell>
          <cell r="Q282">
            <v>7020000</v>
          </cell>
          <cell r="R282" t="str">
            <v>XĐTH</v>
          </cell>
          <cell r="S282">
            <v>24</v>
          </cell>
          <cell r="T282">
            <v>16.5</v>
          </cell>
          <cell r="U282">
            <v>1.5</v>
          </cell>
          <cell r="V282">
            <v>3</v>
          </cell>
          <cell r="W282">
            <v>0</v>
          </cell>
          <cell r="X282">
            <v>0</v>
          </cell>
          <cell r="Y282">
            <v>0</v>
          </cell>
          <cell r="Z282">
            <v>6142500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6142500</v>
          </cell>
          <cell r="AK282">
            <v>4050000</v>
          </cell>
        </row>
        <row r="283">
          <cell r="B283">
            <v>10144</v>
          </cell>
          <cell r="C283" t="str">
            <v>DIA006</v>
          </cell>
          <cell r="D283" t="str">
            <v>Phạm Việt Lâm</v>
          </cell>
          <cell r="E283" t="str">
            <v>Nhân viên xuất nhập khẩu</v>
          </cell>
          <cell r="F283" t="str">
            <v>Phòng Mua hàng</v>
          </cell>
          <cell r="G283" t="str">
            <v>KVP C3-3</v>
          </cell>
          <cell r="H283" t="str">
            <v>Ban Đấu thầu - Mua hàng</v>
          </cell>
          <cell r="I283" t="str">
            <v>102004268074</v>
          </cell>
          <cell r="J283" t="str">
            <v>Khối sản xuất và xây lắp</v>
          </cell>
          <cell r="K283">
            <v>1</v>
          </cell>
          <cell r="L283" t="str">
            <v>C3-3</v>
          </cell>
          <cell r="M283" t="str">
            <v/>
          </cell>
          <cell r="N283">
            <v>42497</v>
          </cell>
          <cell r="O283">
            <v>6300000</v>
          </cell>
          <cell r="P283">
            <v>6300000</v>
          </cell>
          <cell r="Q283">
            <v>12600000</v>
          </cell>
          <cell r="R283" t="str">
            <v>XĐTH</v>
          </cell>
          <cell r="S283">
            <v>24</v>
          </cell>
          <cell r="T283">
            <v>24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12600000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12600000</v>
          </cell>
          <cell r="AK283">
            <v>6300000</v>
          </cell>
        </row>
        <row r="284">
          <cell r="B284">
            <v>10147</v>
          </cell>
          <cell r="C284" t="str">
            <v>DIA014</v>
          </cell>
          <cell r="D284" t="str">
            <v>Đặng Thị Tâm</v>
          </cell>
          <cell r="E284" t="str">
            <v>Nhân viên kế toán</v>
          </cell>
          <cell r="F284" t="str">
            <v>Phòng Kế toán</v>
          </cell>
          <cell r="G284" t="str">
            <v>DF2 C3-3</v>
          </cell>
          <cell r="H284" t="str">
            <v>Khối Tài chính kinh tế</v>
          </cell>
          <cell r="I284" t="str">
            <v>100002361115</v>
          </cell>
          <cell r="J284" t="str">
            <v>Khối sản xuất và xây lắp</v>
          </cell>
          <cell r="K284">
            <v>1</v>
          </cell>
          <cell r="L284" t="str">
            <v>C3-3</v>
          </cell>
          <cell r="M284" t="str">
            <v/>
          </cell>
          <cell r="N284">
            <v>42571</v>
          </cell>
          <cell r="O284">
            <v>4050000</v>
          </cell>
          <cell r="P284">
            <v>3100000</v>
          </cell>
          <cell r="Q284">
            <v>7150000</v>
          </cell>
          <cell r="R284" t="str">
            <v>XĐTH</v>
          </cell>
          <cell r="S284">
            <v>24</v>
          </cell>
          <cell r="T284">
            <v>23</v>
          </cell>
          <cell r="U284">
            <v>1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7150000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7150000</v>
          </cell>
          <cell r="AK284">
            <v>4050000</v>
          </cell>
        </row>
        <row r="285">
          <cell r="B285">
            <v>10186</v>
          </cell>
          <cell r="D285" t="str">
            <v>Phạm Thị Vi</v>
          </cell>
          <cell r="E285" t="str">
            <v>Kế toán Giá thành</v>
          </cell>
          <cell r="F285" t="str">
            <v>Phòng Kế toán</v>
          </cell>
          <cell r="G285" t="str">
            <v>KVP C3-3</v>
          </cell>
          <cell r="H285" t="str">
            <v>Phòng Kế toán</v>
          </cell>
          <cell r="I285">
            <v>109006858467</v>
          </cell>
          <cell r="J285" t="str">
            <v>Khối sản xuất và xây lắp</v>
          </cell>
          <cell r="K285">
            <v>1</v>
          </cell>
          <cell r="L285" t="str">
            <v>C3-3</v>
          </cell>
          <cell r="M285" t="str">
            <v/>
          </cell>
          <cell r="N285">
            <v>42940</v>
          </cell>
          <cell r="O285">
            <v>4050000</v>
          </cell>
          <cell r="P285">
            <v>3450000</v>
          </cell>
          <cell r="Q285">
            <v>7500000</v>
          </cell>
          <cell r="R285" t="str">
            <v>XĐTH</v>
          </cell>
          <cell r="S285">
            <v>24</v>
          </cell>
          <cell r="T285">
            <v>22.5</v>
          </cell>
          <cell r="U285">
            <v>1.5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7500000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7500000</v>
          </cell>
          <cell r="AK285">
            <v>4050000</v>
          </cell>
        </row>
        <row r="286">
          <cell r="B286">
            <v>10149</v>
          </cell>
          <cell r="C286" t="str">
            <v>DIA023</v>
          </cell>
          <cell r="D286" t="str">
            <v>Chu Đức Mạnh</v>
          </cell>
          <cell r="E286" t="str">
            <v>Nhân viên bơm bê tông</v>
          </cell>
          <cell r="F286" t="str">
            <v>Phòng Quản lý vật tư thiết bị thi công</v>
          </cell>
          <cell r="G286" t="str">
            <v>DF2 C3-3</v>
          </cell>
          <cell r="H286" t="str">
            <v>Phòng Quản lý vật tư thiết bị thi công</v>
          </cell>
          <cell r="I286">
            <v>101010011271443</v>
          </cell>
          <cell r="J286" t="str">
            <v>Khối sản xuất và xây lắp</v>
          </cell>
          <cell r="K286">
            <v>1</v>
          </cell>
          <cell r="L286" t="str">
            <v>C3-3</v>
          </cell>
          <cell r="M286" t="str">
            <v/>
          </cell>
          <cell r="N286">
            <v>42732</v>
          </cell>
          <cell r="O286">
            <v>4075000</v>
          </cell>
          <cell r="P286">
            <v>4075000</v>
          </cell>
          <cell r="Q286">
            <v>8150000</v>
          </cell>
          <cell r="R286" t="str">
            <v>XĐTH</v>
          </cell>
          <cell r="S286">
            <v>26</v>
          </cell>
          <cell r="T286">
            <v>26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8150000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8150000</v>
          </cell>
          <cell r="AK286">
            <v>4075000</v>
          </cell>
        </row>
        <row r="287">
          <cell r="B287">
            <v>10151</v>
          </cell>
          <cell r="C287" t="str">
            <v>DIA025</v>
          </cell>
          <cell r="D287" t="str">
            <v>Võ Văn Tuấn</v>
          </cell>
          <cell r="E287" t="str">
            <v>Tổ trưởng bơm bê tông</v>
          </cell>
          <cell r="F287" t="str">
            <v>Phòng Quản lý vật tư thiết bị thi công</v>
          </cell>
          <cell r="G287" t="str">
            <v>DF2 C3-3</v>
          </cell>
          <cell r="H287" t="str">
            <v>Phòng Quản lý vật tư thiết bị thi công</v>
          </cell>
          <cell r="I287" t="str">
            <v>107002867590</v>
          </cell>
          <cell r="J287" t="str">
            <v>Khối sản xuất và xây lắp</v>
          </cell>
          <cell r="K287">
            <v>1</v>
          </cell>
          <cell r="L287" t="str">
            <v>C3-3</v>
          </cell>
          <cell r="M287" t="str">
            <v/>
          </cell>
          <cell r="N287">
            <v>42416</v>
          </cell>
          <cell r="O287">
            <v>4750000</v>
          </cell>
          <cell r="P287">
            <v>4750000</v>
          </cell>
          <cell r="Q287">
            <v>9500000</v>
          </cell>
          <cell r="R287" t="str">
            <v>XĐTH</v>
          </cell>
          <cell r="S287">
            <v>26</v>
          </cell>
          <cell r="T287">
            <v>26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9500000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9500000</v>
          </cell>
          <cell r="AK287">
            <v>4750000</v>
          </cell>
        </row>
        <row r="288">
          <cell r="B288">
            <v>10152</v>
          </cell>
          <cell r="C288" t="str">
            <v>DIA026</v>
          </cell>
          <cell r="D288" t="str">
            <v>Nguyễn Trọng Hải</v>
          </cell>
          <cell r="E288" t="str">
            <v>Nhân viên bơm bê tông</v>
          </cell>
          <cell r="F288" t="str">
            <v>Phòng Quản lý vật tư thiết bị thi công</v>
          </cell>
          <cell r="G288" t="str">
            <v>DF2 C3-3</v>
          </cell>
          <cell r="H288" t="str">
            <v>Phòng Quản lý vật tư thiết bị thi công</v>
          </cell>
          <cell r="I288" t="str">
            <v>103002867570</v>
          </cell>
          <cell r="J288" t="str">
            <v>Khối sản xuất và xây lắp</v>
          </cell>
          <cell r="K288">
            <v>1</v>
          </cell>
          <cell r="L288" t="str">
            <v>C3-3</v>
          </cell>
          <cell r="M288" t="str">
            <v/>
          </cell>
          <cell r="N288">
            <v>42416</v>
          </cell>
          <cell r="O288">
            <v>4075000</v>
          </cell>
          <cell r="P288">
            <v>4075000</v>
          </cell>
          <cell r="Q288">
            <v>8150000</v>
          </cell>
          <cell r="R288" t="str">
            <v>XĐTH</v>
          </cell>
          <cell r="S288">
            <v>26</v>
          </cell>
          <cell r="T288">
            <v>26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8150000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8150000</v>
          </cell>
          <cell r="AK288">
            <v>4075000</v>
          </cell>
        </row>
        <row r="289">
          <cell r="B289">
            <v>10153</v>
          </cell>
          <cell r="C289" t="str">
            <v>DIA027</v>
          </cell>
          <cell r="D289" t="str">
            <v>Đặng Xuân Hường</v>
          </cell>
          <cell r="E289" t="str">
            <v>Tổ phó bơm bê tông</v>
          </cell>
          <cell r="F289" t="str">
            <v>Phòng Quản lý vật tư thiết bị thi công</v>
          </cell>
          <cell r="G289" t="str">
            <v>DF2 C3-3</v>
          </cell>
          <cell r="H289" t="str">
            <v>Phòng Quản lý vật tư thiết bị thi công</v>
          </cell>
          <cell r="I289" t="str">
            <v>108002867587</v>
          </cell>
          <cell r="J289" t="str">
            <v>Khối sản xuất và xây lắp</v>
          </cell>
          <cell r="K289">
            <v>1</v>
          </cell>
          <cell r="L289" t="str">
            <v>C3-3</v>
          </cell>
          <cell r="M289" t="str">
            <v/>
          </cell>
          <cell r="N289">
            <v>42416</v>
          </cell>
          <cell r="O289">
            <v>4575000</v>
          </cell>
          <cell r="P289">
            <v>4575000</v>
          </cell>
          <cell r="Q289">
            <v>9150000</v>
          </cell>
          <cell r="R289" t="str">
            <v>XĐTH</v>
          </cell>
          <cell r="S289">
            <v>26</v>
          </cell>
          <cell r="T289">
            <v>26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9150000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9150000</v>
          </cell>
          <cell r="AK289">
            <v>4575000</v>
          </cell>
        </row>
        <row r="290">
          <cell r="B290">
            <v>10154</v>
          </cell>
          <cell r="C290" t="str">
            <v>DIA028</v>
          </cell>
          <cell r="D290" t="str">
            <v>Nguyễn Tiến Thuấn</v>
          </cell>
          <cell r="E290" t="str">
            <v>Nhân viên kế toán</v>
          </cell>
          <cell r="F290" t="str">
            <v>Phòng Kế toán</v>
          </cell>
          <cell r="G290" t="str">
            <v>DE4 C3-3</v>
          </cell>
          <cell r="H290" t="str">
            <v>Phòng Kế toán</v>
          </cell>
          <cell r="I290">
            <v>107866884429</v>
          </cell>
          <cell r="J290" t="str">
            <v>Khối sản xuất và xây lắp</v>
          </cell>
          <cell r="K290">
            <v>1</v>
          </cell>
          <cell r="L290" t="str">
            <v>C3-3</v>
          </cell>
          <cell r="M290" t="str">
            <v/>
          </cell>
          <cell r="N290">
            <v>42836</v>
          </cell>
          <cell r="O290">
            <v>4750000</v>
          </cell>
          <cell r="P290">
            <v>4750000</v>
          </cell>
          <cell r="Q290">
            <v>9500000</v>
          </cell>
          <cell r="R290" t="str">
            <v>XĐTH</v>
          </cell>
          <cell r="S290">
            <v>26</v>
          </cell>
          <cell r="T290">
            <v>26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9500000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9500000</v>
          </cell>
          <cell r="AK290">
            <v>4750000</v>
          </cell>
        </row>
        <row r="291">
          <cell r="B291">
            <v>10155</v>
          </cell>
          <cell r="C291" t="str">
            <v>DIA029</v>
          </cell>
          <cell r="D291" t="str">
            <v>Phạm Khắc Ngừng</v>
          </cell>
          <cell r="E291" t="str">
            <v>Nhân viên bảo vệ</v>
          </cell>
          <cell r="F291" t="str">
            <v>Phòng Quản lý vật tư thiết bị thi công</v>
          </cell>
          <cell r="G291" t="str">
            <v>DE4 C3-3</v>
          </cell>
          <cell r="H291" t="str">
            <v>Phòng Quản lý vật tư thiết bị thi công</v>
          </cell>
          <cell r="I291">
            <v>104866985416</v>
          </cell>
          <cell r="J291" t="str">
            <v>Khối sản xuất và xây lắp</v>
          </cell>
          <cell r="K291" t="str">
            <v>Quá tuổi, không tham gia BH</v>
          </cell>
          <cell r="L291" t="str">
            <v>C3-3</v>
          </cell>
          <cell r="M291" t="str">
            <v/>
          </cell>
          <cell r="N291">
            <v>42836</v>
          </cell>
          <cell r="O291">
            <v>4050000</v>
          </cell>
          <cell r="P291">
            <v>1450000</v>
          </cell>
          <cell r="Q291">
            <v>5500000</v>
          </cell>
          <cell r="R291" t="str">
            <v>XĐTH</v>
          </cell>
          <cell r="S291">
            <v>26</v>
          </cell>
          <cell r="T291">
            <v>26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5500000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5500000</v>
          </cell>
          <cell r="AK291">
            <v>0</v>
          </cell>
        </row>
        <row r="292">
          <cell r="B292">
            <v>10156</v>
          </cell>
          <cell r="C292" t="str">
            <v>DIA030</v>
          </cell>
          <cell r="D292" t="str">
            <v>Trần Văn Hậu</v>
          </cell>
          <cell r="E292" t="str">
            <v>Nhân viên bảo vệ kiêm Thủ kho</v>
          </cell>
          <cell r="F292" t="str">
            <v>Phòng Quản lý vật tư thiết bị thi công</v>
          </cell>
          <cell r="G292" t="str">
            <v>DE4 C3-3</v>
          </cell>
          <cell r="H292" t="str">
            <v>Phòng Quản lý vật tư thiết bị thi công</v>
          </cell>
          <cell r="I292">
            <v>108866884428</v>
          </cell>
          <cell r="J292" t="str">
            <v>Khối sản xuất và xây lắp</v>
          </cell>
          <cell r="K292">
            <v>1</v>
          </cell>
          <cell r="L292" t="str">
            <v>C3-3</v>
          </cell>
          <cell r="M292" t="str">
            <v/>
          </cell>
          <cell r="N292">
            <v>42836</v>
          </cell>
          <cell r="O292">
            <v>4050000</v>
          </cell>
          <cell r="P292">
            <v>3450000</v>
          </cell>
          <cell r="Q292">
            <v>7500000</v>
          </cell>
          <cell r="R292" t="str">
            <v>XĐTH</v>
          </cell>
          <cell r="S292">
            <v>26</v>
          </cell>
          <cell r="T292">
            <v>26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7500000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7500000</v>
          </cell>
          <cell r="AK292">
            <v>4050000</v>
          </cell>
        </row>
        <row r="293">
          <cell r="B293">
            <v>10158</v>
          </cell>
          <cell r="C293" t="str">
            <v>DIA032</v>
          </cell>
          <cell r="D293" t="str">
            <v>Đinh Thị Sen</v>
          </cell>
          <cell r="E293" t="str">
            <v>Chuyên viên đấu thầu</v>
          </cell>
          <cell r="F293" t="str">
            <v>Phòng Đấu thầu Hợp đồng</v>
          </cell>
          <cell r="G293" t="str">
            <v>KVP C3-3</v>
          </cell>
          <cell r="H293" t="str">
            <v>Khối Kĩ thuật - Dự án</v>
          </cell>
          <cell r="I293" t="str">
            <v>105006439308</v>
          </cell>
          <cell r="J293" t="str">
            <v>Khối sản xuất và xây lắp</v>
          </cell>
          <cell r="K293">
            <v>1</v>
          </cell>
          <cell r="L293" t="str">
            <v>C3-3</v>
          </cell>
          <cell r="M293" t="str">
            <v/>
          </cell>
          <cell r="N293">
            <v>42675</v>
          </cell>
          <cell r="O293">
            <v>6000000</v>
          </cell>
          <cell r="P293">
            <v>7000000</v>
          </cell>
          <cell r="Q293">
            <v>13000000</v>
          </cell>
          <cell r="R293" t="str">
            <v>XĐTH</v>
          </cell>
          <cell r="S293">
            <v>24</v>
          </cell>
          <cell r="T293">
            <v>24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13000000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13000000</v>
          </cell>
          <cell r="AK293">
            <v>6000000</v>
          </cell>
        </row>
        <row r="294">
          <cell r="B294">
            <v>10159</v>
          </cell>
          <cell r="C294" t="str">
            <v>DIA033</v>
          </cell>
          <cell r="D294" t="str">
            <v>Trịnh Viết Tấn</v>
          </cell>
          <cell r="E294" t="str">
            <v>Nhân viên kỹ thuật</v>
          </cell>
          <cell r="F294" t="str">
            <v>Phòng Quản lý vật tư thiết bị thi công</v>
          </cell>
          <cell r="G294" t="str">
            <v>DE4 C3-3</v>
          </cell>
          <cell r="H294" t="str">
            <v>Phòng Quản lý vật tư thiết bị thi công</v>
          </cell>
          <cell r="I294">
            <v>104005025684</v>
          </cell>
          <cell r="J294" t="str">
            <v>Khối sản xuất và xây lắp</v>
          </cell>
          <cell r="K294">
            <v>1</v>
          </cell>
          <cell r="L294" t="str">
            <v>C3-3</v>
          </cell>
          <cell r="M294" t="str">
            <v/>
          </cell>
          <cell r="N294">
            <v>42877</v>
          </cell>
          <cell r="O294">
            <v>4500000</v>
          </cell>
          <cell r="P294">
            <v>4500000</v>
          </cell>
          <cell r="Q294">
            <v>9000000</v>
          </cell>
          <cell r="R294" t="str">
            <v>XĐTH</v>
          </cell>
          <cell r="S294">
            <v>26</v>
          </cell>
          <cell r="T294">
            <v>26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9000000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9000000</v>
          </cell>
          <cell r="AK294">
            <v>4500000</v>
          </cell>
        </row>
        <row r="295">
          <cell r="B295">
            <v>10167</v>
          </cell>
          <cell r="C295" t="str">
            <v>DIA042</v>
          </cell>
          <cell r="D295" t="str">
            <v>Vũ Văn Đạo</v>
          </cell>
          <cell r="E295" t="str">
            <v>Nhân viên lái vận thăng</v>
          </cell>
          <cell r="F295" t="str">
            <v>Phòng Quản lý vật tư thiết bị thi công</v>
          </cell>
          <cell r="G295" t="str">
            <v>DE4 C3-3</v>
          </cell>
          <cell r="H295" t="str">
            <v>Phòng Quản lý vật tư thiết bị thi công</v>
          </cell>
          <cell r="I295">
            <v>102867205135</v>
          </cell>
          <cell r="J295" t="str">
            <v>Khối sản xuất và xây lắp</v>
          </cell>
          <cell r="K295" t="str">
            <v>HĐMV</v>
          </cell>
          <cell r="L295" t="str">
            <v>C3-3</v>
          </cell>
          <cell r="M295" t="str">
            <v/>
          </cell>
          <cell r="N295">
            <v>42906</v>
          </cell>
          <cell r="O295">
            <v>5000000</v>
          </cell>
          <cell r="P295">
            <v>3000000</v>
          </cell>
          <cell r="Q295">
            <v>8000000</v>
          </cell>
          <cell r="R295" t="str">
            <v>HĐMV</v>
          </cell>
          <cell r="S295">
            <v>26</v>
          </cell>
          <cell r="T295">
            <v>26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8000000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8000000</v>
          </cell>
          <cell r="AK295">
            <v>0</v>
          </cell>
        </row>
        <row r="296">
          <cell r="B296">
            <v>10170</v>
          </cell>
          <cell r="C296" t="str">
            <v>DIA046</v>
          </cell>
          <cell r="D296" t="str">
            <v>Nguyễn Xuân Quý</v>
          </cell>
          <cell r="E296" t="str">
            <v>Nhân viên lái cẩu tháp</v>
          </cell>
          <cell r="F296" t="str">
            <v>Phòng Quản lý vật tư thiết bị thi công</v>
          </cell>
          <cell r="G296" t="str">
            <v>DE4 C3-3</v>
          </cell>
          <cell r="H296" t="str">
            <v>Phòng Quản lý vật tư thiết bị thi công</v>
          </cell>
          <cell r="I296" t="str">
            <v>108002854524</v>
          </cell>
          <cell r="J296" t="str">
            <v>Khối sản xuất và xây lắp</v>
          </cell>
          <cell r="K296">
            <v>1</v>
          </cell>
          <cell r="L296" t="str">
            <v>C3-3</v>
          </cell>
          <cell r="M296" t="str">
            <v/>
          </cell>
          <cell r="N296">
            <v>42716</v>
          </cell>
          <cell r="O296">
            <v>5335000</v>
          </cell>
          <cell r="P296">
            <v>5335000</v>
          </cell>
          <cell r="Q296">
            <v>10670000</v>
          </cell>
          <cell r="R296" t="str">
            <v>XĐTH</v>
          </cell>
          <cell r="S296">
            <v>26</v>
          </cell>
          <cell r="T296">
            <v>26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10670000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10670000</v>
          </cell>
          <cell r="AK296">
            <v>5335000</v>
          </cell>
        </row>
        <row r="297">
          <cell r="B297">
            <v>10171</v>
          </cell>
          <cell r="C297" t="str">
            <v>DIA047</v>
          </cell>
          <cell r="D297" t="str">
            <v>Nguyễn Văn Nghiêm</v>
          </cell>
          <cell r="E297" t="str">
            <v>Nhân viên lái cẩu tháp</v>
          </cell>
          <cell r="F297" t="str">
            <v>Phòng Quản lý vật tư thiết bị thi công</v>
          </cell>
          <cell r="G297" t="str">
            <v>DE4 C3-3</v>
          </cell>
          <cell r="H297" t="str">
            <v>Phòng Quản lý vật tư thiết bị thi công</v>
          </cell>
          <cell r="I297">
            <v>102866980189</v>
          </cell>
          <cell r="J297" t="str">
            <v>Khối sản xuất và xây lắp</v>
          </cell>
          <cell r="K297">
            <v>1</v>
          </cell>
          <cell r="L297" t="str">
            <v>C3-3</v>
          </cell>
          <cell r="M297" t="str">
            <v/>
          </cell>
          <cell r="N297">
            <v>42845</v>
          </cell>
          <cell r="O297">
            <v>5335000</v>
          </cell>
          <cell r="P297">
            <v>5335000</v>
          </cell>
          <cell r="Q297">
            <v>10670000</v>
          </cell>
          <cell r="R297" t="str">
            <v>XĐTH</v>
          </cell>
          <cell r="S297">
            <v>26</v>
          </cell>
          <cell r="T297">
            <v>26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10670000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10670000</v>
          </cell>
          <cell r="AK297">
            <v>5335000</v>
          </cell>
        </row>
        <row r="298">
          <cell r="B298">
            <v>10173</v>
          </cell>
          <cell r="C298" t="str">
            <v>DIA049</v>
          </cell>
          <cell r="D298" t="str">
            <v>Nguyễn Xuân Đỗ</v>
          </cell>
          <cell r="E298" t="str">
            <v>Nhân viên lái cẩu tháp</v>
          </cell>
          <cell r="F298" t="str">
            <v>Phòng Quản lý vật tư thiết bị thi công</v>
          </cell>
          <cell r="G298" t="str">
            <v>DE4 C3-3</v>
          </cell>
          <cell r="H298" t="str">
            <v>Phòng Quản lý vật tư thiết bị thi công</v>
          </cell>
          <cell r="I298" t="str">
            <v>Nhận tiền mặt</v>
          </cell>
          <cell r="J298" t="str">
            <v>Khối sản xuất và xây lắp</v>
          </cell>
          <cell r="K298">
            <v>1</v>
          </cell>
          <cell r="L298" t="str">
            <v>C3-3</v>
          </cell>
          <cell r="M298" t="str">
            <v/>
          </cell>
          <cell r="N298">
            <v>42862</v>
          </cell>
          <cell r="O298">
            <v>5335000</v>
          </cell>
          <cell r="P298">
            <v>5335000</v>
          </cell>
          <cell r="Q298">
            <v>10670000</v>
          </cell>
          <cell r="R298" t="str">
            <v>XĐTH</v>
          </cell>
          <cell r="S298">
            <v>26</v>
          </cell>
          <cell r="T298">
            <v>26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10670000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10670000</v>
          </cell>
          <cell r="AK298">
            <v>5335000</v>
          </cell>
        </row>
        <row r="299">
          <cell r="B299">
            <v>10048.200000000001</v>
          </cell>
          <cell r="C299" t="str">
            <v>DIA035</v>
          </cell>
          <cell r="D299" t="str">
            <v>Phan Thị Hiền</v>
          </cell>
          <cell r="E299" t="str">
            <v>Nhân viên kế toán</v>
          </cell>
          <cell r="F299" t="str">
            <v>Phòng Kế toán</v>
          </cell>
          <cell r="G299" t="str">
            <v>DE4 C3-3</v>
          </cell>
          <cell r="H299" t="str">
            <v>Phòng Kế toán</v>
          </cell>
          <cell r="I299" t="str">
            <v>101004806659</v>
          </cell>
          <cell r="J299" t="str">
            <v>Khối sản xuất và xây lắp</v>
          </cell>
          <cell r="K299" t="str">
            <v>HĐ Part time</v>
          </cell>
          <cell r="L299" t="str">
            <v>C3-3</v>
          </cell>
          <cell r="M299" t="str">
            <v/>
          </cell>
          <cell r="N299">
            <v>41785</v>
          </cell>
          <cell r="O299">
            <v>1052632</v>
          </cell>
          <cell r="P299">
            <v>0</v>
          </cell>
          <cell r="Q299">
            <v>1052632</v>
          </cell>
          <cell r="R299" t="str">
            <v>XĐTH</v>
          </cell>
          <cell r="S299">
            <v>26</v>
          </cell>
          <cell r="T299">
            <v>26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1052632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1052632</v>
          </cell>
          <cell r="AK299">
            <v>0</v>
          </cell>
        </row>
        <row r="300">
          <cell r="B300">
            <v>10164</v>
          </cell>
          <cell r="C300" t="str">
            <v>DIA039</v>
          </cell>
          <cell r="D300" t="str">
            <v>Lê Thanh Minh</v>
          </cell>
          <cell r="E300" t="str">
            <v>Nhân viên lái vận thăng</v>
          </cell>
          <cell r="F300" t="str">
            <v>Phòng Quản lý vật tư thiết bị thi công</v>
          </cell>
          <cell r="G300" t="str">
            <v>DE4 C3-3</v>
          </cell>
          <cell r="H300" t="str">
            <v>Phòng Quản lý vật tư thiết bị thi công</v>
          </cell>
          <cell r="I300">
            <v>102867261088</v>
          </cell>
          <cell r="J300" t="str">
            <v>Khối sản xuất và xây lắp</v>
          </cell>
          <cell r="K300" t="str">
            <v>HĐMV</v>
          </cell>
          <cell r="L300" t="str">
            <v>C3-3</v>
          </cell>
          <cell r="M300" t="str">
            <v/>
          </cell>
          <cell r="N300">
            <v>42917</v>
          </cell>
          <cell r="O300">
            <v>5000000</v>
          </cell>
          <cell r="P300">
            <v>3000000</v>
          </cell>
          <cell r="Q300">
            <v>8000000</v>
          </cell>
          <cell r="R300" t="str">
            <v>HĐMV</v>
          </cell>
          <cell r="S300">
            <v>26</v>
          </cell>
          <cell r="T300">
            <v>26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8000000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8000000</v>
          </cell>
          <cell r="AK300">
            <v>0</v>
          </cell>
        </row>
        <row r="301">
          <cell r="B301">
            <v>10165</v>
          </cell>
          <cell r="C301" t="str">
            <v>DIA040</v>
          </cell>
          <cell r="D301" t="str">
            <v>Lê Văn Chương</v>
          </cell>
          <cell r="E301" t="str">
            <v>Nhân viên lái vận thăng</v>
          </cell>
          <cell r="F301" t="str">
            <v>Phòng Quản lý vật tư thiết bị thi công</v>
          </cell>
          <cell r="G301" t="str">
            <v>DE4 C3-3</v>
          </cell>
          <cell r="H301" t="str">
            <v>Phòng Quản lý vật tư thiết bị thi công</v>
          </cell>
          <cell r="I301">
            <v>107867382551</v>
          </cell>
          <cell r="J301" t="str">
            <v>Khối sản xuất và xây lắp</v>
          </cell>
          <cell r="K301" t="str">
            <v>HĐMV</v>
          </cell>
          <cell r="L301" t="str">
            <v>C3-3</v>
          </cell>
          <cell r="M301" t="str">
            <v/>
          </cell>
          <cell r="N301">
            <v>42917</v>
          </cell>
          <cell r="O301">
            <v>5000000</v>
          </cell>
          <cell r="P301">
            <v>3000000</v>
          </cell>
          <cell r="Q301">
            <v>8000000</v>
          </cell>
          <cell r="R301" t="str">
            <v>HĐMV</v>
          </cell>
          <cell r="S301">
            <v>26</v>
          </cell>
          <cell r="T301">
            <v>26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8000000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8000000</v>
          </cell>
          <cell r="AK301">
            <v>0</v>
          </cell>
        </row>
        <row r="302">
          <cell r="B302">
            <v>10168</v>
          </cell>
          <cell r="C302" t="str">
            <v>DIA043</v>
          </cell>
          <cell r="D302" t="str">
            <v>Vũ Viết Phương</v>
          </cell>
          <cell r="E302" t="str">
            <v>Nhân viên lái vận thăng</v>
          </cell>
          <cell r="F302" t="str">
            <v>Phòng Quản lý vật tư thiết bị thi công</v>
          </cell>
          <cell r="G302" t="str">
            <v>DE4 C3-3</v>
          </cell>
          <cell r="H302" t="str">
            <v>Phòng Quản lý vật tư thiết bị thi công</v>
          </cell>
          <cell r="I302">
            <v>107867332191</v>
          </cell>
          <cell r="J302" t="str">
            <v>Khối sản xuất và xây lắp</v>
          </cell>
          <cell r="K302" t="str">
            <v>HĐMV</v>
          </cell>
          <cell r="L302" t="str">
            <v>C3-3</v>
          </cell>
          <cell r="M302" t="str">
            <v/>
          </cell>
          <cell r="N302">
            <v>42913</v>
          </cell>
          <cell r="O302">
            <v>5000000</v>
          </cell>
          <cell r="P302">
            <v>3000000</v>
          </cell>
          <cell r="Q302">
            <v>8000000</v>
          </cell>
          <cell r="R302" t="str">
            <v>HĐMV</v>
          </cell>
          <cell r="S302">
            <v>26</v>
          </cell>
          <cell r="T302">
            <v>26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8000000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8000000</v>
          </cell>
          <cell r="AK302">
            <v>0</v>
          </cell>
        </row>
        <row r="303">
          <cell r="B303">
            <v>10301</v>
          </cell>
          <cell r="D303" t="str">
            <v>Đỗ Công Duy</v>
          </cell>
          <cell r="E303" t="str">
            <v>Nhân viên lái vận thăng</v>
          </cell>
          <cell r="F303" t="str">
            <v>Phòng Quản lý vật tư thiết bị thi công</v>
          </cell>
          <cell r="G303" t="str">
            <v>DE4 C3-3</v>
          </cell>
          <cell r="H303" t="str">
            <v>Phòng Quản lý vật tư thiết bị thi công</v>
          </cell>
          <cell r="I303">
            <v>105867783982</v>
          </cell>
          <cell r="J303" t="str">
            <v>Khối sản xuất và xây lắp</v>
          </cell>
          <cell r="K303" t="str">
            <v>HĐMV</v>
          </cell>
          <cell r="L303" t="str">
            <v>C3-3</v>
          </cell>
          <cell r="M303" t="str">
            <v/>
          </cell>
          <cell r="N303">
            <v>42942</v>
          </cell>
          <cell r="O303">
            <v>5000000</v>
          </cell>
          <cell r="P303">
            <v>3000000</v>
          </cell>
          <cell r="Q303">
            <v>8000000</v>
          </cell>
          <cell r="R303" t="str">
            <v>HĐMV</v>
          </cell>
          <cell r="S303">
            <v>26</v>
          </cell>
          <cell r="T303">
            <v>26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8000000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8000000</v>
          </cell>
          <cell r="AK303">
            <v>0</v>
          </cell>
        </row>
        <row r="304">
          <cell r="B304">
            <v>10176</v>
          </cell>
          <cell r="C304" t="str">
            <v>DIA052</v>
          </cell>
          <cell r="D304" t="str">
            <v>Hoàng Văn Bình</v>
          </cell>
          <cell r="E304" t="str">
            <v>Nhân viên lái cẩu tháp</v>
          </cell>
          <cell r="F304" t="str">
            <v>Phòng Quản lý vật tư thiết bị thi công</v>
          </cell>
          <cell r="G304" t="str">
            <v>DE4 C3-3</v>
          </cell>
          <cell r="H304" t="str">
            <v>Phòng Quản lý vật tư thiết bị thi công</v>
          </cell>
          <cell r="I304">
            <v>107002041477</v>
          </cell>
          <cell r="J304" t="str">
            <v>Khối sản xuất và xây lắp</v>
          </cell>
          <cell r="K304">
            <v>1</v>
          </cell>
          <cell r="L304" t="str">
            <v>C3-3</v>
          </cell>
          <cell r="M304" t="str">
            <v/>
          </cell>
          <cell r="N304">
            <v>42915</v>
          </cell>
          <cell r="O304">
            <v>5335000</v>
          </cell>
          <cell r="P304">
            <v>5335000</v>
          </cell>
          <cell r="Q304">
            <v>10670000</v>
          </cell>
          <cell r="R304" t="str">
            <v>XĐTH</v>
          </cell>
          <cell r="S304">
            <v>26</v>
          </cell>
          <cell r="T304">
            <v>26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10670000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10670000</v>
          </cell>
          <cell r="AK304">
            <v>5335000</v>
          </cell>
        </row>
        <row r="305">
          <cell r="B305">
            <v>10187</v>
          </cell>
          <cell r="D305" t="str">
            <v>Nguyễn Hữu Hải</v>
          </cell>
          <cell r="E305" t="str">
            <v>Nhân viên bơm bê tông</v>
          </cell>
          <cell r="F305" t="str">
            <v>Phòng Quản lý vật tư thiết bị thi công</v>
          </cell>
          <cell r="G305" t="str">
            <v>DF2 C3-3</v>
          </cell>
          <cell r="H305" t="str">
            <v>Phòng Quản lý vật tư thiết bị thi công</v>
          </cell>
          <cell r="I305">
            <v>101867284833</v>
          </cell>
          <cell r="J305" t="str">
            <v>Khối sản xuất và xây lắp</v>
          </cell>
          <cell r="K305">
            <v>1</v>
          </cell>
          <cell r="L305" t="str">
            <v>C3-3</v>
          </cell>
          <cell r="M305" t="str">
            <v/>
          </cell>
          <cell r="N305">
            <v>42943</v>
          </cell>
          <cell r="O305">
            <v>4075000</v>
          </cell>
          <cell r="P305">
            <v>4075000</v>
          </cell>
          <cell r="Q305">
            <v>8150000</v>
          </cell>
          <cell r="R305" t="str">
            <v>XĐTH</v>
          </cell>
          <cell r="S305">
            <v>26</v>
          </cell>
          <cell r="T305">
            <v>26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8150000</v>
          </cell>
          <cell r="AA305">
            <v>-2000000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6150000</v>
          </cell>
          <cell r="AK305">
            <v>4075000</v>
          </cell>
        </row>
        <row r="306">
          <cell r="B306">
            <v>10162</v>
          </cell>
          <cell r="C306" t="str">
            <v>DIA037</v>
          </cell>
          <cell r="D306" t="str">
            <v>Phạm Văn Quân</v>
          </cell>
          <cell r="E306" t="str">
            <v>Nhân viên lái vận thăng</v>
          </cell>
          <cell r="F306" t="str">
            <v>Phòng Quản lý vật tư thiết bị thi công</v>
          </cell>
          <cell r="G306" t="str">
            <v>DE4 C3-3</v>
          </cell>
          <cell r="H306" t="str">
            <v>Phòng Quản lý vật tư thiết bị thi công</v>
          </cell>
          <cell r="I306">
            <v>102867219392</v>
          </cell>
          <cell r="J306" t="str">
            <v>Khối sản xuất và xây lắp</v>
          </cell>
          <cell r="K306" t="str">
            <v>HĐMV</v>
          </cell>
          <cell r="L306" t="str">
            <v>C3-3</v>
          </cell>
          <cell r="M306" t="str">
            <v/>
          </cell>
          <cell r="N306">
            <v>42917</v>
          </cell>
          <cell r="O306">
            <v>5000000</v>
          </cell>
          <cell r="P306">
            <v>3000000</v>
          </cell>
          <cell r="Q306">
            <v>8000000</v>
          </cell>
          <cell r="R306" t="str">
            <v>HĐMV</v>
          </cell>
          <cell r="S306">
            <v>26</v>
          </cell>
          <cell r="T306">
            <v>26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8000000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8000000</v>
          </cell>
          <cell r="AK306">
            <v>0</v>
          </cell>
        </row>
        <row r="307">
          <cell r="B307">
            <v>10163</v>
          </cell>
          <cell r="C307" t="str">
            <v>DIA038</v>
          </cell>
          <cell r="D307" t="str">
            <v>Lưu Hữu Viện</v>
          </cell>
          <cell r="E307" t="str">
            <v>Nhân viên lái vận thăng</v>
          </cell>
          <cell r="F307" t="str">
            <v>Phòng Quản lý vật tư thiết bị thi công</v>
          </cell>
          <cell r="G307" t="str">
            <v>DE4 C3-3</v>
          </cell>
          <cell r="H307" t="str">
            <v>Phòng Quản lý vật tư thiết bị thi công</v>
          </cell>
          <cell r="I307">
            <v>102867396169</v>
          </cell>
          <cell r="J307" t="str">
            <v>Khối sản xuất và xây lắp</v>
          </cell>
          <cell r="K307" t="str">
            <v>HĐMV</v>
          </cell>
          <cell r="L307" t="str">
            <v>C3-3</v>
          </cell>
          <cell r="M307" t="str">
            <v/>
          </cell>
          <cell r="N307">
            <v>42917</v>
          </cell>
          <cell r="O307">
            <v>5000000</v>
          </cell>
          <cell r="P307">
            <v>3000000</v>
          </cell>
          <cell r="Q307">
            <v>8000000</v>
          </cell>
          <cell r="R307" t="str">
            <v>HĐMV</v>
          </cell>
          <cell r="S307">
            <v>26</v>
          </cell>
          <cell r="T307">
            <v>26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8000000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8000000</v>
          </cell>
          <cell r="AK307">
            <v>0</v>
          </cell>
        </row>
        <row r="308">
          <cell r="B308">
            <v>10063.1</v>
          </cell>
          <cell r="C308" t="str">
            <v>DIA019</v>
          </cell>
          <cell r="D308" t="str">
            <v>Vũ Thị Thu Hường</v>
          </cell>
          <cell r="E308" t="str">
            <v>Phụ trách Kế toán</v>
          </cell>
          <cell r="F308" t="str">
            <v>Phòng Kế toán</v>
          </cell>
          <cell r="G308" t="str">
            <v>KVP C3-3</v>
          </cell>
          <cell r="H308" t="str">
            <v>Phòng Kế toán</v>
          </cell>
          <cell r="I308" t="str">
            <v>108002307129</v>
          </cell>
          <cell r="J308" t="str">
            <v>Khối sản xuất và xây lắp</v>
          </cell>
          <cell r="K308" t="str">
            <v>HĐ Part time</v>
          </cell>
          <cell r="L308" t="str">
            <v>C3-3</v>
          </cell>
          <cell r="M308" t="str">
            <v/>
          </cell>
          <cell r="N308">
            <v>42165</v>
          </cell>
          <cell r="O308">
            <v>2000000</v>
          </cell>
          <cell r="P308">
            <v>0</v>
          </cell>
          <cell r="Q308">
            <v>2000000</v>
          </cell>
          <cell r="R308" t="str">
            <v>XĐTH</v>
          </cell>
          <cell r="S308">
            <v>24</v>
          </cell>
          <cell r="T308">
            <v>19.5</v>
          </cell>
          <cell r="U308">
            <v>4.5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2000000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2000000</v>
          </cell>
          <cell r="AK308">
            <v>0</v>
          </cell>
        </row>
        <row r="309">
          <cell r="B309">
            <v>10148.1</v>
          </cell>
          <cell r="C309" t="str">
            <v>DIA017</v>
          </cell>
          <cell r="D309" t="str">
            <v>Nguyễn Vũ Thắng</v>
          </cell>
          <cell r="E309" t="str">
            <v>Nhân viên lái xe</v>
          </cell>
          <cell r="F309" t="str">
            <v>Bộ phận Hành chính - Lái xe</v>
          </cell>
          <cell r="G309" t="str">
            <v>KVP C3-3</v>
          </cell>
          <cell r="H309" t="str">
            <v>Ban Hành chính &amp; Văn phòng Tập đoàn</v>
          </cell>
          <cell r="I309" t="str">
            <v>106002461863</v>
          </cell>
          <cell r="J309" t="str">
            <v>Khối sản xuất và xây lắp</v>
          </cell>
          <cell r="K309" t="str">
            <v>HĐ Part time</v>
          </cell>
          <cell r="L309" t="str">
            <v>C3-3</v>
          </cell>
          <cell r="M309" t="str">
            <v/>
          </cell>
          <cell r="N309">
            <v>42186</v>
          </cell>
          <cell r="O309">
            <v>1052632</v>
          </cell>
          <cell r="P309">
            <v>0</v>
          </cell>
          <cell r="Q309">
            <v>1052632</v>
          </cell>
          <cell r="R309" t="str">
            <v>XĐTH</v>
          </cell>
          <cell r="S309">
            <v>24</v>
          </cell>
          <cell r="T309">
            <v>24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1052632</v>
          </cell>
          <cell r="AA309">
            <v>0</v>
          </cell>
          <cell r="AB309">
            <v>0</v>
          </cell>
          <cell r="AC309">
            <v>296053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1348685</v>
          </cell>
          <cell r="AK309">
            <v>0</v>
          </cell>
        </row>
        <row r="310">
          <cell r="B310">
            <v>10179</v>
          </cell>
          <cell r="C310" t="str">
            <v>DIA055</v>
          </cell>
          <cell r="D310" t="str">
            <v>Nguyễn Xuân Tùng</v>
          </cell>
          <cell r="E310" t="str">
            <v>Nhân viên bơm bê tông</v>
          </cell>
          <cell r="F310" t="str">
            <v>Phòng Quản lý vật tư thiết bị thi công</v>
          </cell>
          <cell r="G310" t="str">
            <v>DF2 C3-3</v>
          </cell>
          <cell r="H310" t="str">
            <v>Phòng Quản lý vật tư thiết bị thi công</v>
          </cell>
          <cell r="I310">
            <v>102867259582</v>
          </cell>
          <cell r="J310" t="str">
            <v>Khối sản xuất và xây lắp</v>
          </cell>
          <cell r="K310">
            <v>1</v>
          </cell>
          <cell r="L310" t="str">
            <v>C3-3</v>
          </cell>
          <cell r="M310" t="str">
            <v/>
          </cell>
          <cell r="N310">
            <v>42920</v>
          </cell>
          <cell r="O310">
            <v>4075000</v>
          </cell>
          <cell r="P310">
            <v>4075000</v>
          </cell>
          <cell r="Q310">
            <v>8150000</v>
          </cell>
          <cell r="R310" t="str">
            <v>XĐTH</v>
          </cell>
          <cell r="S310">
            <v>26</v>
          </cell>
          <cell r="T310">
            <v>26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8150000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8150000</v>
          </cell>
          <cell r="AK310">
            <v>4075000</v>
          </cell>
        </row>
        <row r="311">
          <cell r="B311">
            <v>10180</v>
          </cell>
          <cell r="C311" t="str">
            <v>DIA056</v>
          </cell>
          <cell r="D311" t="str">
            <v>Chu Thiện Vị</v>
          </cell>
          <cell r="E311" t="str">
            <v>Nhân viên bơm bê tông</v>
          </cell>
          <cell r="F311" t="str">
            <v>Phòng Quản lý vật tư thiết bị thi công</v>
          </cell>
          <cell r="G311" t="str">
            <v>DF2 C3-3</v>
          </cell>
          <cell r="H311" t="str">
            <v>Phòng Quản lý vật tư thiết bị thi công</v>
          </cell>
          <cell r="I311">
            <v>109867259655</v>
          </cell>
          <cell r="J311" t="str">
            <v>Khối sản xuất và xây lắp</v>
          </cell>
          <cell r="K311">
            <v>1</v>
          </cell>
          <cell r="L311" t="str">
            <v>C3-3</v>
          </cell>
          <cell r="M311" t="str">
            <v/>
          </cell>
          <cell r="N311">
            <v>42923</v>
          </cell>
          <cell r="O311">
            <v>4250000</v>
          </cell>
          <cell r="P311">
            <v>4250000</v>
          </cell>
          <cell r="Q311">
            <v>8500000</v>
          </cell>
          <cell r="R311" t="str">
            <v>XĐTH</v>
          </cell>
          <cell r="S311">
            <v>26</v>
          </cell>
          <cell r="T311">
            <v>26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8500000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8500000</v>
          </cell>
          <cell r="AK311">
            <v>4250000</v>
          </cell>
        </row>
        <row r="312">
          <cell r="B312">
            <v>10183</v>
          </cell>
          <cell r="C312" t="str">
            <v>DIA060</v>
          </cell>
          <cell r="D312" t="str">
            <v>Trịnh Viết Nam</v>
          </cell>
          <cell r="E312" t="str">
            <v>Nhân viên lái vận thăng</v>
          </cell>
          <cell r="F312" t="str">
            <v>Phòng Quản lý vật tư thiết bị thi công</v>
          </cell>
          <cell r="G312" t="str">
            <v>DE4 C3-3</v>
          </cell>
          <cell r="H312" t="str">
            <v>Phòng Quản lý vật tư thiết bị thi công</v>
          </cell>
          <cell r="I312">
            <v>109867259667</v>
          </cell>
          <cell r="J312" t="str">
            <v>Khối sản xuất và xây lắp</v>
          </cell>
          <cell r="K312" t="str">
            <v>HĐMV</v>
          </cell>
          <cell r="L312" t="str">
            <v>C3-3</v>
          </cell>
          <cell r="M312" t="str">
            <v/>
          </cell>
          <cell r="N312">
            <v>42920</v>
          </cell>
          <cell r="O312">
            <v>5000000</v>
          </cell>
          <cell r="P312">
            <v>3000000</v>
          </cell>
          <cell r="Q312">
            <v>8000000</v>
          </cell>
          <cell r="R312" t="str">
            <v>HĐMV</v>
          </cell>
          <cell r="S312">
            <v>26</v>
          </cell>
          <cell r="T312">
            <v>26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8000000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8000000</v>
          </cell>
          <cell r="AK312">
            <v>0</v>
          </cell>
        </row>
        <row r="313">
          <cell r="B313">
            <v>10185</v>
          </cell>
          <cell r="C313" t="str">
            <v>DIA062</v>
          </cell>
          <cell r="D313" t="str">
            <v>Nguyễn Xuân Chín</v>
          </cell>
          <cell r="E313" t="str">
            <v>Nhân viên lái vận thăng</v>
          </cell>
          <cell r="F313" t="str">
            <v>Phòng Quản lý vật tư thiết bị thi công</v>
          </cell>
          <cell r="G313" t="str">
            <v>DE4 C3-3</v>
          </cell>
          <cell r="H313" t="str">
            <v>Phòng Quản lý vật tư thiết bị thi công</v>
          </cell>
          <cell r="I313">
            <v>105867268758</v>
          </cell>
          <cell r="J313" t="str">
            <v>Khối sản xuất và xây lắp</v>
          </cell>
          <cell r="K313" t="str">
            <v>HĐMV</v>
          </cell>
          <cell r="L313" t="str">
            <v>C3-3</v>
          </cell>
          <cell r="M313" t="str">
            <v/>
          </cell>
          <cell r="N313">
            <v>42920</v>
          </cell>
          <cell r="O313">
            <v>5000000</v>
          </cell>
          <cell r="P313">
            <v>3000000</v>
          </cell>
          <cell r="Q313">
            <v>8000000</v>
          </cell>
          <cell r="R313" t="str">
            <v>HĐMV</v>
          </cell>
          <cell r="S313">
            <v>26</v>
          </cell>
          <cell r="T313">
            <v>26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8000000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8000000</v>
          </cell>
          <cell r="AK313">
            <v>0</v>
          </cell>
        </row>
        <row r="314">
          <cell r="B314">
            <v>10325</v>
          </cell>
          <cell r="D314" t="str">
            <v>Phạm Hồng Sơn</v>
          </cell>
          <cell r="E314" t="str">
            <v>Nhân viên lái vận thăng</v>
          </cell>
          <cell r="F314" t="str">
            <v>Phòng Quản lý vật tư thiết bị thi công</v>
          </cell>
          <cell r="G314" t="str">
            <v>DE4 C3-3</v>
          </cell>
          <cell r="H314" t="str">
            <v>Phòng Quản lý vật tư thiết bị thi công</v>
          </cell>
          <cell r="I314">
            <v>100867323280</v>
          </cell>
          <cell r="J314" t="str">
            <v>Khối sản xuất và xây lắp</v>
          </cell>
          <cell r="K314" t="str">
            <v>HĐMV</v>
          </cell>
          <cell r="L314" t="str">
            <v>C3-3</v>
          </cell>
          <cell r="M314" t="str">
            <v/>
          </cell>
          <cell r="N314">
            <v>42948</v>
          </cell>
          <cell r="O314">
            <v>5000000</v>
          </cell>
          <cell r="P314">
            <v>3000000</v>
          </cell>
          <cell r="Q314">
            <v>8000000</v>
          </cell>
          <cell r="R314" t="str">
            <v>HĐMV</v>
          </cell>
          <cell r="S314">
            <v>26</v>
          </cell>
          <cell r="T314">
            <v>26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8000000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8000000</v>
          </cell>
          <cell r="AK314">
            <v>0</v>
          </cell>
        </row>
        <row r="315">
          <cell r="B315">
            <v>10356</v>
          </cell>
          <cell r="D315" t="str">
            <v>Hoàng Ngọc Quảng</v>
          </cell>
          <cell r="E315" t="str">
            <v>Nhân viên kỹ thuật</v>
          </cell>
          <cell r="F315" t="str">
            <v>Phòng Quản lý vật tư thiết bị thi công</v>
          </cell>
          <cell r="G315" t="str">
            <v>DE4 C3-3</v>
          </cell>
          <cell r="H315" t="str">
            <v>Phòng Quản lý vật tư thiết bị thi công</v>
          </cell>
          <cell r="I315">
            <v>107867550507</v>
          </cell>
          <cell r="J315" t="str">
            <v>Phòng Quản lý vật tư thiết bị thi công</v>
          </cell>
          <cell r="K315" t="str">
            <v>Nghỉ việc</v>
          </cell>
          <cell r="L315" t="str">
            <v>C3-3</v>
          </cell>
          <cell r="M315">
            <v>43046</v>
          </cell>
          <cell r="N315">
            <v>42990</v>
          </cell>
          <cell r="O315">
            <v>5000000</v>
          </cell>
          <cell r="P315">
            <v>5000000</v>
          </cell>
          <cell r="Q315">
            <v>10000000</v>
          </cell>
          <cell r="R315" t="str">
            <v>HĐTV</v>
          </cell>
          <cell r="S315">
            <v>26</v>
          </cell>
          <cell r="T315">
            <v>5</v>
          </cell>
          <cell r="U315">
            <v>0</v>
          </cell>
          <cell r="V315">
            <v>0</v>
          </cell>
          <cell r="W315">
            <v>0</v>
          </cell>
          <cell r="X315">
            <v>8500000</v>
          </cell>
          <cell r="Y315">
            <v>5</v>
          </cell>
          <cell r="Z315">
            <v>1634615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1634615</v>
          </cell>
          <cell r="AK315">
            <v>0</v>
          </cell>
        </row>
        <row r="316">
          <cell r="B316">
            <v>10077.1</v>
          </cell>
          <cell r="C316" t="str">
            <v>DAI002</v>
          </cell>
          <cell r="D316" t="str">
            <v>Hoàng Phương Anh</v>
          </cell>
          <cell r="E316" t="str">
            <v>Phụ trách Kế toán</v>
          </cell>
          <cell r="F316" t="str">
            <v>Phòng Tài chính &amp; Kế toán</v>
          </cell>
          <cell r="G316" t="str">
            <v>KVP C3-4</v>
          </cell>
          <cell r="H316" t="str">
            <v>Khối Tài chính kinh tế</v>
          </cell>
          <cell r="I316" t="str">
            <v>Nhận tiền mặt</v>
          </cell>
          <cell r="J316" t="str">
            <v>Khối sản xuất và xây lắp</v>
          </cell>
          <cell r="K316" t="str">
            <v>HĐ Part time</v>
          </cell>
          <cell r="L316" t="str">
            <v>C3-4</v>
          </cell>
          <cell r="M316" t="str">
            <v>Nghỉ thai sản</v>
          </cell>
          <cell r="N316">
            <v>42313</v>
          </cell>
          <cell r="O316">
            <v>2000000</v>
          </cell>
          <cell r="P316">
            <v>0</v>
          </cell>
          <cell r="Q316">
            <v>2000000</v>
          </cell>
          <cell r="R316" t="str">
            <v>XĐTH</v>
          </cell>
          <cell r="S316">
            <v>24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</row>
        <row r="317">
          <cell r="B317">
            <v>10339</v>
          </cell>
          <cell r="D317" t="str">
            <v>Đỗ Sinh Thành</v>
          </cell>
          <cell r="E317" t="str">
            <v>Giám đốc</v>
          </cell>
          <cell r="F317" t="str">
            <v>Ban Giám đốc</v>
          </cell>
          <cell r="G317" t="str">
            <v>BGĐ C3-4</v>
          </cell>
          <cell r="H317" t="str">
            <v>Ban Giám đốc</v>
          </cell>
          <cell r="I317" t="str">
            <v>Nhận tiền mặt</v>
          </cell>
          <cell r="J317" t="str">
            <v>Khối sản xuất và xây lắp</v>
          </cell>
          <cell r="K317" t="str">
            <v>Chưa khai BHXH</v>
          </cell>
          <cell r="L317" t="str">
            <v>C3-4</v>
          </cell>
          <cell r="M317" t="str">
            <v/>
          </cell>
          <cell r="N317">
            <v>42948</v>
          </cell>
          <cell r="O317">
            <v>8000000</v>
          </cell>
          <cell r="P317">
            <v>8000000</v>
          </cell>
          <cell r="Q317">
            <v>16000000</v>
          </cell>
          <cell r="R317" t="str">
            <v>HĐMV</v>
          </cell>
          <cell r="S317">
            <v>24</v>
          </cell>
          <cell r="T317">
            <v>24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16000000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16000000</v>
          </cell>
          <cell r="AK317">
            <v>0</v>
          </cell>
        </row>
        <row r="318">
          <cell r="B318">
            <v>10357</v>
          </cell>
          <cell r="D318" t="str">
            <v>Đỗ Thành Đạt</v>
          </cell>
          <cell r="E318" t="str">
            <v>Phụ trách Dịch vụ</v>
          </cell>
          <cell r="F318">
            <v>0</v>
          </cell>
          <cell r="G318" t="str">
            <v>KVP C3-4</v>
          </cell>
          <cell r="H318">
            <v>0</v>
          </cell>
          <cell r="I318" t="str">
            <v>Nhận tiền mặt</v>
          </cell>
          <cell r="J318" t="str">
            <v>Khối sản xuất và xây lắp</v>
          </cell>
          <cell r="K318" t="str">
            <v>Chưa khai BHXH</v>
          </cell>
          <cell r="L318" t="str">
            <v>C3-4</v>
          </cell>
          <cell r="M318" t="str">
            <v/>
          </cell>
          <cell r="N318">
            <v>42979</v>
          </cell>
          <cell r="O318">
            <v>4750000</v>
          </cell>
          <cell r="P318">
            <v>4750000</v>
          </cell>
          <cell r="Q318">
            <v>9500000</v>
          </cell>
          <cell r="R318" t="str">
            <v>HĐMV</v>
          </cell>
          <cell r="S318">
            <v>26</v>
          </cell>
          <cell r="T318">
            <v>26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9500000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9500000</v>
          </cell>
          <cell r="AK318">
            <v>0</v>
          </cell>
        </row>
        <row r="319">
          <cell r="B319">
            <v>10368</v>
          </cell>
          <cell r="D319" t="str">
            <v>Nguyễn Việt Tùng</v>
          </cell>
          <cell r="E319" t="str">
            <v>Trưởng phòng Sản xuất</v>
          </cell>
          <cell r="F319">
            <v>0</v>
          </cell>
          <cell r="G319" t="str">
            <v>KVP C3-4</v>
          </cell>
          <cell r="H319">
            <v>0</v>
          </cell>
          <cell r="I319" t="str">
            <v>Nhận tiền mặt</v>
          </cell>
          <cell r="J319" t="str">
            <v>Khối sản xuất và xây lắp</v>
          </cell>
          <cell r="K319" t="str">
            <v>Chưa khai BHXH</v>
          </cell>
          <cell r="L319" t="str">
            <v>C3-4</v>
          </cell>
          <cell r="M319" t="str">
            <v/>
          </cell>
          <cell r="N319">
            <v>42303</v>
          </cell>
          <cell r="O319">
            <v>6500000</v>
          </cell>
          <cell r="P319">
            <v>6500000</v>
          </cell>
          <cell r="Q319">
            <v>13000000</v>
          </cell>
          <cell r="R319" t="str">
            <v>HĐMV</v>
          </cell>
          <cell r="S319">
            <v>26</v>
          </cell>
          <cell r="T319">
            <v>26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13000000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13000000</v>
          </cell>
          <cell r="AK319">
            <v>0</v>
          </cell>
        </row>
        <row r="320">
          <cell r="B320">
            <v>10378</v>
          </cell>
          <cell r="D320" t="str">
            <v>Nguyễn Công Hải</v>
          </cell>
          <cell r="E320" t="str">
            <v>Nhân viên cây xanh</v>
          </cell>
          <cell r="F320">
            <v>0</v>
          </cell>
          <cell r="G320" t="str">
            <v>KVP C3-4</v>
          </cell>
          <cell r="H320">
            <v>0</v>
          </cell>
          <cell r="I320" t="str">
            <v>Nhận tiền mặt</v>
          </cell>
          <cell r="J320" t="str">
            <v>Khối sản xuất và xây lắp</v>
          </cell>
          <cell r="K320" t="str">
            <v>Chưa khai BHXH</v>
          </cell>
          <cell r="L320" t="str">
            <v>C3-4</v>
          </cell>
          <cell r="M320" t="str">
            <v/>
          </cell>
          <cell r="N320">
            <v>42064</v>
          </cell>
          <cell r="O320">
            <v>5000000</v>
          </cell>
          <cell r="P320">
            <v>0</v>
          </cell>
          <cell r="Q320">
            <v>5000000</v>
          </cell>
          <cell r="R320" t="str">
            <v>HĐMV</v>
          </cell>
          <cell r="S320">
            <v>26</v>
          </cell>
          <cell r="T320">
            <v>26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5000000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5000000</v>
          </cell>
          <cell r="AK320">
            <v>0</v>
          </cell>
        </row>
        <row r="321">
          <cell r="B321">
            <v>10379</v>
          </cell>
          <cell r="D321" t="str">
            <v>Phan Thị Tuy</v>
          </cell>
          <cell r="E321" t="str">
            <v>Nhân viên cây xanh</v>
          </cell>
          <cell r="F321">
            <v>0</v>
          </cell>
          <cell r="G321" t="str">
            <v>KVP C3-4</v>
          </cell>
          <cell r="H321">
            <v>0</v>
          </cell>
          <cell r="I321" t="str">
            <v>Nhận tiền mặt</v>
          </cell>
          <cell r="J321" t="str">
            <v>Khối sản xuất và xây lắp</v>
          </cell>
          <cell r="K321" t="str">
            <v>Chưa khai BHXH</v>
          </cell>
          <cell r="L321" t="str">
            <v>C3-4</v>
          </cell>
          <cell r="M321" t="str">
            <v/>
          </cell>
          <cell r="N321">
            <v>42347</v>
          </cell>
          <cell r="O321">
            <v>5000000</v>
          </cell>
          <cell r="P321">
            <v>0</v>
          </cell>
          <cell r="Q321">
            <v>5000000</v>
          </cell>
          <cell r="R321" t="str">
            <v>HĐMV</v>
          </cell>
          <cell r="S321">
            <v>26</v>
          </cell>
          <cell r="T321">
            <v>26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5000000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5000000</v>
          </cell>
          <cell r="AK321">
            <v>0</v>
          </cell>
        </row>
        <row r="322">
          <cell r="B322">
            <v>10380</v>
          </cell>
          <cell r="D322" t="str">
            <v>Lê Thị Hằng</v>
          </cell>
          <cell r="E322" t="str">
            <v>Nhân viên cây xanh</v>
          </cell>
          <cell r="F322">
            <v>0</v>
          </cell>
          <cell r="G322" t="str">
            <v>KVP C3-4</v>
          </cell>
          <cell r="H322">
            <v>0</v>
          </cell>
          <cell r="I322" t="str">
            <v>Nhận tiền mặt</v>
          </cell>
          <cell r="J322" t="str">
            <v>Khối sản xuất và xây lắp</v>
          </cell>
          <cell r="K322" t="str">
            <v>Chưa khai BHXH</v>
          </cell>
          <cell r="L322" t="str">
            <v>C3-4</v>
          </cell>
          <cell r="M322" t="str">
            <v/>
          </cell>
          <cell r="N322">
            <v>42471</v>
          </cell>
          <cell r="O322">
            <v>5000000</v>
          </cell>
          <cell r="P322">
            <v>0</v>
          </cell>
          <cell r="Q322">
            <v>5000000</v>
          </cell>
          <cell r="R322" t="str">
            <v>HĐMV</v>
          </cell>
          <cell r="S322">
            <v>26</v>
          </cell>
          <cell r="T322">
            <v>26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5000000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5000000</v>
          </cell>
          <cell r="AK322">
            <v>0</v>
          </cell>
        </row>
        <row r="323">
          <cell r="B323">
            <v>10381</v>
          </cell>
          <cell r="D323" t="str">
            <v>Trử Thị Thanh</v>
          </cell>
          <cell r="E323" t="str">
            <v>Nhân viên cây xanh</v>
          </cell>
          <cell r="F323">
            <v>0</v>
          </cell>
          <cell r="G323" t="str">
            <v>KVP C3-4</v>
          </cell>
          <cell r="H323">
            <v>0</v>
          </cell>
          <cell r="I323" t="str">
            <v>Nhận tiền mặt</v>
          </cell>
          <cell r="J323" t="str">
            <v>Khối sản xuất và xây lắp</v>
          </cell>
          <cell r="K323" t="str">
            <v>Chưa khai BHXH</v>
          </cell>
          <cell r="L323" t="str">
            <v>C3-4</v>
          </cell>
          <cell r="M323" t="str">
            <v/>
          </cell>
          <cell r="N323">
            <v>42840</v>
          </cell>
          <cell r="O323">
            <v>5000000</v>
          </cell>
          <cell r="P323">
            <v>0</v>
          </cell>
          <cell r="Q323">
            <v>5000000</v>
          </cell>
          <cell r="R323" t="str">
            <v>HĐMV</v>
          </cell>
          <cell r="S323">
            <v>26</v>
          </cell>
          <cell r="T323">
            <v>26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5000000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5000000</v>
          </cell>
          <cell r="AK323">
            <v>0</v>
          </cell>
        </row>
        <row r="324">
          <cell r="B324">
            <v>10382</v>
          </cell>
          <cell r="D324" t="str">
            <v>Bùi Thị Thêu</v>
          </cell>
          <cell r="E324" t="str">
            <v>Nhân viên Cây xanh</v>
          </cell>
          <cell r="F324">
            <v>0</v>
          </cell>
          <cell r="G324" t="str">
            <v>KVP C3-4</v>
          </cell>
          <cell r="H324">
            <v>0</v>
          </cell>
          <cell r="I324" t="str">
            <v>Nhận tiền mặt</v>
          </cell>
          <cell r="J324" t="str">
            <v>Khối sản xuất và xây lắp</v>
          </cell>
          <cell r="K324" t="str">
            <v>Chưa khai BHXH</v>
          </cell>
          <cell r="L324" t="str">
            <v>C3-4</v>
          </cell>
          <cell r="M324" t="str">
            <v/>
          </cell>
          <cell r="N324">
            <v>42908</v>
          </cell>
          <cell r="O324">
            <v>5000000</v>
          </cell>
          <cell r="P324">
            <v>0</v>
          </cell>
          <cell r="Q324">
            <v>5000000</v>
          </cell>
          <cell r="R324" t="str">
            <v>HĐMV</v>
          </cell>
          <cell r="S324">
            <v>26</v>
          </cell>
          <cell r="T324">
            <v>26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5000000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5000000</v>
          </cell>
          <cell r="AK324">
            <v>0</v>
          </cell>
        </row>
        <row r="325">
          <cell r="B325">
            <v>10393</v>
          </cell>
          <cell r="D325" t="str">
            <v>Nguyễn Thị Hứa</v>
          </cell>
          <cell r="E325" t="str">
            <v>Nhân viên Cây xanh</v>
          </cell>
          <cell r="F325">
            <v>0</v>
          </cell>
          <cell r="G325" t="str">
            <v>KVP C3-4</v>
          </cell>
          <cell r="H325">
            <v>0</v>
          </cell>
          <cell r="I325" t="str">
            <v>Nhận tiền mặt</v>
          </cell>
          <cell r="J325" t="str">
            <v>Khối sản xuất và xây lắp</v>
          </cell>
          <cell r="K325" t="str">
            <v>Chưa khai BHXH</v>
          </cell>
          <cell r="L325" t="str">
            <v>C3-4</v>
          </cell>
          <cell r="M325" t="str">
            <v/>
          </cell>
          <cell r="N325" t="str">
            <v>01-11-2017</v>
          </cell>
          <cell r="O325">
            <v>5000000</v>
          </cell>
          <cell r="P325">
            <v>0</v>
          </cell>
          <cell r="Q325">
            <v>5000000</v>
          </cell>
          <cell r="R325" t="str">
            <v>HĐMV</v>
          </cell>
          <cell r="S325">
            <v>26</v>
          </cell>
          <cell r="T325">
            <v>26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5000000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5000000</v>
          </cell>
          <cell r="AK325">
            <v>0</v>
          </cell>
        </row>
        <row r="326">
          <cell r="B326">
            <v>10394</v>
          </cell>
          <cell r="D326" t="str">
            <v>Nguyễn Thị Mùi</v>
          </cell>
          <cell r="E326" t="str">
            <v>Nhân viên Cây xanh</v>
          </cell>
          <cell r="F326">
            <v>0</v>
          </cell>
          <cell r="G326" t="str">
            <v>KVP C3-4</v>
          </cell>
          <cell r="H326">
            <v>0</v>
          </cell>
          <cell r="I326" t="str">
            <v>Nhận tiền mặt</v>
          </cell>
          <cell r="J326" t="str">
            <v>Khối sản xuất và xây lắp</v>
          </cell>
          <cell r="K326" t="str">
            <v>HĐMV</v>
          </cell>
          <cell r="L326" t="str">
            <v>C3-4</v>
          </cell>
          <cell r="M326" t="str">
            <v/>
          </cell>
          <cell r="N326" t="str">
            <v>01-11-2017</v>
          </cell>
          <cell r="O326">
            <v>5000000</v>
          </cell>
          <cell r="P326">
            <v>0</v>
          </cell>
          <cell r="Q326">
            <v>5000000</v>
          </cell>
          <cell r="R326" t="str">
            <v>HĐMV</v>
          </cell>
          <cell r="S326">
            <v>26</v>
          </cell>
          <cell r="T326">
            <v>26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5000000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5000000</v>
          </cell>
          <cell r="AK326">
            <v>0</v>
          </cell>
        </row>
        <row r="327">
          <cell r="B327">
            <v>10395</v>
          </cell>
          <cell r="D327" t="str">
            <v>Nguyễn Thị Hợp</v>
          </cell>
          <cell r="E327" t="str">
            <v>Nhân viên Cây xanh</v>
          </cell>
          <cell r="F327">
            <v>0</v>
          </cell>
          <cell r="G327" t="str">
            <v>KVP C3-4</v>
          </cell>
          <cell r="H327">
            <v>0</v>
          </cell>
          <cell r="I327" t="str">
            <v>Nhận tiền mặt</v>
          </cell>
          <cell r="J327" t="str">
            <v>Khối sản xuất và xây lắp</v>
          </cell>
          <cell r="K327" t="str">
            <v>HĐMV</v>
          </cell>
          <cell r="L327" t="str">
            <v>C3-4</v>
          </cell>
          <cell r="M327" t="str">
            <v/>
          </cell>
          <cell r="N327" t="str">
            <v>15-11-2017</v>
          </cell>
          <cell r="O327">
            <v>5000000</v>
          </cell>
          <cell r="P327">
            <v>0</v>
          </cell>
          <cell r="Q327">
            <v>5000000</v>
          </cell>
          <cell r="R327" t="str">
            <v>HĐMV</v>
          </cell>
          <cell r="S327">
            <v>26</v>
          </cell>
          <cell r="T327">
            <v>14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2692308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2692308</v>
          </cell>
          <cell r="AK327">
            <v>0</v>
          </cell>
        </row>
        <row r="328">
          <cell r="B328">
            <v>10396</v>
          </cell>
          <cell r="D328" t="str">
            <v>Phạm Thị Phương</v>
          </cell>
          <cell r="E328" t="str">
            <v>Nhân viên Cây xanh</v>
          </cell>
          <cell r="F328">
            <v>0</v>
          </cell>
          <cell r="G328" t="str">
            <v>KVP C3-4</v>
          </cell>
          <cell r="H328">
            <v>0</v>
          </cell>
          <cell r="I328" t="str">
            <v>Nhận tiền mặt</v>
          </cell>
          <cell r="J328" t="str">
            <v>Khối sản xuất và xây lắp</v>
          </cell>
          <cell r="K328" t="str">
            <v>HĐMV</v>
          </cell>
          <cell r="L328" t="str">
            <v>C3-4</v>
          </cell>
          <cell r="M328" t="str">
            <v/>
          </cell>
          <cell r="N328" t="str">
            <v>16-11-2017</v>
          </cell>
          <cell r="O328">
            <v>5000000</v>
          </cell>
          <cell r="P328">
            <v>0</v>
          </cell>
          <cell r="Q328">
            <v>5000000</v>
          </cell>
          <cell r="R328" t="str">
            <v>HĐMV</v>
          </cell>
          <cell r="S328">
            <v>26</v>
          </cell>
          <cell r="T328">
            <v>13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2500000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2500000</v>
          </cell>
          <cell r="AK328">
            <v>0</v>
          </cell>
        </row>
        <row r="329">
          <cell r="B329">
            <v>10001</v>
          </cell>
          <cell r="C329" t="str">
            <v>TDI001</v>
          </cell>
          <cell r="D329" t="str">
            <v>Nguyễn Ngọc Xuyên</v>
          </cell>
          <cell r="E329" t="str">
            <v>Khác</v>
          </cell>
          <cell r="F329" t="str">
            <v>Khác</v>
          </cell>
          <cell r="G329" t="str">
            <v>BGĐ C5-1</v>
          </cell>
          <cell r="H329" t="str">
            <v>Khác</v>
          </cell>
          <cell r="I329" t="str">
            <v>Ký chức danh</v>
          </cell>
          <cell r="J329" t="str">
            <v>Khác</v>
          </cell>
          <cell r="K329">
            <v>1</v>
          </cell>
          <cell r="L329" t="str">
            <v>C5-1</v>
          </cell>
          <cell r="M329" t="str">
            <v/>
          </cell>
          <cell r="N329">
            <v>41339</v>
          </cell>
          <cell r="O329">
            <v>4100000</v>
          </cell>
          <cell r="P329">
            <v>0</v>
          </cell>
          <cell r="Q329">
            <v>4100000</v>
          </cell>
          <cell r="R329" t="str">
            <v>Không XĐTH</v>
          </cell>
          <cell r="S329">
            <v>24</v>
          </cell>
          <cell r="T329">
            <v>24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4100000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4100000</v>
          </cell>
          <cell r="AK329">
            <v>4100000</v>
          </cell>
        </row>
        <row r="330">
          <cell r="B330">
            <v>10002</v>
          </cell>
          <cell r="C330" t="str">
            <v>TDI009</v>
          </cell>
          <cell r="D330" t="str">
            <v>Nguyễn Thúy Hường</v>
          </cell>
          <cell r="E330" t="str">
            <v>Chuyên viên hành chính</v>
          </cell>
          <cell r="F330" t="str">
            <v>Ban Hành chính &amp; Văn phòng Tập đoàn</v>
          </cell>
          <cell r="G330" t="str">
            <v>VPTĐ CHG</v>
          </cell>
          <cell r="H330" t="str">
            <v>Ban Hành chính &amp; Văn phòng Tập đoàn</v>
          </cell>
          <cell r="I330" t="str">
            <v>100002448653</v>
          </cell>
          <cell r="J330" t="str">
            <v>Khối Vận hành</v>
          </cell>
          <cell r="K330">
            <v>1</v>
          </cell>
          <cell r="L330" t="str">
            <v>CHG</v>
          </cell>
          <cell r="M330" t="str">
            <v/>
          </cell>
          <cell r="N330">
            <v>42226</v>
          </cell>
          <cell r="O330">
            <v>5500000</v>
          </cell>
          <cell r="P330">
            <v>5500000</v>
          </cell>
          <cell r="Q330">
            <v>11000000</v>
          </cell>
          <cell r="R330" t="str">
            <v>XĐTH</v>
          </cell>
          <cell r="S330">
            <v>24</v>
          </cell>
          <cell r="T330">
            <v>22.5</v>
          </cell>
          <cell r="U330">
            <v>1.5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11000000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4691000</v>
          </cell>
          <cell r="AJ330">
            <v>15691000</v>
          </cell>
          <cell r="AK330">
            <v>5500000</v>
          </cell>
        </row>
        <row r="331">
          <cell r="B331">
            <v>10361</v>
          </cell>
          <cell r="D331" t="str">
            <v>Phan Thùy Dương</v>
          </cell>
          <cell r="E331" t="str">
            <v>Giám đốc</v>
          </cell>
          <cell r="F331" t="str">
            <v>Ban Giám đốc</v>
          </cell>
          <cell r="G331" t="str">
            <v>BGĐ C5-1</v>
          </cell>
          <cell r="H331" t="str">
            <v>Ban Giám đốc</v>
          </cell>
          <cell r="I331" t="str">
            <v>107002976361</v>
          </cell>
          <cell r="J331" t="str">
            <v>Ban Giám đốc</v>
          </cell>
          <cell r="K331" t="str">
            <v>Ký chức danh</v>
          </cell>
          <cell r="L331" t="str">
            <v>C5-1</v>
          </cell>
          <cell r="M331" t="str">
            <v/>
          </cell>
          <cell r="N331">
            <v>42431</v>
          </cell>
          <cell r="O331">
            <v>3000000</v>
          </cell>
          <cell r="P331">
            <v>0</v>
          </cell>
          <cell r="Q331">
            <v>3000000</v>
          </cell>
          <cell r="R331" t="str">
            <v>XĐTH</v>
          </cell>
          <cell r="S331">
            <v>24</v>
          </cell>
          <cell r="T331">
            <v>24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3000000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3000000</v>
          </cell>
          <cell r="AK331">
            <v>0</v>
          </cell>
        </row>
        <row r="332">
          <cell r="B332">
            <v>10191.1</v>
          </cell>
          <cell r="C332" t="str">
            <v>ECL002</v>
          </cell>
          <cell r="D332" t="str">
            <v>Nguyễn Viết Thông</v>
          </cell>
          <cell r="E332" t="str">
            <v>Phụ trách Kế toán</v>
          </cell>
          <cell r="F332" t="str">
            <v>Phòng Kế toán</v>
          </cell>
          <cell r="G332" t="str">
            <v>Phòng KT C6.2</v>
          </cell>
          <cell r="H332" t="str">
            <v>Đơn vị Quản lý tòa nhà</v>
          </cell>
          <cell r="I332" t="str">
            <v>Nhận tiền mặt</v>
          </cell>
          <cell r="J332" t="str">
            <v>Khối Dịch vụ</v>
          </cell>
          <cell r="K332" t="str">
            <v>HĐ Part time</v>
          </cell>
          <cell r="L332" t="str">
            <v>C6.2</v>
          </cell>
          <cell r="M332" t="str">
            <v/>
          </cell>
          <cell r="N332">
            <v>42585</v>
          </cell>
          <cell r="O332">
            <v>1000000</v>
          </cell>
          <cell r="P332">
            <v>0</v>
          </cell>
          <cell r="Q332">
            <v>1000000</v>
          </cell>
          <cell r="R332" t="str">
            <v>XĐTH</v>
          </cell>
          <cell r="S332">
            <v>24</v>
          </cell>
          <cell r="T332">
            <v>24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1000000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1000000</v>
          </cell>
          <cell r="AK332">
            <v>0</v>
          </cell>
        </row>
        <row r="333">
          <cell r="B333">
            <v>10190.1</v>
          </cell>
          <cell r="C333" t="str">
            <v>TD073</v>
          </cell>
          <cell r="D333" t="str">
            <v>Vũ Bá Sang</v>
          </cell>
          <cell r="E333" t="str">
            <v>Giám đốc</v>
          </cell>
          <cell r="F333" t="str">
            <v>Ban Giám đốc</v>
          </cell>
          <cell r="G333" t="str">
            <v>BGĐ C6.2</v>
          </cell>
          <cell r="H333" t="str">
            <v>Ban Giám đốc</v>
          </cell>
          <cell r="I333" t="str">
            <v>Nhận tiền mặt</v>
          </cell>
          <cell r="J333" t="str">
            <v>Ban Giám đốc</v>
          </cell>
          <cell r="K333" t="str">
            <v>HĐ Part time</v>
          </cell>
          <cell r="L333" t="str">
            <v>C6.2</v>
          </cell>
          <cell r="M333" t="str">
            <v/>
          </cell>
          <cell r="N333">
            <v>41876</v>
          </cell>
          <cell r="O333">
            <v>3000000</v>
          </cell>
          <cell r="P333">
            <v>0</v>
          </cell>
          <cell r="Q333">
            <v>3000000</v>
          </cell>
          <cell r="R333" t="str">
            <v>Không XĐTH</v>
          </cell>
          <cell r="S333">
            <v>24</v>
          </cell>
          <cell r="T333">
            <v>24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3000000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3000000</v>
          </cell>
          <cell r="AK333">
            <v>0</v>
          </cell>
        </row>
        <row r="334">
          <cell r="D334" t="str">
            <v>TỔNG CỘNG (THỦ ĐÔ + C1, C2, C3, C7, C8, C9, CHG, ECL)</v>
          </cell>
          <cell r="L334">
            <v>0</v>
          </cell>
          <cell r="O334">
            <v>66250000</v>
          </cell>
          <cell r="P334">
            <v>19250000</v>
          </cell>
          <cell r="Q334">
            <v>85500000</v>
          </cell>
          <cell r="R334">
            <v>0</v>
          </cell>
          <cell r="S334">
            <v>334</v>
          </cell>
          <cell r="T334">
            <v>285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78692308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78692308</v>
          </cell>
          <cell r="AK334">
            <v>0</v>
          </cell>
        </row>
        <row r="335">
          <cell r="D335" t="str">
            <v>TỔNG CỘNG (THỦ ĐÔ + C1, C2, C3, C7, C8, C9, CHG, ECL)</v>
          </cell>
          <cell r="L335" t="str">
            <v>ALL</v>
          </cell>
          <cell r="Q335">
            <v>0</v>
          </cell>
          <cell r="S335">
            <v>7930</v>
          </cell>
          <cell r="T335">
            <v>7300.5</v>
          </cell>
          <cell r="U335">
            <v>129.5</v>
          </cell>
          <cell r="V335">
            <v>17.5</v>
          </cell>
          <cell r="W335">
            <v>29</v>
          </cell>
          <cell r="X335">
            <v>409310328</v>
          </cell>
          <cell r="Y335">
            <v>440</v>
          </cell>
          <cell r="Z335">
            <v>4581146787</v>
          </cell>
          <cell r="AA335">
            <v>-2000000</v>
          </cell>
          <cell r="AB335">
            <v>159930955</v>
          </cell>
          <cell r="AC335">
            <v>80667521</v>
          </cell>
          <cell r="AD335">
            <v>4800000</v>
          </cell>
          <cell r="AE335">
            <v>3500000</v>
          </cell>
          <cell r="AF335">
            <v>10341667</v>
          </cell>
          <cell r="AG335">
            <v>22058333</v>
          </cell>
          <cell r="AH335">
            <v>13656667</v>
          </cell>
          <cell r="AI335">
            <v>143378499</v>
          </cell>
          <cell r="AJ335">
            <v>5017480429</v>
          </cell>
          <cell r="AK335">
            <v>1959561766</v>
          </cell>
        </row>
        <row r="337">
          <cell r="L337" t="str">
            <v>Người lập</v>
          </cell>
          <cell r="Q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 t="str">
            <v>Kiểm tra</v>
          </cell>
        </row>
        <row r="338">
          <cell r="AJ338">
            <v>5017480429</v>
          </cell>
        </row>
      </sheetData>
      <sheetData sheetId="1" refreshError="1">
        <row r="2">
          <cell r="B2" t="str">
            <v>C5-1</v>
          </cell>
          <cell r="C2" t="str">
            <v>Công ty Cổ phần đầu tư TDI</v>
          </cell>
          <cell r="D2" t="str">
            <v>CÔNG TY CỔ PHẦN ĐẦU TƯ TDI</v>
          </cell>
        </row>
        <row r="3">
          <cell r="B3" t="str">
            <v>C2</v>
          </cell>
          <cell r="C3" t="str">
            <v>Công ty Cổ phần quản lý dự án EPM</v>
          </cell>
          <cell r="D3" t="str">
            <v>CÔNG TY CỔ PHẦN QUẢN LÝ DỰ ÁN EPM</v>
          </cell>
        </row>
        <row r="4">
          <cell r="B4" t="str">
            <v>C2-1</v>
          </cell>
          <cell r="C4" t="str">
            <v>Công ty Cổ phần quản lý dự án EPM</v>
          </cell>
          <cell r="D4" t="str">
            <v>CÔNG TY CỔ PHẦN QUẢN LÝ DỰ ÁN EPM</v>
          </cell>
        </row>
        <row r="5">
          <cell r="B5" t="str">
            <v>C3</v>
          </cell>
          <cell r="C5" t="str">
            <v>Công ty Cổ phần Thương mại và Xây dựng Công nghệ Xanh</v>
          </cell>
          <cell r="D5" t="str">
            <v>CÔNG TY CỔ PHẦN THƯƠNG MẠI VÀ XÂY DỰNG CÔNG NGHỆ XANH</v>
          </cell>
        </row>
        <row r="6">
          <cell r="B6" t="str">
            <v>C3-2</v>
          </cell>
          <cell r="C6" t="str">
            <v>Công ty Cổ phần Thương mại tổng hợp Hưng Tiến</v>
          </cell>
          <cell r="D6" t="str">
            <v>CÔNG TY CỔ PHẦN THƯƠNG MẠI TỔNG HỢP HƯNG TIẾN</v>
          </cell>
        </row>
        <row r="7">
          <cell r="B7" t="str">
            <v>C3-3</v>
          </cell>
          <cell r="C7" t="str">
            <v>Công ty Cổ phần xây lắp Địa Tín</v>
          </cell>
          <cell r="D7" t="str">
            <v>CÔNG TY CỔ PHẦN XÂY LẮP ĐỊA TÍN</v>
          </cell>
        </row>
        <row r="8">
          <cell r="B8" t="str">
            <v>C3-4</v>
          </cell>
          <cell r="C8" t="str">
            <v>Công ty Cổ phần xây lắp và thương mại Đại Tín</v>
          </cell>
          <cell r="D8" t="str">
            <v>CÔNG TY CỔ PHẦN XÂY LẮP VÀ THƯƠNG MẠI ĐẠI TÍN</v>
          </cell>
        </row>
        <row r="9">
          <cell r="B9" t="str">
            <v>C1</v>
          </cell>
          <cell r="C9" t="str">
            <v>Công ty Cổ phần Đầu tư và Thương mại Thủ Đô</v>
          </cell>
          <cell r="D9" t="str">
            <v>CÔNG TY CỔ PHẦN ĐẦU TƯ VÀ THƯƠNG MẠI THỦ ĐÔ</v>
          </cell>
        </row>
        <row r="10">
          <cell r="B10" t="str">
            <v>CHG</v>
          </cell>
          <cell r="C10" t="str">
            <v>Công ty Cổ phần Đầu tư Capital House</v>
          </cell>
          <cell r="D10" t="str">
            <v>CÔNG TY CỔ PHẦN ĐẦU TƯ CAPITAL HOUSE</v>
          </cell>
        </row>
        <row r="11">
          <cell r="B11" t="str">
            <v>C6.2</v>
          </cell>
          <cell r="C11" t="str">
            <v>Công ty Cổ phần Đầu tư và Quản lý tòa nhà ECL</v>
          </cell>
          <cell r="D11" t="str">
            <v>CÔNG TY CỔ PHẦN ĐẦU TƯ VÀ QUẢN LÝ TÒA NHÀ ECL</v>
          </cell>
        </row>
        <row r="12">
          <cell r="B12" t="str">
            <v>C4</v>
          </cell>
          <cell r="C12" t="str">
            <v>Công ty Cổ phần Thiết kế Kiến trúc ECO</v>
          </cell>
          <cell r="D12" t="str">
            <v>CÔNG TY CỔ PHẦN THIẾT KẾ KIẾN TRÚC ECO</v>
          </cell>
        </row>
        <row r="13">
          <cell r="B13" t="str">
            <v>ALL</v>
          </cell>
          <cell r="C13" t="str">
            <v>Tập đoàn</v>
          </cell>
          <cell r="D13" t="str">
            <v>TẬP ĐOÀN</v>
          </cell>
        </row>
      </sheetData>
      <sheetData sheetId="2" refreshError="1">
        <row r="3">
          <cell r="C3">
            <v>10228</v>
          </cell>
          <cell r="D3" t="str">
            <v>Trần Công Đạt</v>
          </cell>
          <cell r="E3" t="str">
            <v>Tổng Giám đốc - Phó Tổng Giám đốc thường trực</v>
          </cell>
          <cell r="F3" t="str">
            <v>Ban Tổng Giám đốc</v>
          </cell>
          <cell r="G3" t="str">
            <v>Ban Tổng Giám đốc</v>
          </cell>
          <cell r="H3" t="str">
            <v>Khối Phát triển dự án</v>
          </cell>
          <cell r="I3" t="str">
            <v>Ban TGD C1</v>
          </cell>
          <cell r="J3" t="str">
            <v>C1</v>
          </cell>
          <cell r="K3">
            <v>42870</v>
          </cell>
          <cell r="L3">
            <v>43089</v>
          </cell>
          <cell r="M3">
            <v>1</v>
          </cell>
          <cell r="N3" t="str">
            <v>XĐTH</v>
          </cell>
          <cell r="O3">
            <v>42948</v>
          </cell>
          <cell r="P3" t="str">
            <v>Phụ cấp điện thoại</v>
          </cell>
          <cell r="Q3">
            <v>0</v>
          </cell>
          <cell r="R3">
            <v>30000000</v>
          </cell>
          <cell r="S3">
            <v>30000000</v>
          </cell>
          <cell r="T3">
            <v>60000000</v>
          </cell>
          <cell r="U3">
            <v>0</v>
          </cell>
          <cell r="V3">
            <v>700000</v>
          </cell>
          <cell r="W3">
            <v>0</v>
          </cell>
          <cell r="X3" t="str">
            <v>101005973709</v>
          </cell>
          <cell r="Y3">
            <v>0</v>
          </cell>
          <cell r="Z3">
            <v>0</v>
          </cell>
          <cell r="AA3" t="str">
            <v>VIETINBANK</v>
          </cell>
          <cell r="AB3" t="str">
            <v>LT</v>
          </cell>
          <cell r="AC3">
            <v>2</v>
          </cell>
        </row>
        <row r="4">
          <cell r="C4">
            <v>10198</v>
          </cell>
          <cell r="D4" t="str">
            <v>Nguyễn Huy Anh</v>
          </cell>
          <cell r="E4" t="str">
            <v>Phó Tổng Giám đốc</v>
          </cell>
          <cell r="F4" t="str">
            <v>Ban Tổng Giám đốc</v>
          </cell>
          <cell r="G4" t="str">
            <v>Ban Tổng Giám đốc</v>
          </cell>
          <cell r="H4" t="str">
            <v>Ban Tổng Giám đốc</v>
          </cell>
          <cell r="I4" t="str">
            <v>Ban TGD C1</v>
          </cell>
          <cell r="J4" t="str">
            <v>C1</v>
          </cell>
          <cell r="K4">
            <v>41579</v>
          </cell>
          <cell r="L4">
            <v>0</v>
          </cell>
          <cell r="M4" t="str">
            <v>Quá tuổi, không tham gia BH</v>
          </cell>
          <cell r="N4" t="str">
            <v>XĐTH</v>
          </cell>
          <cell r="O4">
            <v>0</v>
          </cell>
          <cell r="P4">
            <v>0</v>
          </cell>
          <cell r="Q4">
            <v>0</v>
          </cell>
          <cell r="R4">
            <v>15431250</v>
          </cell>
          <cell r="S4">
            <v>15431250</v>
          </cell>
          <cell r="T4">
            <v>30862500</v>
          </cell>
          <cell r="U4">
            <v>0</v>
          </cell>
          <cell r="V4">
            <v>0</v>
          </cell>
          <cell r="W4">
            <v>0</v>
          </cell>
          <cell r="X4" t="str">
            <v>Nhận tiền mặt</v>
          </cell>
          <cell r="Y4">
            <v>0</v>
          </cell>
          <cell r="Z4">
            <v>0</v>
          </cell>
          <cell r="AA4">
            <v>0</v>
          </cell>
          <cell r="AB4" t="str">
            <v>LT</v>
          </cell>
          <cell r="AC4">
            <v>0</v>
          </cell>
        </row>
        <row r="5">
          <cell r="C5">
            <v>10225</v>
          </cell>
          <cell r="D5" t="str">
            <v>Trương Phú Hải</v>
          </cell>
          <cell r="E5" t="str">
            <v>Trợ lý Kế hoạch</v>
          </cell>
          <cell r="F5">
            <v>0</v>
          </cell>
          <cell r="G5">
            <v>0</v>
          </cell>
          <cell r="H5">
            <v>0</v>
          </cell>
          <cell r="I5" t="str">
            <v>TTL C1</v>
          </cell>
          <cell r="J5" t="str">
            <v>C1</v>
          </cell>
          <cell r="K5">
            <v>42887</v>
          </cell>
          <cell r="L5">
            <v>0</v>
          </cell>
          <cell r="M5">
            <v>1</v>
          </cell>
          <cell r="N5" t="str">
            <v>XĐTH</v>
          </cell>
          <cell r="O5">
            <v>42948</v>
          </cell>
          <cell r="P5" t="str">
            <v>Chính thức</v>
          </cell>
          <cell r="Q5">
            <v>0</v>
          </cell>
          <cell r="R5">
            <v>9000000</v>
          </cell>
          <cell r="S5">
            <v>9000000</v>
          </cell>
          <cell r="T5">
            <v>18000000</v>
          </cell>
          <cell r="U5">
            <v>0</v>
          </cell>
          <cell r="V5">
            <v>0</v>
          </cell>
          <cell r="W5">
            <v>0</v>
          </cell>
          <cell r="X5">
            <v>105003685856</v>
          </cell>
          <cell r="Y5">
            <v>0</v>
          </cell>
          <cell r="Z5">
            <v>0</v>
          </cell>
          <cell r="AA5" t="str">
            <v>VIETINBANK</v>
          </cell>
          <cell r="AB5" t="str">
            <v>LT</v>
          </cell>
          <cell r="AC5">
            <v>0</v>
          </cell>
        </row>
        <row r="6">
          <cell r="C6">
            <v>10197</v>
          </cell>
          <cell r="D6" t="str">
            <v>Lê Sĩ Hà</v>
          </cell>
          <cell r="E6" t="str">
            <v>Chuyên viên Phát triển dự án</v>
          </cell>
          <cell r="F6" t="str">
            <v>Phòng Phát triển dự án 2</v>
          </cell>
          <cell r="G6" t="str">
            <v>Phòng Phát triển dự án 2</v>
          </cell>
          <cell r="H6" t="str">
            <v>Khối Phát triển dự án</v>
          </cell>
          <cell r="I6" t="str">
            <v>Ban QL các DA C1</v>
          </cell>
          <cell r="J6" t="str">
            <v>C1</v>
          </cell>
          <cell r="K6">
            <v>41487</v>
          </cell>
          <cell r="L6">
            <v>0</v>
          </cell>
          <cell r="M6">
            <v>1</v>
          </cell>
          <cell r="N6" t="str">
            <v>XĐTH</v>
          </cell>
          <cell r="O6">
            <v>42948</v>
          </cell>
          <cell r="P6" t="str">
            <v>Phụ cấp xăng xe</v>
          </cell>
          <cell r="Q6">
            <v>0</v>
          </cell>
          <cell r="R6">
            <v>14375000</v>
          </cell>
          <cell r="S6">
            <v>14375000</v>
          </cell>
          <cell r="T6">
            <v>28750000</v>
          </cell>
          <cell r="U6">
            <v>0</v>
          </cell>
          <cell r="V6">
            <v>0</v>
          </cell>
          <cell r="W6">
            <v>2000000</v>
          </cell>
          <cell r="X6" t="str">
            <v>107001287393</v>
          </cell>
          <cell r="Y6">
            <v>2000000</v>
          </cell>
          <cell r="Z6">
            <v>0</v>
          </cell>
          <cell r="AA6" t="str">
            <v>VIETINBANK</v>
          </cell>
          <cell r="AB6" t="str">
            <v>LT</v>
          </cell>
          <cell r="AC6">
            <v>0</v>
          </cell>
        </row>
        <row r="7">
          <cell r="C7">
            <v>10299</v>
          </cell>
          <cell r="D7" t="str">
            <v>Hà Tất Thắng</v>
          </cell>
          <cell r="E7" t="str">
            <v>Trưởng phòng Phát triển dự án Ngoại tỉnh</v>
          </cell>
          <cell r="F7" t="str">
            <v>Phòng Phát triển dự án 2</v>
          </cell>
          <cell r="G7" t="str">
            <v>Phòng Phát triển dự án 2</v>
          </cell>
          <cell r="H7" t="str">
            <v>Khối Phát triển dự án</v>
          </cell>
          <cell r="I7" t="str">
            <v>Ban PTDA C1</v>
          </cell>
          <cell r="J7" t="str">
            <v>C1</v>
          </cell>
          <cell r="K7">
            <v>42940</v>
          </cell>
          <cell r="L7">
            <v>0</v>
          </cell>
          <cell r="M7">
            <v>1</v>
          </cell>
          <cell r="N7" t="str">
            <v>XĐTH</v>
          </cell>
          <cell r="O7">
            <v>43003</v>
          </cell>
          <cell r="P7" t="str">
            <v>Chính thức</v>
          </cell>
          <cell r="Q7">
            <v>0</v>
          </cell>
          <cell r="R7">
            <v>16000000</v>
          </cell>
          <cell r="S7">
            <v>16000000</v>
          </cell>
          <cell r="T7">
            <v>32000000</v>
          </cell>
          <cell r="U7">
            <v>0</v>
          </cell>
          <cell r="V7">
            <v>0</v>
          </cell>
          <cell r="W7">
            <v>0</v>
          </cell>
          <cell r="X7">
            <v>109867297210</v>
          </cell>
          <cell r="Y7">
            <v>0</v>
          </cell>
          <cell r="Z7">
            <v>0</v>
          </cell>
          <cell r="AA7" t="str">
            <v>VIETINBANK</v>
          </cell>
          <cell r="AB7" t="str">
            <v>LT</v>
          </cell>
          <cell r="AC7">
            <v>0</v>
          </cell>
        </row>
        <row r="8">
          <cell r="C8">
            <v>10193</v>
          </cell>
          <cell r="D8" t="str">
            <v>Nguyễn Thành Trung</v>
          </cell>
          <cell r="E8" t="str">
            <v>Phó Tổng Giám đốc Phát triển dự án Nội tỉnh</v>
          </cell>
          <cell r="F8" t="str">
            <v>Ban Tổng Giám đốc</v>
          </cell>
          <cell r="G8" t="str">
            <v>Ban Tổng Giám đốc</v>
          </cell>
          <cell r="H8" t="str">
            <v>Khối Phát triển dự án</v>
          </cell>
          <cell r="I8" t="str">
            <v>Ban TGD C1</v>
          </cell>
          <cell r="J8" t="str">
            <v>C1</v>
          </cell>
          <cell r="K8">
            <v>40210</v>
          </cell>
          <cell r="L8">
            <v>0</v>
          </cell>
          <cell r="M8">
            <v>1</v>
          </cell>
          <cell r="N8" t="str">
            <v>Không XĐTH</v>
          </cell>
          <cell r="O8">
            <v>42948</v>
          </cell>
          <cell r="P8" t="str">
            <v>Phụ cấp điện thoại</v>
          </cell>
          <cell r="Q8">
            <v>0</v>
          </cell>
          <cell r="R8">
            <v>20700000</v>
          </cell>
          <cell r="S8">
            <v>20700000</v>
          </cell>
          <cell r="T8">
            <v>41400000</v>
          </cell>
          <cell r="U8">
            <v>0</v>
          </cell>
          <cell r="V8">
            <v>700000</v>
          </cell>
          <cell r="W8">
            <v>0</v>
          </cell>
          <cell r="X8" t="str">
            <v>101005835559</v>
          </cell>
          <cell r="Y8">
            <v>0</v>
          </cell>
          <cell r="Z8">
            <v>0</v>
          </cell>
          <cell r="AA8" t="str">
            <v>VIETINBANK</v>
          </cell>
          <cell r="AB8" t="str">
            <v>LT</v>
          </cell>
          <cell r="AC8">
            <v>0</v>
          </cell>
        </row>
        <row r="9">
          <cell r="C9">
            <v>10207</v>
          </cell>
          <cell r="D9" t="str">
            <v>Đào Thị Vân</v>
          </cell>
          <cell r="E9" t="str">
            <v>Trưởng phòng Phát triển dự án Nội tỉnh</v>
          </cell>
          <cell r="F9" t="str">
            <v>Phòng Phát triển dự án 1</v>
          </cell>
          <cell r="G9" t="str">
            <v>Phòng Phát triển dự án 1</v>
          </cell>
          <cell r="H9" t="str">
            <v>Khối Phát triển dự án</v>
          </cell>
          <cell r="I9" t="str">
            <v>Ban PTDA C1</v>
          </cell>
          <cell r="J9" t="str">
            <v>C1</v>
          </cell>
          <cell r="K9">
            <v>42450</v>
          </cell>
          <cell r="L9">
            <v>0</v>
          </cell>
          <cell r="M9">
            <v>1</v>
          </cell>
          <cell r="N9" t="str">
            <v>XĐTH</v>
          </cell>
          <cell r="O9">
            <v>42856</v>
          </cell>
          <cell r="P9" t="str">
            <v>Điều chỉnh thu nhập</v>
          </cell>
          <cell r="Q9">
            <v>0</v>
          </cell>
          <cell r="R9">
            <v>15730000</v>
          </cell>
          <cell r="S9">
            <v>15730000</v>
          </cell>
          <cell r="T9">
            <v>31460000</v>
          </cell>
          <cell r="U9">
            <v>0</v>
          </cell>
          <cell r="V9">
            <v>0</v>
          </cell>
          <cell r="W9">
            <v>2000000</v>
          </cell>
          <cell r="X9" t="str">
            <v>103006459862</v>
          </cell>
          <cell r="Y9">
            <v>2000000</v>
          </cell>
          <cell r="Z9">
            <v>0</v>
          </cell>
          <cell r="AA9" t="str">
            <v>VIETINBANK</v>
          </cell>
          <cell r="AB9" t="str">
            <v>LT</v>
          </cell>
          <cell r="AC9">
            <v>0</v>
          </cell>
        </row>
        <row r="10">
          <cell r="C10">
            <v>10202</v>
          </cell>
          <cell r="D10" t="str">
            <v>Nguyễn Nam Hải</v>
          </cell>
          <cell r="E10" t="str">
            <v>Chuyên viên Phát triển dự án</v>
          </cell>
          <cell r="F10" t="str">
            <v>Phòng Phát triển dự án 1</v>
          </cell>
          <cell r="G10" t="str">
            <v>Phòng Phát triển dự án 1</v>
          </cell>
          <cell r="H10" t="str">
            <v>Khối Phát triển dự án</v>
          </cell>
          <cell r="I10" t="str">
            <v>Ban PTDA C1</v>
          </cell>
          <cell r="J10" t="str">
            <v>C1</v>
          </cell>
          <cell r="K10">
            <v>41932</v>
          </cell>
          <cell r="L10">
            <v>0</v>
          </cell>
          <cell r="M10">
            <v>1</v>
          </cell>
          <cell r="N10" t="str">
            <v>XĐTH</v>
          </cell>
          <cell r="O10">
            <v>42948</v>
          </cell>
          <cell r="P10" t="str">
            <v>Phụ cấp xăng xe điện thoại</v>
          </cell>
          <cell r="Q10">
            <v>0</v>
          </cell>
          <cell r="R10">
            <v>6000000</v>
          </cell>
          <cell r="S10">
            <v>6000000</v>
          </cell>
          <cell r="T10">
            <v>12000000</v>
          </cell>
          <cell r="U10">
            <v>0</v>
          </cell>
          <cell r="V10">
            <v>500000</v>
          </cell>
          <cell r="W10">
            <v>700000</v>
          </cell>
          <cell r="X10" t="str">
            <v>103001874019</v>
          </cell>
          <cell r="Y10">
            <v>700000</v>
          </cell>
          <cell r="Z10">
            <v>0</v>
          </cell>
          <cell r="AA10" t="str">
            <v>VIETINBANK</v>
          </cell>
          <cell r="AB10" t="str">
            <v>LT</v>
          </cell>
          <cell r="AC10">
            <v>0</v>
          </cell>
        </row>
        <row r="11">
          <cell r="C11">
            <v>10203</v>
          </cell>
          <cell r="D11" t="str">
            <v>Phạm Thị Nhung</v>
          </cell>
          <cell r="E11" t="str">
            <v>Nhân viên Phát triển dự án</v>
          </cell>
          <cell r="F11" t="str">
            <v>Phòng Phát triển dự án 1</v>
          </cell>
          <cell r="G11" t="str">
            <v>Phòng Phát triển dự án 1</v>
          </cell>
          <cell r="H11" t="str">
            <v>Khối Phát triển dự án</v>
          </cell>
          <cell r="I11" t="str">
            <v>Ban PTDA C1</v>
          </cell>
          <cell r="J11" t="str">
            <v>C1</v>
          </cell>
          <cell r="K11">
            <v>42128</v>
          </cell>
          <cell r="L11">
            <v>0</v>
          </cell>
          <cell r="M11">
            <v>1</v>
          </cell>
          <cell r="N11" t="str">
            <v>XĐTH</v>
          </cell>
          <cell r="O11">
            <v>42948</v>
          </cell>
          <cell r="P11" t="str">
            <v>Phụ cấp xăng xe điện thoại</v>
          </cell>
          <cell r="Q11">
            <v>0</v>
          </cell>
          <cell r="R11">
            <v>4050000</v>
          </cell>
          <cell r="S11">
            <v>4000000</v>
          </cell>
          <cell r="T11">
            <v>8050000</v>
          </cell>
          <cell r="U11">
            <v>0</v>
          </cell>
          <cell r="V11">
            <v>500000</v>
          </cell>
          <cell r="W11">
            <v>700000</v>
          </cell>
          <cell r="X11" t="str">
            <v>101001730702</v>
          </cell>
          <cell r="Y11">
            <v>700000</v>
          </cell>
          <cell r="Z11">
            <v>0</v>
          </cell>
          <cell r="AA11" t="str">
            <v>VIETINBANK</v>
          </cell>
          <cell r="AB11" t="str">
            <v>LT</v>
          </cell>
          <cell r="AC11">
            <v>0</v>
          </cell>
        </row>
        <row r="12">
          <cell r="C12">
            <v>10226</v>
          </cell>
          <cell r="D12" t="str">
            <v>Lê Thị Thanh Bình</v>
          </cell>
          <cell r="E12" t="str">
            <v>Chuyên viên Phát triển dự án</v>
          </cell>
          <cell r="F12" t="str">
            <v>Phòng Phát triển dự án 1</v>
          </cell>
          <cell r="G12" t="str">
            <v>Phòng Phát triển dự án 1</v>
          </cell>
          <cell r="H12" t="str">
            <v>Khối Phát triển dự án</v>
          </cell>
          <cell r="I12" t="str">
            <v>Ban PTDA C1</v>
          </cell>
          <cell r="J12" t="str">
            <v>C1</v>
          </cell>
          <cell r="K12">
            <v>42870</v>
          </cell>
          <cell r="L12">
            <v>0</v>
          </cell>
          <cell r="M12">
            <v>1</v>
          </cell>
          <cell r="N12" t="str">
            <v>XĐTH</v>
          </cell>
          <cell r="O12">
            <v>42948</v>
          </cell>
          <cell r="P12" t="str">
            <v>Phụ cấp xăng xe điện thoại</v>
          </cell>
          <cell r="Q12">
            <v>0</v>
          </cell>
          <cell r="R12">
            <v>9000000</v>
          </cell>
          <cell r="S12">
            <v>9000000</v>
          </cell>
          <cell r="T12">
            <v>18000000</v>
          </cell>
          <cell r="U12">
            <v>0</v>
          </cell>
          <cell r="V12">
            <v>500000</v>
          </cell>
          <cell r="W12">
            <v>700000</v>
          </cell>
          <cell r="X12">
            <v>107866794002</v>
          </cell>
          <cell r="Y12">
            <v>700000</v>
          </cell>
          <cell r="Z12">
            <v>0</v>
          </cell>
          <cell r="AA12" t="str">
            <v>VIETINBANK</v>
          </cell>
          <cell r="AB12" t="str">
            <v>LT</v>
          </cell>
          <cell r="AC12">
            <v>0</v>
          </cell>
        </row>
        <row r="13">
          <cell r="C13">
            <v>10217</v>
          </cell>
          <cell r="D13" t="str">
            <v>Vũ Ngọc Huy</v>
          </cell>
          <cell r="E13" t="str">
            <v>Nhân viên Phát triển dự án</v>
          </cell>
          <cell r="F13" t="str">
            <v>Phòng Phát triển dự án 1</v>
          </cell>
          <cell r="G13" t="str">
            <v>Phòng Phát triển dự án 1</v>
          </cell>
          <cell r="H13" t="str">
            <v>Khối Phát triển dự án</v>
          </cell>
          <cell r="I13" t="str">
            <v>Ban PTDA C1</v>
          </cell>
          <cell r="J13" t="str">
            <v>C1</v>
          </cell>
          <cell r="K13">
            <v>42730</v>
          </cell>
          <cell r="L13">
            <v>0</v>
          </cell>
          <cell r="M13">
            <v>1</v>
          </cell>
          <cell r="N13" t="str">
            <v>XĐTH</v>
          </cell>
          <cell r="O13">
            <v>42948</v>
          </cell>
          <cell r="P13" t="str">
            <v>Phụ cấp xăng xe điện thoại</v>
          </cell>
          <cell r="Q13">
            <v>0</v>
          </cell>
          <cell r="R13">
            <v>4050000</v>
          </cell>
          <cell r="S13">
            <v>3950000</v>
          </cell>
          <cell r="T13">
            <v>8000000</v>
          </cell>
          <cell r="U13">
            <v>0</v>
          </cell>
          <cell r="V13">
            <v>500000</v>
          </cell>
          <cell r="W13">
            <v>700000</v>
          </cell>
          <cell r="X13" t="str">
            <v>108003760929</v>
          </cell>
          <cell r="Y13">
            <v>700000</v>
          </cell>
          <cell r="Z13">
            <v>0</v>
          </cell>
          <cell r="AA13" t="str">
            <v>VIETINBANK</v>
          </cell>
          <cell r="AB13" t="str">
            <v>LT</v>
          </cell>
          <cell r="AC13">
            <v>0</v>
          </cell>
        </row>
        <row r="14">
          <cell r="C14">
            <v>10194</v>
          </cell>
          <cell r="D14" t="str">
            <v>Dương Văn Khánh</v>
          </cell>
          <cell r="E14" t="str">
            <v>Trưởng phòng Giải phóng mặt bằng</v>
          </cell>
          <cell r="F14" t="str">
            <v>Phòng Giải phóng mặt bằng</v>
          </cell>
          <cell r="G14" t="str">
            <v>Phòng Giải phóng mặt bằng</v>
          </cell>
          <cell r="H14">
            <v>0</v>
          </cell>
          <cell r="I14" t="str">
            <v>Ban PTDA C1</v>
          </cell>
          <cell r="J14" t="str">
            <v>C1</v>
          </cell>
          <cell r="K14">
            <v>40611</v>
          </cell>
          <cell r="L14">
            <v>0</v>
          </cell>
          <cell r="M14">
            <v>1</v>
          </cell>
          <cell r="N14" t="str">
            <v>Không XĐTH</v>
          </cell>
          <cell r="O14">
            <v>42856</v>
          </cell>
          <cell r="P14" t="str">
            <v>Điều chỉnh thu nhập</v>
          </cell>
          <cell r="Q14">
            <v>0</v>
          </cell>
          <cell r="R14">
            <v>13455000</v>
          </cell>
          <cell r="S14">
            <v>13455000</v>
          </cell>
          <cell r="T14">
            <v>26910000</v>
          </cell>
          <cell r="U14">
            <v>0</v>
          </cell>
          <cell r="V14">
            <v>0</v>
          </cell>
          <cell r="W14">
            <v>2000000</v>
          </cell>
          <cell r="X14" t="str">
            <v>102001287361</v>
          </cell>
          <cell r="Y14">
            <v>2000000</v>
          </cell>
          <cell r="Z14">
            <v>0</v>
          </cell>
          <cell r="AA14" t="str">
            <v>VIETINBANK</v>
          </cell>
          <cell r="AB14" t="str">
            <v>LT</v>
          </cell>
          <cell r="AC14">
            <v>1</v>
          </cell>
        </row>
        <row r="15">
          <cell r="C15">
            <v>10200</v>
          </cell>
          <cell r="D15" t="str">
            <v>Nguyễn Tiến Công</v>
          </cell>
          <cell r="E15" t="str">
            <v>Chuyên viên Giải phóng mặt bằng</v>
          </cell>
          <cell r="F15" t="str">
            <v>Phòng Giải phóng mặt bằng</v>
          </cell>
          <cell r="G15" t="str">
            <v>Phòng Giải phóng mặt bằng</v>
          </cell>
          <cell r="H15">
            <v>0</v>
          </cell>
          <cell r="I15" t="str">
            <v>Ban PTDA C1</v>
          </cell>
          <cell r="J15" t="str">
            <v>C1</v>
          </cell>
          <cell r="K15">
            <v>41860</v>
          </cell>
          <cell r="L15">
            <v>0</v>
          </cell>
          <cell r="M15">
            <v>1</v>
          </cell>
          <cell r="N15" t="str">
            <v>XĐTH</v>
          </cell>
          <cell r="O15">
            <v>42948</v>
          </cell>
          <cell r="P15" t="str">
            <v>Phụ cấp xăng xe điện thoại</v>
          </cell>
          <cell r="Q15">
            <v>0</v>
          </cell>
          <cell r="R15">
            <v>7150000</v>
          </cell>
          <cell r="S15">
            <v>7150000</v>
          </cell>
          <cell r="T15">
            <v>14300000</v>
          </cell>
          <cell r="U15">
            <v>0</v>
          </cell>
          <cell r="V15">
            <v>500000</v>
          </cell>
          <cell r="W15">
            <v>700000</v>
          </cell>
          <cell r="X15" t="str">
            <v>108006042580</v>
          </cell>
          <cell r="Y15">
            <v>700000</v>
          </cell>
          <cell r="Z15">
            <v>0</v>
          </cell>
          <cell r="AA15" t="str">
            <v>VIETINBANK</v>
          </cell>
          <cell r="AB15" t="str">
            <v>LT</v>
          </cell>
          <cell r="AC15">
            <v>2</v>
          </cell>
        </row>
        <row r="16">
          <cell r="C16">
            <v>10213</v>
          </cell>
          <cell r="D16" t="str">
            <v>Hoàng Tú Anh</v>
          </cell>
          <cell r="E16" t="str">
            <v>Chuyên viên Giải phóng mặt bằng</v>
          </cell>
          <cell r="F16" t="str">
            <v>Phòng Giải phóng mặt bằng</v>
          </cell>
          <cell r="G16" t="str">
            <v>Phòng Giải phóng mặt bằng</v>
          </cell>
          <cell r="H16">
            <v>0</v>
          </cell>
          <cell r="I16" t="str">
            <v>Ban PTDA C1</v>
          </cell>
          <cell r="J16" t="str">
            <v>C1</v>
          </cell>
          <cell r="K16">
            <v>42675</v>
          </cell>
          <cell r="L16">
            <v>0</v>
          </cell>
          <cell r="M16">
            <v>1</v>
          </cell>
          <cell r="N16" t="str">
            <v>XĐTH</v>
          </cell>
          <cell r="O16">
            <v>42948</v>
          </cell>
          <cell r="P16" t="str">
            <v>Phụ cấp xăng xe điện thoại</v>
          </cell>
          <cell r="Q16">
            <v>0</v>
          </cell>
          <cell r="R16">
            <v>4050000</v>
          </cell>
          <cell r="S16">
            <v>2950000</v>
          </cell>
          <cell r="T16">
            <v>7000000</v>
          </cell>
          <cell r="U16">
            <v>0</v>
          </cell>
          <cell r="V16">
            <v>500000</v>
          </cell>
          <cell r="W16">
            <v>700000</v>
          </cell>
          <cell r="X16">
            <v>101005778859</v>
          </cell>
          <cell r="Y16">
            <v>700000</v>
          </cell>
          <cell r="Z16">
            <v>0</v>
          </cell>
          <cell r="AA16" t="str">
            <v>VIETINBANK</v>
          </cell>
          <cell r="AB16" t="str">
            <v>LT</v>
          </cell>
          <cell r="AC16">
            <v>0</v>
          </cell>
        </row>
        <row r="17">
          <cell r="C17">
            <v>10221</v>
          </cell>
          <cell r="D17" t="str">
            <v>Nguyễn Văn Huy</v>
          </cell>
          <cell r="E17" t="str">
            <v>Nhân viên Chăm sóc khách hàng</v>
          </cell>
          <cell r="F17" t="str">
            <v>BP Chăm sóc khách hàng</v>
          </cell>
          <cell r="G17" t="str">
            <v>Phòng Dịch vụ</v>
          </cell>
          <cell r="H17" t="str">
            <v>Khối Kinh doanh - Marketing - Dịch vụ</v>
          </cell>
          <cell r="I17" t="str">
            <v>Ban KD C1</v>
          </cell>
          <cell r="J17" t="str">
            <v>C1</v>
          </cell>
          <cell r="K17">
            <v>42809</v>
          </cell>
          <cell r="L17">
            <v>0</v>
          </cell>
          <cell r="M17">
            <v>1</v>
          </cell>
          <cell r="N17" t="str">
            <v>XĐTH</v>
          </cell>
          <cell r="O17">
            <v>42870</v>
          </cell>
          <cell r="P17" t="str">
            <v>Chính thức</v>
          </cell>
          <cell r="Q17">
            <v>0</v>
          </cell>
          <cell r="R17">
            <v>4050000</v>
          </cell>
          <cell r="S17">
            <v>1950000</v>
          </cell>
          <cell r="T17">
            <v>6000000</v>
          </cell>
          <cell r="U17">
            <v>0</v>
          </cell>
          <cell r="V17">
            <v>0</v>
          </cell>
          <cell r="W17">
            <v>0</v>
          </cell>
          <cell r="X17">
            <v>101866808091</v>
          </cell>
          <cell r="Y17">
            <v>0</v>
          </cell>
          <cell r="Z17">
            <v>0</v>
          </cell>
          <cell r="AA17" t="str">
            <v>VIETINBANK</v>
          </cell>
          <cell r="AB17" t="str">
            <v>LT</v>
          </cell>
          <cell r="AC17">
            <v>0</v>
          </cell>
        </row>
        <row r="18">
          <cell r="C18">
            <v>10214</v>
          </cell>
          <cell r="D18" t="str">
            <v>Hoàng Thị Yến</v>
          </cell>
          <cell r="E18" t="str">
            <v>Chuyên viên Chăm sóc khách hàng</v>
          </cell>
          <cell r="F18" t="str">
            <v>BP Chăm sóc khách hàng</v>
          </cell>
          <cell r="G18" t="str">
            <v>Phòng Dịch vụ</v>
          </cell>
          <cell r="H18" t="str">
            <v>Khối Kinh doanh - Marketing - Dịch vụ</v>
          </cell>
          <cell r="I18" t="str">
            <v>Ban KD C1</v>
          </cell>
          <cell r="J18" t="str">
            <v>C1</v>
          </cell>
          <cell r="K18">
            <v>42706</v>
          </cell>
          <cell r="L18">
            <v>0</v>
          </cell>
          <cell r="M18">
            <v>1</v>
          </cell>
          <cell r="N18" t="str">
            <v>XĐTH</v>
          </cell>
          <cell r="O18">
            <v>0</v>
          </cell>
          <cell r="P18">
            <v>0</v>
          </cell>
          <cell r="Q18">
            <v>0</v>
          </cell>
          <cell r="R18">
            <v>4050000</v>
          </cell>
          <cell r="S18">
            <v>2450000</v>
          </cell>
          <cell r="T18">
            <v>6500000</v>
          </cell>
          <cell r="U18">
            <v>0</v>
          </cell>
          <cell r="V18">
            <v>0</v>
          </cell>
          <cell r="W18">
            <v>0</v>
          </cell>
          <cell r="X18" t="str">
            <v>108004936234</v>
          </cell>
          <cell r="Y18">
            <v>0</v>
          </cell>
          <cell r="Z18">
            <v>0</v>
          </cell>
          <cell r="AA18" t="str">
            <v>VIETINBANK</v>
          </cell>
          <cell r="AB18" t="str">
            <v>LT</v>
          </cell>
          <cell r="AC18">
            <v>0</v>
          </cell>
        </row>
        <row r="19">
          <cell r="C19">
            <v>10232</v>
          </cell>
          <cell r="D19" t="str">
            <v>Nguyễn Thị Dung</v>
          </cell>
          <cell r="E19" t="str">
            <v>Nhân viên Chăm sóc khách hàng</v>
          </cell>
          <cell r="F19" t="str">
            <v>BP Chăm sóc khách hàng</v>
          </cell>
          <cell r="G19" t="str">
            <v>Phòng Dịch vụ</v>
          </cell>
          <cell r="H19" t="str">
            <v>Khối Kinh doanh - Marketing - Dịch vụ</v>
          </cell>
          <cell r="I19" t="str">
            <v>Ban KD C1</v>
          </cell>
          <cell r="J19" t="str">
            <v>C1</v>
          </cell>
          <cell r="K19">
            <v>42873</v>
          </cell>
          <cell r="L19">
            <v>0</v>
          </cell>
          <cell r="M19">
            <v>1</v>
          </cell>
          <cell r="N19" t="str">
            <v>XĐTH</v>
          </cell>
          <cell r="O19">
            <v>43026</v>
          </cell>
          <cell r="P19" t="str">
            <v>Chính thức + Điều chỉnh lương</v>
          </cell>
          <cell r="Q19">
            <v>0</v>
          </cell>
          <cell r="R19">
            <v>4050000</v>
          </cell>
          <cell r="S19">
            <v>1950000</v>
          </cell>
          <cell r="T19">
            <v>6000000</v>
          </cell>
          <cell r="U19">
            <v>0</v>
          </cell>
          <cell r="V19">
            <v>0</v>
          </cell>
          <cell r="W19">
            <v>0</v>
          </cell>
          <cell r="X19">
            <v>107867078513</v>
          </cell>
          <cell r="Y19">
            <v>0</v>
          </cell>
          <cell r="Z19">
            <v>0</v>
          </cell>
          <cell r="AA19" t="str">
            <v>VIETINBANK</v>
          </cell>
          <cell r="AB19" t="str">
            <v>LT</v>
          </cell>
          <cell r="AC19">
            <v>0</v>
          </cell>
        </row>
        <row r="20">
          <cell r="C20">
            <v>10224</v>
          </cell>
          <cell r="D20" t="str">
            <v>Nguyễn Thúy Hằng</v>
          </cell>
          <cell r="E20" t="str">
            <v>Lễ tân nhà mẫu DE4</v>
          </cell>
          <cell r="F20" t="str">
            <v>Phòng Dịch vụ</v>
          </cell>
          <cell r="G20" t="str">
            <v>Phòng Dịch vụ</v>
          </cell>
          <cell r="H20" t="str">
            <v>Khối Kinh doanh - Marketing - Dịch vụ</v>
          </cell>
          <cell r="I20" t="str">
            <v>Ban KD C1</v>
          </cell>
          <cell r="J20" t="str">
            <v>C1</v>
          </cell>
          <cell r="K20">
            <v>42815</v>
          </cell>
          <cell r="L20">
            <v>0</v>
          </cell>
          <cell r="M20">
            <v>1</v>
          </cell>
          <cell r="N20" t="str">
            <v>XĐTH</v>
          </cell>
          <cell r="O20">
            <v>43009</v>
          </cell>
          <cell r="P20" t="str">
            <v>Điều chỉnh lương (giảm)</v>
          </cell>
          <cell r="Q20">
            <v>0</v>
          </cell>
          <cell r="R20">
            <v>4050000</v>
          </cell>
          <cell r="S20">
            <v>950000</v>
          </cell>
          <cell r="T20">
            <v>5000000</v>
          </cell>
          <cell r="U20">
            <v>0</v>
          </cell>
          <cell r="V20">
            <v>0</v>
          </cell>
          <cell r="W20">
            <v>0</v>
          </cell>
          <cell r="X20" t="str">
            <v>102003969645</v>
          </cell>
          <cell r="Y20">
            <v>0</v>
          </cell>
          <cell r="Z20">
            <v>0</v>
          </cell>
          <cell r="AA20" t="str">
            <v>VIETINBANK</v>
          </cell>
          <cell r="AB20" t="str">
            <v>LT</v>
          </cell>
          <cell r="AC20">
            <v>0</v>
          </cell>
        </row>
        <row r="21">
          <cell r="C21">
            <v>10241</v>
          </cell>
          <cell r="D21" t="str">
            <v>Nguyễn Thị Chiêm</v>
          </cell>
          <cell r="E21" t="str">
            <v>Trưởng Bộ phận Thủ tục khách hàng</v>
          </cell>
          <cell r="F21" t="str">
            <v xml:space="preserve">BP Thủ tục khách hàng </v>
          </cell>
          <cell r="G21" t="str">
            <v>Phòng Dịch vụ</v>
          </cell>
          <cell r="H21" t="str">
            <v>Khối Kinh doanh - Marketing - Dịch vụ</v>
          </cell>
          <cell r="I21" t="str">
            <v>Ban KD C1</v>
          </cell>
          <cell r="J21" t="str">
            <v>C1</v>
          </cell>
          <cell r="K21">
            <v>42499</v>
          </cell>
          <cell r="L21">
            <v>0</v>
          </cell>
          <cell r="M21">
            <v>1</v>
          </cell>
          <cell r="N21" t="str">
            <v>XĐTH</v>
          </cell>
          <cell r="O21" t="str">
            <v>01/08/2017
14/7 - 30/11/2017</v>
          </cell>
          <cell r="P21" t="str">
            <v>ĐCL+phụ câp xăng xe từ 14/7 - 30/11/2017</v>
          </cell>
          <cell r="Q21">
            <v>0</v>
          </cell>
          <cell r="R21">
            <v>11500000</v>
          </cell>
          <cell r="S21">
            <v>11500000</v>
          </cell>
          <cell r="T21">
            <v>23000000</v>
          </cell>
          <cell r="U21">
            <v>0</v>
          </cell>
          <cell r="V21">
            <v>0</v>
          </cell>
          <cell r="W21">
            <v>1500000</v>
          </cell>
          <cell r="X21" t="str">
            <v>109005275888</v>
          </cell>
          <cell r="Y21">
            <v>1500000</v>
          </cell>
          <cell r="Z21">
            <v>0</v>
          </cell>
          <cell r="AA21" t="str">
            <v>VIETINBANK</v>
          </cell>
          <cell r="AB21" t="str">
            <v>LT</v>
          </cell>
          <cell r="AC21">
            <v>1</v>
          </cell>
        </row>
        <row r="22">
          <cell r="C22">
            <v>10211</v>
          </cell>
          <cell r="D22" t="str">
            <v>Trần Thị Hoài</v>
          </cell>
          <cell r="E22" t="str">
            <v>Nhân viên Thủ tục khách hàng DF2</v>
          </cell>
          <cell r="F22" t="str">
            <v>BP Thủ tục khách hàng</v>
          </cell>
          <cell r="G22" t="str">
            <v>Phòng Dịch vụ</v>
          </cell>
          <cell r="H22" t="str">
            <v>Khối Kinh doanh - Marketing - Dịch vụ</v>
          </cell>
          <cell r="I22" t="str">
            <v>Ban KD C1</v>
          </cell>
          <cell r="J22" t="str">
            <v>C1</v>
          </cell>
          <cell r="K22">
            <v>42537</v>
          </cell>
          <cell r="L22">
            <v>0</v>
          </cell>
          <cell r="M22">
            <v>1</v>
          </cell>
          <cell r="N22" t="str">
            <v>XĐTH</v>
          </cell>
          <cell r="O22">
            <v>0</v>
          </cell>
          <cell r="P22">
            <v>0</v>
          </cell>
          <cell r="Q22">
            <v>0</v>
          </cell>
          <cell r="R22">
            <v>4050000</v>
          </cell>
          <cell r="S22">
            <v>2250000</v>
          </cell>
          <cell r="T22">
            <v>6300000</v>
          </cell>
          <cell r="U22">
            <v>0</v>
          </cell>
          <cell r="V22">
            <v>500000</v>
          </cell>
          <cell r="W22">
            <v>1000000</v>
          </cell>
          <cell r="X22">
            <v>108000515962</v>
          </cell>
          <cell r="Y22">
            <v>1000000</v>
          </cell>
          <cell r="Z22">
            <v>0</v>
          </cell>
          <cell r="AA22" t="str">
            <v>VIETINBANK</v>
          </cell>
          <cell r="AB22" t="str">
            <v>LT</v>
          </cell>
          <cell r="AC22">
            <v>0</v>
          </cell>
        </row>
        <row r="23">
          <cell r="C23">
            <v>10206</v>
          </cell>
          <cell r="D23" t="str">
            <v>Vũ Thị Bích Thảo</v>
          </cell>
          <cell r="E23" t="str">
            <v>Nhân viên Thủ tục khách hàng DF1</v>
          </cell>
          <cell r="F23" t="str">
            <v xml:space="preserve">BP Thủ tục khách hàng </v>
          </cell>
          <cell r="G23" t="str">
            <v>Phòng Dịch vụ</v>
          </cell>
          <cell r="H23" t="str">
            <v>Khối Kinh doanh - Marketing - Dịch vụ</v>
          </cell>
          <cell r="I23" t="str">
            <v>Ban KD C1</v>
          </cell>
          <cell r="J23" t="str">
            <v>C1</v>
          </cell>
          <cell r="K23">
            <v>42383</v>
          </cell>
          <cell r="L23">
            <v>0</v>
          </cell>
          <cell r="M23">
            <v>1</v>
          </cell>
          <cell r="N23" t="str">
            <v>XĐTH</v>
          </cell>
          <cell r="O23">
            <v>42917</v>
          </cell>
          <cell r="P23" t="str">
            <v>Phụ cấp xăng xe</v>
          </cell>
          <cell r="Q23">
            <v>0</v>
          </cell>
          <cell r="R23">
            <v>4200000</v>
          </cell>
          <cell r="S23">
            <v>4200000</v>
          </cell>
          <cell r="T23">
            <v>8400000</v>
          </cell>
          <cell r="U23">
            <v>0</v>
          </cell>
          <cell r="V23">
            <v>0</v>
          </cell>
          <cell r="W23">
            <v>1500000</v>
          </cell>
          <cell r="X23" t="str">
            <v>104004967286</v>
          </cell>
          <cell r="Y23">
            <v>1500000</v>
          </cell>
          <cell r="Z23">
            <v>0</v>
          </cell>
          <cell r="AA23" t="str">
            <v>VIETINBANK</v>
          </cell>
          <cell r="AB23" t="str">
            <v>LT</v>
          </cell>
          <cell r="AC23">
            <v>0</v>
          </cell>
        </row>
        <row r="24">
          <cell r="C24">
            <v>10218</v>
          </cell>
          <cell r="D24" t="str">
            <v>Từ Diệu Huyền</v>
          </cell>
          <cell r="E24" t="str">
            <v>Trưởng nhóm Thủ tục khách hàng DE4</v>
          </cell>
          <cell r="F24" t="str">
            <v>BP Thủ tục khách hàng</v>
          </cell>
          <cell r="G24" t="str">
            <v>Phòng Dịch vụ</v>
          </cell>
          <cell r="H24" t="str">
            <v>Khối Kinh doanh - Marketing - Dịch vụ</v>
          </cell>
          <cell r="I24" t="str">
            <v>Ban KD C1</v>
          </cell>
          <cell r="J24" t="str">
            <v>C1</v>
          </cell>
          <cell r="K24">
            <v>42774</v>
          </cell>
          <cell r="L24">
            <v>0</v>
          </cell>
          <cell r="M24">
            <v>1</v>
          </cell>
          <cell r="N24" t="str">
            <v>XĐTH</v>
          </cell>
          <cell r="O24">
            <v>42834</v>
          </cell>
          <cell r="P24" t="str">
            <v>Chính thức</v>
          </cell>
          <cell r="Q24">
            <v>0</v>
          </cell>
          <cell r="R24">
            <v>7500000</v>
          </cell>
          <cell r="S24">
            <v>7500000</v>
          </cell>
          <cell r="T24">
            <v>15000000</v>
          </cell>
          <cell r="U24">
            <v>0</v>
          </cell>
          <cell r="V24">
            <v>500000</v>
          </cell>
          <cell r="W24">
            <v>1000000</v>
          </cell>
          <cell r="X24">
            <v>106000954334</v>
          </cell>
          <cell r="Y24">
            <v>1000000</v>
          </cell>
          <cell r="Z24">
            <v>0</v>
          </cell>
          <cell r="AA24" t="str">
            <v>VIETINBANK</v>
          </cell>
          <cell r="AB24" t="str">
            <v>LT</v>
          </cell>
          <cell r="AC24">
            <v>1</v>
          </cell>
        </row>
        <row r="25">
          <cell r="C25">
            <v>10307</v>
          </cell>
          <cell r="D25" t="str">
            <v>Phan Thị Minh Nguyệt</v>
          </cell>
          <cell r="E25" t="str">
            <v>Nhân viên Thủ tục Khách hàng</v>
          </cell>
          <cell r="F25" t="str">
            <v>BP Thủ tục khách hàng</v>
          </cell>
          <cell r="G25" t="str">
            <v>Phòng Dịch vụ</v>
          </cell>
          <cell r="H25" t="str">
            <v>Khối Kinh doanh - Marketing - Dịch vụ</v>
          </cell>
          <cell r="I25" t="str">
            <v>Ban KD C1</v>
          </cell>
          <cell r="J25" t="str">
            <v>C1</v>
          </cell>
          <cell r="K25">
            <v>42947</v>
          </cell>
          <cell r="L25">
            <v>0</v>
          </cell>
          <cell r="M25">
            <v>1</v>
          </cell>
          <cell r="N25" t="str">
            <v>XĐTH</v>
          </cell>
          <cell r="O25">
            <v>43009</v>
          </cell>
          <cell r="P25" t="str">
            <v>Chính thức</v>
          </cell>
          <cell r="Q25">
            <v>0</v>
          </cell>
          <cell r="R25">
            <v>4050000</v>
          </cell>
          <cell r="S25">
            <v>2950000</v>
          </cell>
          <cell r="T25">
            <v>7000000</v>
          </cell>
          <cell r="U25">
            <v>0</v>
          </cell>
          <cell r="V25">
            <v>0</v>
          </cell>
          <cell r="W25">
            <v>0</v>
          </cell>
          <cell r="X25">
            <v>105006592876</v>
          </cell>
          <cell r="Y25">
            <v>0</v>
          </cell>
          <cell r="Z25">
            <v>0</v>
          </cell>
          <cell r="AA25" t="str">
            <v>VIETINBANK</v>
          </cell>
          <cell r="AB25" t="str">
            <v>LT</v>
          </cell>
          <cell r="AC25">
            <v>0</v>
          </cell>
        </row>
        <row r="26">
          <cell r="C26">
            <v>10337</v>
          </cell>
          <cell r="D26" t="str">
            <v>Đỗ Hà Thanh</v>
          </cell>
          <cell r="E26" t="str">
            <v>Nhân viên Thủ tục Khách hàng</v>
          </cell>
          <cell r="F26" t="str">
            <v>BP Thủ tục khách hàng</v>
          </cell>
          <cell r="G26" t="str">
            <v>Phòng Dịch vụ</v>
          </cell>
          <cell r="H26" t="str">
            <v>Khối Kinh doanh - Marketing - Dịch vụ</v>
          </cell>
          <cell r="I26" t="str">
            <v>Ban KD C1</v>
          </cell>
          <cell r="J26" t="str">
            <v>C1</v>
          </cell>
          <cell r="K26">
            <v>42970</v>
          </cell>
          <cell r="L26">
            <v>0</v>
          </cell>
          <cell r="M26">
            <v>1</v>
          </cell>
          <cell r="N26" t="str">
            <v>XĐTH</v>
          </cell>
          <cell r="O26">
            <v>43031</v>
          </cell>
          <cell r="P26" t="str">
            <v>Chính thức</v>
          </cell>
          <cell r="Q26">
            <v>0</v>
          </cell>
          <cell r="R26">
            <v>4250000</v>
          </cell>
          <cell r="S26">
            <v>4250000</v>
          </cell>
          <cell r="T26">
            <v>8500000</v>
          </cell>
          <cell r="U26">
            <v>0</v>
          </cell>
          <cell r="V26">
            <v>0</v>
          </cell>
          <cell r="W26">
            <v>0</v>
          </cell>
          <cell r="X26">
            <v>102867380039</v>
          </cell>
          <cell r="Y26">
            <v>0</v>
          </cell>
          <cell r="Z26">
            <v>0</v>
          </cell>
          <cell r="AA26" t="str">
            <v>VIETINBANK</v>
          </cell>
          <cell r="AB26" t="str">
            <v>LT</v>
          </cell>
          <cell r="AC26">
            <v>1</v>
          </cell>
        </row>
        <row r="27">
          <cell r="C27">
            <v>10346</v>
          </cell>
          <cell r="D27" t="str">
            <v>Nguyễn Thị Xuân</v>
          </cell>
          <cell r="E27" t="str">
            <v>Chuyên viên Thủ tục Khách hàng</v>
          </cell>
          <cell r="F27" t="str">
            <v>BP Thủ tục khách hàng</v>
          </cell>
          <cell r="G27" t="str">
            <v>Phòng Dịch vụ</v>
          </cell>
          <cell r="H27" t="str">
            <v>Khối Kinh doanh - Marketing - Dịch vụ</v>
          </cell>
          <cell r="I27" t="str">
            <v>Ban KD C1</v>
          </cell>
          <cell r="J27" t="str">
            <v>C1</v>
          </cell>
          <cell r="K27">
            <v>42996</v>
          </cell>
          <cell r="L27">
            <v>0</v>
          </cell>
          <cell r="M27">
            <v>1</v>
          </cell>
          <cell r="N27" t="str">
            <v>XĐTH</v>
          </cell>
          <cell r="O27">
            <v>43057</v>
          </cell>
          <cell r="P27" t="str">
            <v>Chính thức</v>
          </cell>
          <cell r="Q27">
            <v>0</v>
          </cell>
          <cell r="R27">
            <v>6000000</v>
          </cell>
          <cell r="S27">
            <v>6000000</v>
          </cell>
          <cell r="T27">
            <v>12000000</v>
          </cell>
          <cell r="U27">
            <v>0</v>
          </cell>
          <cell r="V27">
            <v>0</v>
          </cell>
          <cell r="W27">
            <v>0</v>
          </cell>
          <cell r="X27">
            <v>105867456928</v>
          </cell>
          <cell r="Y27">
            <v>0</v>
          </cell>
          <cell r="Z27">
            <v>0</v>
          </cell>
          <cell r="AA27" t="str">
            <v>VIETINBANK</v>
          </cell>
          <cell r="AB27" t="str">
            <v>LT</v>
          </cell>
          <cell r="AC27">
            <v>1</v>
          </cell>
        </row>
        <row r="28">
          <cell r="C28">
            <v>10335</v>
          </cell>
          <cell r="D28" t="str">
            <v>Nguyễn Thị Phượng</v>
          </cell>
          <cell r="E28" t="str">
            <v>Nhân viên Thủ tục Khách hàng</v>
          </cell>
          <cell r="F28" t="str">
            <v>BP Thủ tục khách hàng</v>
          </cell>
          <cell r="G28" t="str">
            <v>Phòng Dịch vụ</v>
          </cell>
          <cell r="H28" t="str">
            <v>Khối Kinh doanh - Marketing - Dịch vụ</v>
          </cell>
          <cell r="I28" t="str">
            <v>Ban KD C1</v>
          </cell>
          <cell r="J28" t="str">
            <v>C1</v>
          </cell>
          <cell r="K28">
            <v>42968</v>
          </cell>
          <cell r="L28">
            <v>0</v>
          </cell>
          <cell r="M28">
            <v>1</v>
          </cell>
          <cell r="N28" t="str">
            <v>XĐTH</v>
          </cell>
          <cell r="O28">
            <v>43029</v>
          </cell>
          <cell r="P28" t="str">
            <v>Chính thức</v>
          </cell>
          <cell r="Q28">
            <v>0</v>
          </cell>
          <cell r="R28">
            <v>4050000</v>
          </cell>
          <cell r="S28">
            <v>2950000</v>
          </cell>
          <cell r="T28">
            <v>7000000</v>
          </cell>
          <cell r="U28">
            <v>0</v>
          </cell>
          <cell r="V28">
            <v>0</v>
          </cell>
          <cell r="W28">
            <v>0</v>
          </cell>
          <cell r="X28">
            <v>101005417341</v>
          </cell>
          <cell r="Y28">
            <v>0</v>
          </cell>
          <cell r="Z28">
            <v>0</v>
          </cell>
          <cell r="AA28" t="str">
            <v>VIETINBANK</v>
          </cell>
          <cell r="AB28" t="str">
            <v>LT</v>
          </cell>
          <cell r="AC28">
            <v>0</v>
          </cell>
        </row>
        <row r="29">
          <cell r="C29">
            <v>10350</v>
          </cell>
          <cell r="D29" t="str">
            <v>Luyện Công Vũ</v>
          </cell>
          <cell r="E29" t="str">
            <v>Phụ trách bàn giao</v>
          </cell>
          <cell r="F29" t="str">
            <v>BP bàn giao</v>
          </cell>
          <cell r="G29" t="str">
            <v>Phòng Dịch vụ</v>
          </cell>
          <cell r="H29" t="str">
            <v>Khối Kinh doanh - Marketing - Dịch vụ</v>
          </cell>
          <cell r="I29" t="str">
            <v>Ban KD C1</v>
          </cell>
          <cell r="J29" t="str">
            <v>C1</v>
          </cell>
          <cell r="K29">
            <v>42331</v>
          </cell>
          <cell r="L29">
            <v>0</v>
          </cell>
          <cell r="M29">
            <v>1</v>
          </cell>
          <cell r="N29" t="str">
            <v>XĐTH</v>
          </cell>
          <cell r="O29">
            <v>42999</v>
          </cell>
          <cell r="P29" t="str">
            <v>Điều chuyển từ C6 sang C1</v>
          </cell>
          <cell r="Q29">
            <v>0</v>
          </cell>
          <cell r="R29">
            <v>13500000</v>
          </cell>
          <cell r="S29">
            <v>13500000</v>
          </cell>
          <cell r="T29">
            <v>27000000</v>
          </cell>
          <cell r="U29">
            <v>0</v>
          </cell>
          <cell r="V29">
            <v>0</v>
          </cell>
          <cell r="W29">
            <v>0</v>
          </cell>
          <cell r="X29">
            <v>103002688871</v>
          </cell>
          <cell r="Y29">
            <v>0</v>
          </cell>
          <cell r="Z29">
            <v>0</v>
          </cell>
          <cell r="AA29" t="str">
            <v>VIETINBANK</v>
          </cell>
          <cell r="AB29" t="str">
            <v>LT</v>
          </cell>
          <cell r="AC29">
            <v>0</v>
          </cell>
        </row>
        <row r="30">
          <cell r="C30">
            <v>10352</v>
          </cell>
          <cell r="D30" t="str">
            <v>Nguyễn Thị Hà</v>
          </cell>
          <cell r="E30" t="str">
            <v>Nhân viên tổng hợp</v>
          </cell>
          <cell r="F30" t="str">
            <v>BP bàn giao</v>
          </cell>
          <cell r="G30" t="str">
            <v>Phòng Dịch vụ</v>
          </cell>
          <cell r="H30" t="str">
            <v>Khối Kinh doanh - Marketing - Dịch vụ</v>
          </cell>
          <cell r="I30" t="str">
            <v>Ban KD C1</v>
          </cell>
          <cell r="J30" t="str">
            <v>C1</v>
          </cell>
          <cell r="K30">
            <v>42318</v>
          </cell>
          <cell r="L30">
            <v>0</v>
          </cell>
          <cell r="M30">
            <v>1</v>
          </cell>
          <cell r="N30" t="str">
            <v>XĐTH</v>
          </cell>
          <cell r="O30">
            <v>42999</v>
          </cell>
          <cell r="P30" t="str">
            <v>Điều chuyển từ C6 sang C1</v>
          </cell>
          <cell r="Q30">
            <v>0</v>
          </cell>
          <cell r="R30">
            <v>4050000</v>
          </cell>
          <cell r="S30">
            <v>1950000</v>
          </cell>
          <cell r="T30">
            <v>6000000</v>
          </cell>
          <cell r="U30">
            <v>0</v>
          </cell>
          <cell r="V30">
            <v>0</v>
          </cell>
          <cell r="W30">
            <v>0</v>
          </cell>
          <cell r="X30">
            <v>106002727722</v>
          </cell>
          <cell r="Y30">
            <v>0</v>
          </cell>
          <cell r="Z30">
            <v>0</v>
          </cell>
          <cell r="AA30" t="str">
            <v>VIETINBANK</v>
          </cell>
          <cell r="AB30" t="str">
            <v>LT</v>
          </cell>
          <cell r="AC30">
            <v>0</v>
          </cell>
        </row>
        <row r="31">
          <cell r="C31">
            <v>10353</v>
          </cell>
          <cell r="D31" t="str">
            <v>Nguyễn Hữu Hải</v>
          </cell>
          <cell r="E31" t="str">
            <v>Nhân viên kỹ thuật</v>
          </cell>
          <cell r="F31" t="str">
            <v>BP bàn giao</v>
          </cell>
          <cell r="G31" t="str">
            <v>Phòng Dịch vụ</v>
          </cell>
          <cell r="H31" t="str">
            <v>Khối Kinh doanh - Marketing - Dịch vụ</v>
          </cell>
          <cell r="I31" t="str">
            <v>Ban KD C1</v>
          </cell>
          <cell r="J31" t="str">
            <v>C1</v>
          </cell>
          <cell r="K31">
            <v>42318</v>
          </cell>
          <cell r="L31">
            <v>0</v>
          </cell>
          <cell r="M31">
            <v>1</v>
          </cell>
          <cell r="N31" t="str">
            <v>XĐTH</v>
          </cell>
          <cell r="O31">
            <v>42999</v>
          </cell>
          <cell r="P31" t="str">
            <v>Điều chuyển từ C6 sang C1</v>
          </cell>
          <cell r="Q31">
            <v>0</v>
          </cell>
          <cell r="R31">
            <v>4055000</v>
          </cell>
          <cell r="S31">
            <v>4055000</v>
          </cell>
          <cell r="T31">
            <v>8110000</v>
          </cell>
          <cell r="U31">
            <v>0</v>
          </cell>
          <cell r="V31">
            <v>0</v>
          </cell>
          <cell r="W31">
            <v>0</v>
          </cell>
          <cell r="X31">
            <v>107004155607</v>
          </cell>
          <cell r="Y31">
            <v>0</v>
          </cell>
          <cell r="Z31">
            <v>0</v>
          </cell>
          <cell r="AA31" t="str">
            <v>VIETINBANK</v>
          </cell>
          <cell r="AB31" t="str">
            <v>LT</v>
          </cell>
          <cell r="AC31">
            <v>0</v>
          </cell>
        </row>
        <row r="32">
          <cell r="C32">
            <v>10354</v>
          </cell>
          <cell r="D32" t="str">
            <v>Quàng Văn Bước</v>
          </cell>
          <cell r="E32" t="str">
            <v>Nhân viên Thủ tục sổ đỏ</v>
          </cell>
          <cell r="F32" t="str">
            <v>BP bàn giao</v>
          </cell>
          <cell r="G32" t="str">
            <v>Phòng Dịch vụ</v>
          </cell>
          <cell r="H32" t="str">
            <v>Khối Kinh doanh - Marketing - Dịch vụ</v>
          </cell>
          <cell r="I32" t="str">
            <v>Ban KD C1</v>
          </cell>
          <cell r="J32" t="str">
            <v>C1</v>
          </cell>
          <cell r="K32">
            <v>42318</v>
          </cell>
          <cell r="L32">
            <v>0</v>
          </cell>
          <cell r="M32">
            <v>1</v>
          </cell>
          <cell r="N32" t="str">
            <v>XĐTH</v>
          </cell>
          <cell r="O32">
            <v>43040</v>
          </cell>
          <cell r="P32" t="str">
            <v>Điều chỉnh lương</v>
          </cell>
          <cell r="Q32">
            <v>0</v>
          </cell>
          <cell r="R32">
            <v>4050000</v>
          </cell>
          <cell r="S32">
            <v>2950000</v>
          </cell>
          <cell r="T32">
            <v>7000000</v>
          </cell>
          <cell r="U32">
            <v>0</v>
          </cell>
          <cell r="V32">
            <v>0</v>
          </cell>
          <cell r="W32">
            <v>0</v>
          </cell>
          <cell r="X32">
            <v>107002650662</v>
          </cell>
          <cell r="Y32">
            <v>0</v>
          </cell>
          <cell r="Z32">
            <v>0</v>
          </cell>
          <cell r="AA32" t="str">
            <v>VIETINBANK</v>
          </cell>
          <cell r="AB32" t="str">
            <v>LT</v>
          </cell>
          <cell r="AC32">
            <v>0</v>
          </cell>
        </row>
        <row r="33">
          <cell r="C33">
            <v>10355</v>
          </cell>
          <cell r="D33" t="str">
            <v>Nguyễn Long</v>
          </cell>
          <cell r="E33" t="str">
            <v>Nhân viên kỹ thuật</v>
          </cell>
          <cell r="F33" t="str">
            <v>BP bàn giao</v>
          </cell>
          <cell r="G33" t="str">
            <v>Phòng Dịch vụ</v>
          </cell>
          <cell r="H33" t="str">
            <v>Khối Kinh doanh - Marketing - Dịch vụ</v>
          </cell>
          <cell r="I33" t="str">
            <v>Ban KD C1</v>
          </cell>
          <cell r="J33" t="str">
            <v>C1</v>
          </cell>
          <cell r="K33">
            <v>42222</v>
          </cell>
          <cell r="L33">
            <v>0</v>
          </cell>
          <cell r="M33">
            <v>1</v>
          </cell>
          <cell r="N33" t="str">
            <v>XĐTH</v>
          </cell>
          <cell r="O33">
            <v>43070</v>
          </cell>
          <cell r="P33" t="str">
            <v>Điều chỉnh lương</v>
          </cell>
          <cell r="Q33">
            <v>0</v>
          </cell>
          <cell r="R33">
            <v>4050000</v>
          </cell>
          <cell r="S33">
            <v>3950000</v>
          </cell>
          <cell r="T33">
            <v>8000000</v>
          </cell>
          <cell r="U33">
            <v>0</v>
          </cell>
          <cell r="V33">
            <v>0</v>
          </cell>
          <cell r="W33">
            <v>0</v>
          </cell>
          <cell r="X33" t="str">
            <v>711AC2101363</v>
          </cell>
          <cell r="Y33">
            <v>0</v>
          </cell>
          <cell r="Z33">
            <v>0</v>
          </cell>
          <cell r="AA33" t="str">
            <v>VIETINBANK</v>
          </cell>
          <cell r="AB33" t="str">
            <v>LT</v>
          </cell>
          <cell r="AC33">
            <v>0</v>
          </cell>
        </row>
        <row r="34">
          <cell r="C34">
            <v>10268</v>
          </cell>
          <cell r="D34" t="str">
            <v>Trần Thị Huyền Trang</v>
          </cell>
          <cell r="E34" t="str">
            <v>Nhân viên Thủ tục sổ đỏ</v>
          </cell>
          <cell r="F34" t="str">
            <v>BP bàn giao</v>
          </cell>
          <cell r="G34" t="str">
            <v>Phòng Dịch vụ</v>
          </cell>
          <cell r="H34" t="str">
            <v>Khối Kinh doanh - Marketing - Dịch vụ</v>
          </cell>
          <cell r="I34" t="str">
            <v>Ban KD C1</v>
          </cell>
          <cell r="J34" t="str">
            <v>C1</v>
          </cell>
          <cell r="K34">
            <v>42690</v>
          </cell>
          <cell r="L34">
            <v>0</v>
          </cell>
          <cell r="M34">
            <v>1</v>
          </cell>
          <cell r="N34" t="str">
            <v>XĐTH</v>
          </cell>
          <cell r="O34">
            <v>43028</v>
          </cell>
          <cell r="P34" t="str">
            <v>Điều chuyển từ CHG sang C1</v>
          </cell>
          <cell r="Q34">
            <v>0</v>
          </cell>
          <cell r="R34">
            <v>4050000</v>
          </cell>
          <cell r="S34">
            <v>2450000</v>
          </cell>
          <cell r="T34">
            <v>6500000</v>
          </cell>
          <cell r="U34">
            <v>0</v>
          </cell>
          <cell r="V34">
            <v>0</v>
          </cell>
          <cell r="W34">
            <v>0</v>
          </cell>
          <cell r="X34" t="str">
            <v>107003781951</v>
          </cell>
          <cell r="Y34">
            <v>0</v>
          </cell>
          <cell r="Z34">
            <v>0</v>
          </cell>
          <cell r="AA34" t="str">
            <v>VIETINBANK</v>
          </cell>
          <cell r="AB34" t="str">
            <v>LT</v>
          </cell>
          <cell r="AC34">
            <v>0</v>
          </cell>
        </row>
        <row r="35">
          <cell r="C35">
            <v>10235</v>
          </cell>
          <cell r="D35" t="str">
            <v>Trịnh Ngọc Khoa</v>
          </cell>
          <cell r="E35" t="str">
            <v>Nhân viên bàn giao</v>
          </cell>
          <cell r="F35" t="str">
            <v>BP bàn giao</v>
          </cell>
          <cell r="G35" t="str">
            <v>Phòng Dịch vụ</v>
          </cell>
          <cell r="H35" t="str">
            <v>Khối Kinh doanh - Marketing - Dịch vụ</v>
          </cell>
          <cell r="I35" t="str">
            <v>Ban KD C1</v>
          </cell>
          <cell r="J35" t="str">
            <v>C1</v>
          </cell>
          <cell r="K35">
            <v>42912</v>
          </cell>
          <cell r="L35">
            <v>0</v>
          </cell>
          <cell r="M35">
            <v>1</v>
          </cell>
          <cell r="N35" t="str">
            <v>XĐTH</v>
          </cell>
          <cell r="O35">
            <v>42973</v>
          </cell>
          <cell r="P35" t="str">
            <v>Chính thức</v>
          </cell>
          <cell r="Q35">
            <v>0</v>
          </cell>
          <cell r="R35">
            <v>6000000</v>
          </cell>
          <cell r="S35">
            <v>6000000</v>
          </cell>
          <cell r="T35">
            <v>12000000</v>
          </cell>
          <cell r="U35">
            <v>0</v>
          </cell>
          <cell r="V35">
            <v>0</v>
          </cell>
          <cell r="W35">
            <v>0</v>
          </cell>
          <cell r="X35">
            <v>108004650287</v>
          </cell>
          <cell r="Y35">
            <v>0</v>
          </cell>
          <cell r="Z35">
            <v>0</v>
          </cell>
          <cell r="AA35" t="str">
            <v>VIETINBANK</v>
          </cell>
          <cell r="AB35" t="str">
            <v>LT</v>
          </cell>
          <cell r="AC35">
            <v>1</v>
          </cell>
        </row>
        <row r="36">
          <cell r="C36">
            <v>10204</v>
          </cell>
          <cell r="D36" t="str">
            <v>Dương Quỳnh Trang</v>
          </cell>
          <cell r="E36" t="str">
            <v>Nhân viên Kinh doanh</v>
          </cell>
          <cell r="F36" t="str">
            <v>BP Kinh doanh căn hộ</v>
          </cell>
          <cell r="G36" t="str">
            <v>Phòng Kinh doanh</v>
          </cell>
          <cell r="H36" t="str">
            <v>Khối Kinh doanh - Marketing - Dịch vụ</v>
          </cell>
          <cell r="I36" t="str">
            <v>Ban KD C1</v>
          </cell>
          <cell r="J36" t="str">
            <v>C1</v>
          </cell>
          <cell r="K36">
            <v>42144</v>
          </cell>
          <cell r="L36">
            <v>0</v>
          </cell>
          <cell r="M36" t="str">
            <v>Nghỉ TS T11</v>
          </cell>
          <cell r="N36" t="str">
            <v>XĐTH</v>
          </cell>
          <cell r="O36">
            <v>43046</v>
          </cell>
          <cell r="P36" t="str">
            <v>Nghỉ thai sản</v>
          </cell>
          <cell r="Q36">
            <v>0</v>
          </cell>
          <cell r="R36">
            <v>4050000</v>
          </cell>
          <cell r="S36">
            <v>3100000</v>
          </cell>
          <cell r="T36">
            <v>7150000</v>
          </cell>
          <cell r="U36">
            <v>0</v>
          </cell>
          <cell r="V36">
            <v>229166.66666666666</v>
          </cell>
          <cell r="W36">
            <v>458333.33333333331</v>
          </cell>
          <cell r="X36" t="str">
            <v>104004713560</v>
          </cell>
          <cell r="Y36">
            <v>1000000</v>
          </cell>
          <cell r="Z36">
            <v>0</v>
          </cell>
          <cell r="AA36" t="str">
            <v>VIETINBANK</v>
          </cell>
          <cell r="AB36" t="str">
            <v>LT</v>
          </cell>
          <cell r="AC36">
            <v>0</v>
          </cell>
        </row>
        <row r="37">
          <cell r="C37">
            <v>10338</v>
          </cell>
          <cell r="D37" t="str">
            <v>Bùi Thị Ngọc Anh</v>
          </cell>
          <cell r="E37" t="str">
            <v>Nhân viên hỗ trợ</v>
          </cell>
          <cell r="F37" t="str">
            <v>BP cho thuê</v>
          </cell>
          <cell r="G37" t="str">
            <v>Phòng Kinh doanh</v>
          </cell>
          <cell r="H37" t="str">
            <v>Khối Kinh doanh - Marketing - Dịch vụ</v>
          </cell>
          <cell r="I37" t="str">
            <v>Ban KD C1</v>
          </cell>
          <cell r="J37" t="str">
            <v>C1</v>
          </cell>
          <cell r="K37">
            <v>42975</v>
          </cell>
          <cell r="L37">
            <v>0</v>
          </cell>
          <cell r="M37">
            <v>0</v>
          </cell>
          <cell r="N37" t="str">
            <v>XĐTH</v>
          </cell>
          <cell r="O37">
            <v>43036</v>
          </cell>
          <cell r="P37" t="str">
            <v>Chính thức</v>
          </cell>
          <cell r="Q37">
            <v>0</v>
          </cell>
          <cell r="R37">
            <v>4500000</v>
          </cell>
          <cell r="S37">
            <v>4500000</v>
          </cell>
          <cell r="T37">
            <v>9000000</v>
          </cell>
          <cell r="U37">
            <v>0</v>
          </cell>
          <cell r="V37">
            <v>0</v>
          </cell>
          <cell r="W37">
            <v>0</v>
          </cell>
          <cell r="X37">
            <v>107867356492</v>
          </cell>
          <cell r="Y37">
            <v>0</v>
          </cell>
          <cell r="Z37">
            <v>0</v>
          </cell>
          <cell r="AA37" t="str">
            <v>VIETINBANK</v>
          </cell>
          <cell r="AB37" t="str">
            <v>LT</v>
          </cell>
          <cell r="AC37">
            <v>0</v>
          </cell>
        </row>
        <row r="38">
          <cell r="C38">
            <v>10210</v>
          </cell>
          <cell r="D38" t="str">
            <v>Nguyễn Ngọc Yến</v>
          </cell>
          <cell r="E38" t="str">
            <v>Nhân viên Cho thuê</v>
          </cell>
          <cell r="F38" t="str">
            <v>BP cho thuê</v>
          </cell>
          <cell r="G38" t="str">
            <v>Phòng Kinh doanh</v>
          </cell>
          <cell r="H38" t="str">
            <v>Khối Kinh doanh - Marketing - Dịch vụ</v>
          </cell>
          <cell r="I38" t="str">
            <v>Ban KD C1</v>
          </cell>
          <cell r="J38" t="str">
            <v>C1</v>
          </cell>
          <cell r="K38">
            <v>42628</v>
          </cell>
          <cell r="L38">
            <v>0</v>
          </cell>
          <cell r="M38">
            <v>1</v>
          </cell>
          <cell r="N38" t="str">
            <v>XĐTH</v>
          </cell>
          <cell r="O38">
            <v>0</v>
          </cell>
          <cell r="P38">
            <v>0</v>
          </cell>
          <cell r="Q38">
            <v>0</v>
          </cell>
          <cell r="R38">
            <v>4050000</v>
          </cell>
          <cell r="S38">
            <v>1450000</v>
          </cell>
          <cell r="T38">
            <v>5500000</v>
          </cell>
          <cell r="U38">
            <v>0</v>
          </cell>
          <cell r="V38">
            <v>500000</v>
          </cell>
          <cell r="W38">
            <v>0</v>
          </cell>
          <cell r="X38" t="str">
            <v>101005525693</v>
          </cell>
          <cell r="Y38">
            <v>0</v>
          </cell>
          <cell r="Z38">
            <v>0</v>
          </cell>
          <cell r="AA38" t="str">
            <v>VIETINBANK</v>
          </cell>
          <cell r="AB38" t="str">
            <v>LT</v>
          </cell>
          <cell r="AC38">
            <v>0</v>
          </cell>
        </row>
        <row r="39">
          <cell r="C39">
            <v>10227</v>
          </cell>
          <cell r="D39" t="str">
            <v>Nguyễn Thị Thu Hương</v>
          </cell>
          <cell r="E39" t="str">
            <v>Chuyên viên Cho thuê</v>
          </cell>
          <cell r="F39" t="str">
            <v>BP cho thuê</v>
          </cell>
          <cell r="G39" t="str">
            <v>Phòng Kinh doanh</v>
          </cell>
          <cell r="H39" t="str">
            <v>Khối Kinh doanh - Marketing - Dịch vụ</v>
          </cell>
          <cell r="I39" t="str">
            <v>Ban KD C1</v>
          </cell>
          <cell r="J39" t="str">
            <v>C1</v>
          </cell>
          <cell r="K39">
            <v>42870</v>
          </cell>
          <cell r="L39">
            <v>0</v>
          </cell>
          <cell r="M39">
            <v>1</v>
          </cell>
          <cell r="N39" t="str">
            <v>XĐTH</v>
          </cell>
          <cell r="O39">
            <v>42931</v>
          </cell>
          <cell r="P39" t="str">
            <v>Chính thức</v>
          </cell>
          <cell r="Q39">
            <v>0</v>
          </cell>
          <cell r="R39">
            <v>5000000</v>
          </cell>
          <cell r="S39">
            <v>5000000</v>
          </cell>
          <cell r="T39">
            <v>10000000</v>
          </cell>
          <cell r="U39">
            <v>0</v>
          </cell>
          <cell r="V39">
            <v>0</v>
          </cell>
          <cell r="W39">
            <v>0</v>
          </cell>
          <cell r="X39">
            <v>108867025430</v>
          </cell>
          <cell r="Y39">
            <v>0</v>
          </cell>
          <cell r="Z39">
            <v>0</v>
          </cell>
          <cell r="AA39" t="str">
            <v>VIETINBANK</v>
          </cell>
          <cell r="AB39" t="str">
            <v>LT</v>
          </cell>
          <cell r="AC39">
            <v>0</v>
          </cell>
        </row>
        <row r="40">
          <cell r="C40">
            <v>10358</v>
          </cell>
          <cell r="D40" t="str">
            <v>Nguyễn Thị Hồng Dịu</v>
          </cell>
          <cell r="E40" t="str">
            <v>Nhân viên kinh doanh</v>
          </cell>
          <cell r="F40" t="str">
            <v>Phòng Kinh doanh</v>
          </cell>
          <cell r="G40" t="str">
            <v>Phòng Kinh doanh</v>
          </cell>
          <cell r="H40" t="str">
            <v>Khối Kinh doanh - Marketing - Dịch vụ</v>
          </cell>
          <cell r="I40" t="str">
            <v>Ban KD C1</v>
          </cell>
          <cell r="J40" t="str">
            <v>C1</v>
          </cell>
          <cell r="K40">
            <v>43003</v>
          </cell>
          <cell r="L40">
            <v>0</v>
          </cell>
          <cell r="M40">
            <v>1</v>
          </cell>
          <cell r="N40" t="str">
            <v>XĐTH</v>
          </cell>
          <cell r="O40">
            <v>43064</v>
          </cell>
          <cell r="P40" t="str">
            <v>Chính thức</v>
          </cell>
          <cell r="Q40">
            <v>0</v>
          </cell>
          <cell r="R40">
            <v>4250000</v>
          </cell>
          <cell r="S40">
            <v>4250000</v>
          </cell>
          <cell r="T40">
            <v>8500000</v>
          </cell>
          <cell r="U40">
            <v>0</v>
          </cell>
          <cell r="V40">
            <v>0</v>
          </cell>
          <cell r="W40">
            <v>0</v>
          </cell>
          <cell r="X40">
            <v>101004938420</v>
          </cell>
          <cell r="Y40">
            <v>0</v>
          </cell>
          <cell r="Z40">
            <v>0</v>
          </cell>
          <cell r="AA40" t="str">
            <v>VIETINBANK</v>
          </cell>
          <cell r="AB40" t="str">
            <v>LT</v>
          </cell>
          <cell r="AC40">
            <v>1</v>
          </cell>
        </row>
        <row r="41">
          <cell r="C41">
            <v>10208</v>
          </cell>
          <cell r="D41" t="str">
            <v>Nguyễn Thị Ngọc</v>
          </cell>
          <cell r="E41" t="str">
            <v>Kế toán trưởng</v>
          </cell>
          <cell r="F41" t="str">
            <v>Phòng Kế toán</v>
          </cell>
          <cell r="G41" t="str">
            <v>Phòng Kế toán</v>
          </cell>
          <cell r="H41">
            <v>0</v>
          </cell>
          <cell r="I41" t="str">
            <v>Ban TC-KT C1</v>
          </cell>
          <cell r="J41" t="str">
            <v>C1</v>
          </cell>
          <cell r="K41">
            <v>42472</v>
          </cell>
          <cell r="L41">
            <v>0</v>
          </cell>
          <cell r="M41">
            <v>1</v>
          </cell>
          <cell r="N41" t="str">
            <v>XĐTH</v>
          </cell>
          <cell r="O41">
            <v>42979</v>
          </cell>
          <cell r="P41" t="str">
            <v>Điều chỉnh lương</v>
          </cell>
          <cell r="Q41">
            <v>0</v>
          </cell>
          <cell r="R41">
            <v>13200000</v>
          </cell>
          <cell r="S41">
            <v>13200000</v>
          </cell>
          <cell r="T41">
            <v>26400000</v>
          </cell>
          <cell r="U41">
            <v>0</v>
          </cell>
          <cell r="V41">
            <v>0</v>
          </cell>
          <cell r="W41">
            <v>0</v>
          </cell>
          <cell r="X41" t="str">
            <v>105003778711</v>
          </cell>
          <cell r="Y41">
            <v>0</v>
          </cell>
          <cell r="Z41">
            <v>0</v>
          </cell>
          <cell r="AA41" t="str">
            <v>VIETINBANK</v>
          </cell>
          <cell r="AB41" t="str">
            <v>LT</v>
          </cell>
          <cell r="AC41">
            <v>3</v>
          </cell>
        </row>
        <row r="42">
          <cell r="C42">
            <v>10196</v>
          </cell>
          <cell r="D42" t="str">
            <v>Đỗ Thị Thúy</v>
          </cell>
          <cell r="E42" t="str">
            <v>Thủ quỹ</v>
          </cell>
          <cell r="F42" t="str">
            <v>Phòng Kế toán</v>
          </cell>
          <cell r="G42" t="str">
            <v>Phòng Kế toán</v>
          </cell>
          <cell r="H42">
            <v>0</v>
          </cell>
          <cell r="I42" t="str">
            <v>Ban TC-KT C1</v>
          </cell>
          <cell r="J42" t="str">
            <v>C1</v>
          </cell>
          <cell r="K42">
            <v>41339</v>
          </cell>
          <cell r="L42">
            <v>0</v>
          </cell>
          <cell r="M42">
            <v>1</v>
          </cell>
          <cell r="N42" t="str">
            <v>Không XĐTH</v>
          </cell>
          <cell r="O42">
            <v>0</v>
          </cell>
          <cell r="P42">
            <v>0</v>
          </cell>
          <cell r="Q42">
            <v>0</v>
          </cell>
          <cell r="R42">
            <v>5000000</v>
          </cell>
          <cell r="S42">
            <v>5000000</v>
          </cell>
          <cell r="T42">
            <v>10000000</v>
          </cell>
          <cell r="U42">
            <v>0</v>
          </cell>
          <cell r="V42">
            <v>0</v>
          </cell>
          <cell r="W42">
            <v>0</v>
          </cell>
          <cell r="X42" t="str">
            <v>101001287375</v>
          </cell>
          <cell r="Y42">
            <v>0</v>
          </cell>
          <cell r="Z42">
            <v>0</v>
          </cell>
          <cell r="AA42" t="str">
            <v>VIETINBANK</v>
          </cell>
          <cell r="AB42" t="str">
            <v>LT</v>
          </cell>
          <cell r="AC42">
            <v>0</v>
          </cell>
        </row>
        <row r="43">
          <cell r="C43">
            <v>10199</v>
          </cell>
          <cell r="D43" t="str">
            <v>Đặng Thị Thúy</v>
          </cell>
          <cell r="E43" t="str">
            <v>Chuyên viên Kế toán Kho, ngân quỹ và thanh toán</v>
          </cell>
          <cell r="F43" t="str">
            <v>Phòng Kế toán</v>
          </cell>
          <cell r="G43" t="str">
            <v>Phòng Kế toán</v>
          </cell>
          <cell r="H43">
            <v>0</v>
          </cell>
          <cell r="I43" t="str">
            <v>Ban TC-KT C1</v>
          </cell>
          <cell r="J43" t="str">
            <v>C1</v>
          </cell>
          <cell r="K43">
            <v>41781</v>
          </cell>
          <cell r="L43">
            <v>0</v>
          </cell>
          <cell r="M43">
            <v>1</v>
          </cell>
          <cell r="N43" t="str">
            <v>XĐTH</v>
          </cell>
          <cell r="O43">
            <v>42917</v>
          </cell>
          <cell r="P43" t="str">
            <v>Điều chỉnh lương</v>
          </cell>
          <cell r="Q43">
            <v>0</v>
          </cell>
          <cell r="R43">
            <v>7250000</v>
          </cell>
          <cell r="S43">
            <v>7250000</v>
          </cell>
          <cell r="T43">
            <v>14500000</v>
          </cell>
          <cell r="U43">
            <v>0</v>
          </cell>
          <cell r="V43">
            <v>0</v>
          </cell>
          <cell r="W43">
            <v>0</v>
          </cell>
          <cell r="X43" t="str">
            <v>102001685727</v>
          </cell>
          <cell r="Y43">
            <v>0</v>
          </cell>
          <cell r="Z43">
            <v>0</v>
          </cell>
          <cell r="AA43" t="str">
            <v>VIETINBANK</v>
          </cell>
          <cell r="AB43" t="str">
            <v>LT</v>
          </cell>
          <cell r="AC43">
            <v>2</v>
          </cell>
        </row>
        <row r="44">
          <cell r="C44">
            <v>10201</v>
          </cell>
          <cell r="D44" t="str">
            <v>Vũ Thị Ngọc Thu</v>
          </cell>
          <cell r="E44" t="str">
            <v>Chuyên viên Kế toán Doanh thu, công nợ phải thu</v>
          </cell>
          <cell r="F44" t="str">
            <v>Phòng Kế toán</v>
          </cell>
          <cell r="G44" t="str">
            <v>Phòng Kế toán</v>
          </cell>
          <cell r="H44">
            <v>0</v>
          </cell>
          <cell r="I44" t="str">
            <v>Ban TC-KT C1</v>
          </cell>
          <cell r="J44" t="str">
            <v>C1</v>
          </cell>
          <cell r="K44">
            <v>41913</v>
          </cell>
          <cell r="L44">
            <v>0</v>
          </cell>
          <cell r="M44">
            <v>1</v>
          </cell>
          <cell r="N44" t="str">
            <v>XĐTH</v>
          </cell>
          <cell r="O44" t="str">
            <v>01/07/2017 - 31/12/2017</v>
          </cell>
          <cell r="P44" t="str">
            <v>Pc kiêm nhiệm</v>
          </cell>
          <cell r="Q44">
            <v>0</v>
          </cell>
          <cell r="R44">
            <v>4500000</v>
          </cell>
          <cell r="S44">
            <v>6500000</v>
          </cell>
          <cell r="T44">
            <v>11000000</v>
          </cell>
          <cell r="U44">
            <v>0</v>
          </cell>
          <cell r="V44">
            <v>0</v>
          </cell>
          <cell r="W44">
            <v>0</v>
          </cell>
          <cell r="X44" t="str">
            <v>107006578082</v>
          </cell>
          <cell r="Y44">
            <v>0</v>
          </cell>
          <cell r="Z44">
            <v>0</v>
          </cell>
          <cell r="AA44" t="str">
            <v>VIETINBANK</v>
          </cell>
          <cell r="AB44" t="str">
            <v>LT</v>
          </cell>
          <cell r="AC44">
            <v>0</v>
          </cell>
        </row>
        <row r="45">
          <cell r="C45">
            <v>10205</v>
          </cell>
          <cell r="D45" t="str">
            <v>Vũ Thị Lan</v>
          </cell>
          <cell r="E45" t="str">
            <v>Chuyên viên Kế toán Chi phí, giá thành, công nợ phải trả</v>
          </cell>
          <cell r="F45" t="str">
            <v>Phòng Kế toán</v>
          </cell>
          <cell r="G45" t="str">
            <v>Phòng Kế toán</v>
          </cell>
          <cell r="H45">
            <v>0</v>
          </cell>
          <cell r="I45" t="str">
            <v>Ban TC-KT C1</v>
          </cell>
          <cell r="J45" t="str">
            <v>C1</v>
          </cell>
          <cell r="K45">
            <v>42156</v>
          </cell>
          <cell r="L45">
            <v>0</v>
          </cell>
          <cell r="M45">
            <v>1</v>
          </cell>
          <cell r="N45" t="str">
            <v>XĐTH</v>
          </cell>
          <cell r="O45" t="str">
            <v>01/07/2017 - 31/12/2017</v>
          </cell>
          <cell r="P45" t="str">
            <v>Pc kiêm nhiệm</v>
          </cell>
          <cell r="Q45">
            <v>0</v>
          </cell>
          <cell r="R45">
            <v>5000000</v>
          </cell>
          <cell r="S45">
            <v>7000000</v>
          </cell>
          <cell r="T45">
            <v>12000000</v>
          </cell>
          <cell r="U45">
            <v>0</v>
          </cell>
          <cell r="V45">
            <v>0</v>
          </cell>
          <cell r="W45">
            <v>0</v>
          </cell>
          <cell r="X45" t="str">
            <v>102002307695</v>
          </cell>
          <cell r="Y45">
            <v>0</v>
          </cell>
          <cell r="Z45">
            <v>0</v>
          </cell>
          <cell r="AA45" t="str">
            <v>VIETINBANK</v>
          </cell>
          <cell r="AB45" t="str">
            <v>LT</v>
          </cell>
          <cell r="AC45">
            <v>0</v>
          </cell>
        </row>
        <row r="46">
          <cell r="C46">
            <v>10347</v>
          </cell>
          <cell r="D46" t="str">
            <v>Trần Thị Tố Như</v>
          </cell>
          <cell r="E46" t="str">
            <v>Nhân viên Kế toán Doanh thu</v>
          </cell>
          <cell r="F46" t="str">
            <v>Phòng Kế toán</v>
          </cell>
          <cell r="G46" t="str">
            <v>Phòng Kế toán</v>
          </cell>
          <cell r="H46">
            <v>0</v>
          </cell>
          <cell r="I46" t="str">
            <v>Ban TC-KT C1</v>
          </cell>
          <cell r="J46" t="str">
            <v>C1</v>
          </cell>
          <cell r="K46">
            <v>42996</v>
          </cell>
          <cell r="L46">
            <v>0</v>
          </cell>
          <cell r="M46">
            <v>1</v>
          </cell>
          <cell r="N46" t="str">
            <v>XĐTH</v>
          </cell>
          <cell r="O46">
            <v>43057</v>
          </cell>
          <cell r="P46" t="str">
            <v>Chính thức</v>
          </cell>
          <cell r="Q46">
            <v>0</v>
          </cell>
          <cell r="R46">
            <v>4050000</v>
          </cell>
          <cell r="S46">
            <v>3950000</v>
          </cell>
          <cell r="T46">
            <v>8000000</v>
          </cell>
          <cell r="U46">
            <v>0</v>
          </cell>
          <cell r="V46">
            <v>0</v>
          </cell>
          <cell r="W46">
            <v>0</v>
          </cell>
          <cell r="X46">
            <v>100867546763</v>
          </cell>
          <cell r="Y46">
            <v>0</v>
          </cell>
          <cell r="Z46">
            <v>0</v>
          </cell>
          <cell r="AA46" t="str">
            <v>VIETINBANK</v>
          </cell>
          <cell r="AB46" t="str">
            <v>LT</v>
          </cell>
          <cell r="AC46">
            <v>0</v>
          </cell>
        </row>
        <row r="47">
          <cell r="C47">
            <v>10219</v>
          </cell>
          <cell r="D47" t="str">
            <v>Lưu Nguyễn Thu Ngân</v>
          </cell>
          <cell r="E47" t="str">
            <v>Nhân viên Kế toán</v>
          </cell>
          <cell r="F47" t="str">
            <v>Phòng Kế toán</v>
          </cell>
          <cell r="G47" t="str">
            <v>Phòng Kế toán</v>
          </cell>
          <cell r="H47">
            <v>0</v>
          </cell>
          <cell r="I47" t="str">
            <v>Ban TC-KT C1</v>
          </cell>
          <cell r="J47" t="str">
            <v>C1</v>
          </cell>
          <cell r="K47">
            <v>42795</v>
          </cell>
          <cell r="L47">
            <v>0</v>
          </cell>
          <cell r="M47">
            <v>1</v>
          </cell>
          <cell r="N47" t="str">
            <v>XĐTH</v>
          </cell>
          <cell r="O47">
            <v>43040</v>
          </cell>
          <cell r="P47" t="str">
            <v>điều chỉnh lương</v>
          </cell>
          <cell r="Q47">
            <v>0</v>
          </cell>
          <cell r="R47">
            <v>4050000</v>
          </cell>
          <cell r="S47">
            <v>3950000</v>
          </cell>
          <cell r="T47">
            <v>8000000</v>
          </cell>
          <cell r="U47">
            <v>0</v>
          </cell>
          <cell r="V47">
            <v>0</v>
          </cell>
          <cell r="W47">
            <v>0</v>
          </cell>
          <cell r="X47">
            <v>107866714669</v>
          </cell>
          <cell r="Y47">
            <v>0</v>
          </cell>
          <cell r="Z47">
            <v>0</v>
          </cell>
          <cell r="AA47" t="str">
            <v>VIETINBANK</v>
          </cell>
          <cell r="AB47" t="str">
            <v>LT</v>
          </cell>
          <cell r="AC47">
            <v>0</v>
          </cell>
        </row>
        <row r="48">
          <cell r="C48">
            <v>10229</v>
          </cell>
          <cell r="D48" t="str">
            <v>Nguyễn Minh Dương</v>
          </cell>
          <cell r="E48" t="str">
            <v>Nhân viên Lái xe</v>
          </cell>
          <cell r="F48" t="str">
            <v>Phòng Tổng hợp</v>
          </cell>
          <cell r="G48" t="str">
            <v>Phòng Tổng hợp</v>
          </cell>
          <cell r="H48">
            <v>0</v>
          </cell>
          <cell r="I48" t="str">
            <v>VPTĐ C1</v>
          </cell>
          <cell r="J48" t="str">
            <v>C1</v>
          </cell>
          <cell r="K48">
            <v>42870</v>
          </cell>
          <cell r="L48">
            <v>0</v>
          </cell>
          <cell r="M48">
            <v>1</v>
          </cell>
          <cell r="N48" t="str">
            <v>XĐTH</v>
          </cell>
          <cell r="O48">
            <v>42870</v>
          </cell>
          <cell r="P48" t="str">
            <v>tái tuyển dụng</v>
          </cell>
          <cell r="Q48">
            <v>0</v>
          </cell>
          <cell r="R48">
            <v>4050000</v>
          </cell>
          <cell r="S48">
            <v>1950000</v>
          </cell>
          <cell r="T48">
            <v>6000000</v>
          </cell>
          <cell r="U48">
            <v>0</v>
          </cell>
          <cell r="V48">
            <v>0</v>
          </cell>
          <cell r="W48">
            <v>0</v>
          </cell>
          <cell r="X48" t="str">
            <v>109005092445</v>
          </cell>
          <cell r="Y48">
            <v>0</v>
          </cell>
          <cell r="Z48">
            <v>0</v>
          </cell>
          <cell r="AA48" t="str">
            <v>VIETINBANK</v>
          </cell>
          <cell r="AB48" t="str">
            <v>LT</v>
          </cell>
          <cell r="AC48">
            <v>0</v>
          </cell>
        </row>
        <row r="49">
          <cell r="C49">
            <v>10343</v>
          </cell>
          <cell r="D49" t="str">
            <v>Phan Thị Liên</v>
          </cell>
          <cell r="E49" t="str">
            <v>Phụ trách Nhân sự</v>
          </cell>
          <cell r="F49" t="str">
            <v>Phòng Nhân sự</v>
          </cell>
          <cell r="G49" t="str">
            <v>Phòng Nhân sự</v>
          </cell>
          <cell r="H49">
            <v>0</v>
          </cell>
          <cell r="I49" t="str">
            <v>Ban NS C1</v>
          </cell>
          <cell r="J49" t="str">
            <v>C1</v>
          </cell>
          <cell r="K49">
            <v>42985</v>
          </cell>
          <cell r="L49">
            <v>0</v>
          </cell>
          <cell r="M49">
            <v>1</v>
          </cell>
          <cell r="N49" t="str">
            <v>XĐTH</v>
          </cell>
          <cell r="O49">
            <v>43046</v>
          </cell>
          <cell r="P49" t="str">
            <v>Chính thức</v>
          </cell>
          <cell r="Q49">
            <v>0</v>
          </cell>
          <cell r="R49">
            <v>8500000</v>
          </cell>
          <cell r="S49">
            <v>8500000</v>
          </cell>
          <cell r="T49">
            <v>17000000</v>
          </cell>
          <cell r="U49">
            <v>0</v>
          </cell>
          <cell r="V49">
            <v>0</v>
          </cell>
          <cell r="W49">
            <v>0</v>
          </cell>
          <cell r="X49">
            <v>103867558197</v>
          </cell>
          <cell r="Y49">
            <v>0</v>
          </cell>
          <cell r="Z49">
            <v>0</v>
          </cell>
          <cell r="AA49" t="str">
            <v>VIETINBANK</v>
          </cell>
          <cell r="AB49" t="str">
            <v>LT</v>
          </cell>
          <cell r="AC49">
            <v>0</v>
          </cell>
        </row>
        <row r="50">
          <cell r="C50">
            <v>10192</v>
          </cell>
          <cell r="D50" t="str">
            <v>Hoàng Văn Mạnh</v>
          </cell>
          <cell r="E50" t="str">
            <v>Khác</v>
          </cell>
          <cell r="F50" t="str">
            <v>Khác</v>
          </cell>
          <cell r="G50" t="str">
            <v>Khác</v>
          </cell>
          <cell r="H50" t="str">
            <v>Khác</v>
          </cell>
          <cell r="I50" t="str">
            <v>Ban MKT&amp;TT C1</v>
          </cell>
          <cell r="J50" t="str">
            <v>C1</v>
          </cell>
          <cell r="K50">
            <v>41518</v>
          </cell>
          <cell r="L50">
            <v>0</v>
          </cell>
          <cell r="M50">
            <v>1</v>
          </cell>
          <cell r="N50" t="str">
            <v>Không XĐTH</v>
          </cell>
          <cell r="O50">
            <v>0</v>
          </cell>
          <cell r="P50">
            <v>0</v>
          </cell>
          <cell r="Q50">
            <v>0</v>
          </cell>
          <cell r="R50">
            <v>4050000</v>
          </cell>
          <cell r="S50">
            <v>0</v>
          </cell>
          <cell r="T50">
            <v>4050000</v>
          </cell>
          <cell r="U50">
            <v>0</v>
          </cell>
          <cell r="V50">
            <v>0</v>
          </cell>
          <cell r="W50">
            <v>0</v>
          </cell>
          <cell r="X50" t="str">
            <v>Lương xử lý</v>
          </cell>
          <cell r="Y50">
            <v>0</v>
          </cell>
          <cell r="Z50">
            <v>0</v>
          </cell>
          <cell r="AA50">
            <v>0</v>
          </cell>
          <cell r="AB50" t="str">
            <v>LT</v>
          </cell>
          <cell r="AC50">
            <v>0</v>
          </cell>
        </row>
        <row r="51">
          <cell r="C51">
            <v>10370</v>
          </cell>
          <cell r="D51" t="str">
            <v>Nguyễn Thị Trang</v>
          </cell>
          <cell r="E51" t="str">
            <v>Nhân viên Thủ tục sổ đỏ</v>
          </cell>
          <cell r="F51" t="str">
            <v>BP bàn giao</v>
          </cell>
          <cell r="G51" t="str">
            <v>Phòng Dịch vụ</v>
          </cell>
          <cell r="H51" t="str">
            <v>Ban Kính doanh - Dịch vụ</v>
          </cell>
          <cell r="I51" t="str">
            <v>Ban KD C1</v>
          </cell>
          <cell r="J51" t="str">
            <v>C1</v>
          </cell>
          <cell r="K51">
            <v>43029</v>
          </cell>
          <cell r="L51">
            <v>0</v>
          </cell>
          <cell r="M51" t="str">
            <v>HĐMV</v>
          </cell>
          <cell r="N51" t="str">
            <v>HĐMV</v>
          </cell>
          <cell r="O51">
            <v>43029</v>
          </cell>
          <cell r="P51" t="str">
            <v>Nhân viên mới</v>
          </cell>
          <cell r="Q51">
            <v>0</v>
          </cell>
          <cell r="R51">
            <v>4050000</v>
          </cell>
          <cell r="S51">
            <v>450000</v>
          </cell>
          <cell r="T51">
            <v>4500000</v>
          </cell>
          <cell r="U51">
            <v>0</v>
          </cell>
          <cell r="V51">
            <v>0</v>
          </cell>
          <cell r="W51">
            <v>0</v>
          </cell>
          <cell r="X51">
            <v>105867650136</v>
          </cell>
          <cell r="Y51">
            <v>0</v>
          </cell>
          <cell r="Z51">
            <v>0</v>
          </cell>
          <cell r="AA51">
            <v>0</v>
          </cell>
          <cell r="AB51" t="str">
            <v>CK</v>
          </cell>
          <cell r="AC51">
            <v>0</v>
          </cell>
        </row>
        <row r="52">
          <cell r="C52">
            <v>10359</v>
          </cell>
          <cell r="D52" t="str">
            <v>Hoàng Xuân Quỳnh</v>
          </cell>
          <cell r="E52" t="str">
            <v>Nhân viên học việc</v>
          </cell>
          <cell r="F52" t="str">
            <v>BP Thủ tục khách hàng</v>
          </cell>
          <cell r="G52" t="str">
            <v>Phòng Dịch vụ</v>
          </cell>
          <cell r="H52" t="str">
            <v>Khối Kinh doanh - Dịch vụ</v>
          </cell>
          <cell r="I52" t="str">
            <v>Ban KD C1</v>
          </cell>
          <cell r="J52" t="str">
            <v>C1</v>
          </cell>
          <cell r="K52">
            <v>43003</v>
          </cell>
          <cell r="L52">
            <v>0</v>
          </cell>
          <cell r="M52" t="str">
            <v>HĐHV</v>
          </cell>
          <cell r="N52" t="str">
            <v>HĐHV</v>
          </cell>
          <cell r="O52">
            <v>0</v>
          </cell>
          <cell r="P52">
            <v>0</v>
          </cell>
          <cell r="Q52">
            <v>0</v>
          </cell>
          <cell r="R52">
            <v>4500000</v>
          </cell>
          <cell r="S52">
            <v>0</v>
          </cell>
          <cell r="T52">
            <v>4500000</v>
          </cell>
          <cell r="U52">
            <v>0</v>
          </cell>
          <cell r="V52">
            <v>0</v>
          </cell>
          <cell r="W52">
            <v>0</v>
          </cell>
          <cell r="X52">
            <v>107006409949</v>
          </cell>
          <cell r="Y52">
            <v>0</v>
          </cell>
          <cell r="Z52">
            <v>0</v>
          </cell>
          <cell r="AA52" t="str">
            <v>VIETINBANK</v>
          </cell>
          <cell r="AB52" t="str">
            <v>CK</v>
          </cell>
          <cell r="AC52">
            <v>0</v>
          </cell>
        </row>
        <row r="53">
          <cell r="C53">
            <v>10238</v>
          </cell>
          <cell r="D53" t="str">
            <v>Vũ Thị Hường</v>
          </cell>
          <cell r="E53" t="str">
            <v>Nhân viên học việc</v>
          </cell>
          <cell r="F53" t="str">
            <v>Phòng Kế toán</v>
          </cell>
          <cell r="G53" t="str">
            <v>Phòng Kế toán</v>
          </cell>
          <cell r="H53">
            <v>0</v>
          </cell>
          <cell r="I53" t="str">
            <v>Ban TC-KT C1</v>
          </cell>
          <cell r="J53" t="str">
            <v>C1</v>
          </cell>
          <cell r="K53">
            <v>42919</v>
          </cell>
          <cell r="L53">
            <v>0</v>
          </cell>
          <cell r="M53" t="str">
            <v>HĐHV</v>
          </cell>
          <cell r="N53" t="str">
            <v>HĐHV</v>
          </cell>
          <cell r="O53">
            <v>42979</v>
          </cell>
          <cell r="P53" t="str">
            <v>Điều chỉnh lương</v>
          </cell>
          <cell r="Q53">
            <v>0</v>
          </cell>
          <cell r="R53">
            <v>2500000</v>
          </cell>
          <cell r="S53">
            <v>0</v>
          </cell>
          <cell r="T53">
            <v>2500000</v>
          </cell>
          <cell r="U53">
            <v>0</v>
          </cell>
          <cell r="V53">
            <v>0</v>
          </cell>
          <cell r="W53">
            <v>0</v>
          </cell>
          <cell r="X53">
            <v>104867323274</v>
          </cell>
          <cell r="Y53">
            <v>0</v>
          </cell>
          <cell r="Z53">
            <v>0</v>
          </cell>
          <cell r="AA53" t="str">
            <v>VIETINBANK</v>
          </cell>
          <cell r="AB53" t="str">
            <v>CK</v>
          </cell>
          <cell r="AC53">
            <v>0</v>
          </cell>
        </row>
        <row r="54">
          <cell r="C54">
            <v>10360</v>
          </cell>
          <cell r="D54" t="str">
            <v>Trần Quang Vinh</v>
          </cell>
          <cell r="E54" t="str">
            <v>Nhân viên học việc</v>
          </cell>
          <cell r="F54" t="str">
            <v>Phòng Kế toán</v>
          </cell>
          <cell r="G54" t="str">
            <v>Phòng Kế toán</v>
          </cell>
          <cell r="H54">
            <v>0</v>
          </cell>
          <cell r="I54" t="str">
            <v>Ban TC-KT C1</v>
          </cell>
          <cell r="J54" t="str">
            <v>C1</v>
          </cell>
          <cell r="K54">
            <v>42983</v>
          </cell>
          <cell r="L54">
            <v>0</v>
          </cell>
          <cell r="M54" t="str">
            <v>HĐMV</v>
          </cell>
          <cell r="N54" t="str">
            <v>HĐHV</v>
          </cell>
          <cell r="O54">
            <v>43009</v>
          </cell>
          <cell r="P54" t="str">
            <v>Nhân viên mới</v>
          </cell>
          <cell r="Q54">
            <v>0</v>
          </cell>
          <cell r="R54">
            <v>2500000</v>
          </cell>
          <cell r="S54">
            <v>0</v>
          </cell>
          <cell r="T54">
            <v>2500000</v>
          </cell>
          <cell r="U54">
            <v>0</v>
          </cell>
          <cell r="V54">
            <v>0</v>
          </cell>
          <cell r="W54">
            <v>0</v>
          </cell>
          <cell r="X54">
            <v>100005841245</v>
          </cell>
          <cell r="Y54">
            <v>0</v>
          </cell>
          <cell r="Z54">
            <v>0</v>
          </cell>
          <cell r="AA54" t="str">
            <v>VIETINBANK</v>
          </cell>
          <cell r="AB54" t="str">
            <v>CK</v>
          </cell>
          <cell r="AC54">
            <v>0</v>
          </cell>
        </row>
        <row r="55">
          <cell r="C55">
            <v>10366</v>
          </cell>
          <cell r="D55" t="str">
            <v>Nguyễn Thị Thu Nhàn</v>
          </cell>
          <cell r="E55" t="str">
            <v>Nhân viên Thủ tục sổ đỏ</v>
          </cell>
          <cell r="F55" t="str">
            <v>BP bàn giao</v>
          </cell>
          <cell r="G55" t="str">
            <v>Phòng Dịch vụ</v>
          </cell>
          <cell r="H55" t="str">
            <v>Ban Kính doanh - Dịch vụ</v>
          </cell>
          <cell r="I55" t="str">
            <v>Ban KD C1</v>
          </cell>
          <cell r="J55" t="str">
            <v>C1</v>
          </cell>
          <cell r="K55">
            <v>43018</v>
          </cell>
          <cell r="L55">
            <v>0</v>
          </cell>
          <cell r="M55" t="str">
            <v>HĐMV</v>
          </cell>
          <cell r="N55" t="str">
            <v>HĐMV</v>
          </cell>
          <cell r="O55">
            <v>43018</v>
          </cell>
          <cell r="P55" t="str">
            <v>Nhân viên mới</v>
          </cell>
          <cell r="Q55">
            <v>0</v>
          </cell>
          <cell r="R55">
            <v>4500000</v>
          </cell>
          <cell r="S55">
            <v>0</v>
          </cell>
          <cell r="T55">
            <v>4500000</v>
          </cell>
          <cell r="U55">
            <v>0</v>
          </cell>
          <cell r="V55">
            <v>0</v>
          </cell>
          <cell r="W55">
            <v>0</v>
          </cell>
          <cell r="X55">
            <v>104866819119</v>
          </cell>
          <cell r="Y55">
            <v>0</v>
          </cell>
          <cell r="Z55">
            <v>0</v>
          </cell>
          <cell r="AA55" t="str">
            <v>VIETINBANK</v>
          </cell>
          <cell r="AB55" t="str">
            <v>CK</v>
          </cell>
          <cell r="AC55">
            <v>0</v>
          </cell>
        </row>
        <row r="56">
          <cell r="C56">
            <v>10369</v>
          </cell>
          <cell r="D56" t="str">
            <v>Nguyễn Khắc Hưng</v>
          </cell>
          <cell r="E56" t="str">
            <v>Trưởng phòng Quản lý thiết kế</v>
          </cell>
          <cell r="F56" t="str">
            <v>Phòng Quản lý thiết kế</v>
          </cell>
          <cell r="G56" t="str">
            <v>Phòng Quản lý thiết kế</v>
          </cell>
          <cell r="H56" t="str">
            <v>Khối Quản lý dự án</v>
          </cell>
          <cell r="I56" t="str">
            <v>Phòng QLTK C2</v>
          </cell>
          <cell r="J56" t="str">
            <v>C2</v>
          </cell>
          <cell r="K56">
            <v>43026</v>
          </cell>
          <cell r="L56">
            <v>0</v>
          </cell>
          <cell r="M56" t="str">
            <v>HĐTV</v>
          </cell>
          <cell r="N56" t="str">
            <v>HĐTV</v>
          </cell>
          <cell r="O56">
            <v>43026</v>
          </cell>
          <cell r="P56" t="str">
            <v>Nhân viên mới</v>
          </cell>
          <cell r="Q56">
            <v>0.85</v>
          </cell>
          <cell r="R56">
            <v>31050000</v>
          </cell>
          <cell r="S56">
            <v>31050000</v>
          </cell>
          <cell r="T56">
            <v>62100000</v>
          </cell>
          <cell r="U56">
            <v>0</v>
          </cell>
          <cell r="V56">
            <v>0</v>
          </cell>
          <cell r="W56">
            <v>0</v>
          </cell>
          <cell r="X56">
            <v>104867707000</v>
          </cell>
          <cell r="Y56">
            <v>0</v>
          </cell>
          <cell r="Z56">
            <v>0</v>
          </cell>
          <cell r="AA56">
            <v>0</v>
          </cell>
          <cell r="AB56">
            <v>0.1</v>
          </cell>
          <cell r="AC56">
            <v>0</v>
          </cell>
        </row>
        <row r="57">
          <cell r="C57">
            <v>10038</v>
          </cell>
          <cell r="D57" t="str">
            <v>Vũ Minh Tuấn</v>
          </cell>
          <cell r="E57" t="str">
            <v>Chuyên viên Kiến trúc Quy hoạch</v>
          </cell>
          <cell r="F57" t="str">
            <v>Bộ phận Kiến trúc Quy hoạch</v>
          </cell>
          <cell r="G57" t="str">
            <v>Bộ phận Kiến trúc Quy hoạch</v>
          </cell>
          <cell r="H57" t="str">
            <v>Khối Quản lý dự án</v>
          </cell>
          <cell r="I57" t="str">
            <v>Phòng QLTK C2</v>
          </cell>
          <cell r="J57" t="str">
            <v>C2</v>
          </cell>
          <cell r="K57">
            <v>42877</v>
          </cell>
          <cell r="L57">
            <v>0</v>
          </cell>
          <cell r="M57">
            <v>1</v>
          </cell>
          <cell r="N57" t="str">
            <v>XĐTH</v>
          </cell>
          <cell r="O57">
            <v>42938</v>
          </cell>
          <cell r="P57" t="str">
            <v>Chính thức</v>
          </cell>
          <cell r="Q57">
            <v>0</v>
          </cell>
          <cell r="R57">
            <v>7000000</v>
          </cell>
          <cell r="S57">
            <v>7000000</v>
          </cell>
          <cell r="T57">
            <v>14000000</v>
          </cell>
          <cell r="U57">
            <v>0</v>
          </cell>
          <cell r="V57">
            <v>0</v>
          </cell>
          <cell r="W57">
            <v>0</v>
          </cell>
          <cell r="X57">
            <v>105867068781</v>
          </cell>
          <cell r="Y57">
            <v>0</v>
          </cell>
          <cell r="Z57">
            <v>0</v>
          </cell>
          <cell r="AA57" t="str">
            <v>VIETINBANK</v>
          </cell>
          <cell r="AB57" t="str">
            <v>LT</v>
          </cell>
          <cell r="AC57">
            <v>0</v>
          </cell>
        </row>
        <row r="58">
          <cell r="C58">
            <v>10036</v>
          </cell>
          <cell r="D58" t="str">
            <v>Đặng Văn Giáp</v>
          </cell>
          <cell r="E58" t="str">
            <v>Chuyên viên Quản lý thiết kế - Xây dựng Hạ tầng</v>
          </cell>
          <cell r="F58" t="str">
            <v>Bộ phận Xây dựng Hạ tầng &amp; Kết cấu</v>
          </cell>
          <cell r="G58" t="str">
            <v>Bộ phận Xây dựng Hạ tầng &amp; Kết cấu</v>
          </cell>
          <cell r="H58" t="str">
            <v>Khối Quản lý dự án</v>
          </cell>
          <cell r="I58" t="str">
            <v>Phòng QLTK C2</v>
          </cell>
          <cell r="J58" t="str">
            <v>C2</v>
          </cell>
          <cell r="K58">
            <v>42870</v>
          </cell>
          <cell r="L58">
            <v>0</v>
          </cell>
          <cell r="M58">
            <v>1</v>
          </cell>
          <cell r="N58" t="str">
            <v>XĐTH</v>
          </cell>
          <cell r="O58">
            <v>42931</v>
          </cell>
          <cell r="P58" t="str">
            <v>Chính thức</v>
          </cell>
          <cell r="Q58">
            <v>0</v>
          </cell>
          <cell r="R58">
            <v>7500000</v>
          </cell>
          <cell r="S58">
            <v>7500000</v>
          </cell>
          <cell r="T58">
            <v>15000000</v>
          </cell>
          <cell r="U58">
            <v>0</v>
          </cell>
          <cell r="V58">
            <v>0</v>
          </cell>
          <cell r="W58">
            <v>0</v>
          </cell>
          <cell r="X58">
            <v>107867051676</v>
          </cell>
          <cell r="Y58">
            <v>0</v>
          </cell>
          <cell r="Z58">
            <v>0</v>
          </cell>
          <cell r="AA58" t="str">
            <v>VIETINBANK</v>
          </cell>
          <cell r="AB58" t="str">
            <v>LT</v>
          </cell>
          <cell r="AC58">
            <v>0</v>
          </cell>
        </row>
        <row r="59">
          <cell r="C59">
            <v>10037</v>
          </cell>
          <cell r="D59" t="str">
            <v>Lý Đặng Tiến</v>
          </cell>
          <cell r="E59" t="str">
            <v>Chuyên viên Quản lý thiết kế - Xây dựng Hạ tầng</v>
          </cell>
          <cell r="F59" t="str">
            <v>Bộ phận Xây dựng Hạ tầng &amp; Kết cấu</v>
          </cell>
          <cell r="G59" t="str">
            <v>Bộ phận Xây dựng Hạ tầng &amp; Kết cấu</v>
          </cell>
          <cell r="H59" t="str">
            <v>Khối Quản lý dự án</v>
          </cell>
          <cell r="I59" t="str">
            <v>Phòng QLTK C2</v>
          </cell>
          <cell r="J59" t="str">
            <v>C2</v>
          </cell>
          <cell r="K59">
            <v>42877</v>
          </cell>
          <cell r="L59">
            <v>0</v>
          </cell>
          <cell r="M59">
            <v>1</v>
          </cell>
          <cell r="N59" t="str">
            <v>XĐTH</v>
          </cell>
          <cell r="O59">
            <v>42938</v>
          </cell>
          <cell r="P59" t="str">
            <v>Chính thức</v>
          </cell>
          <cell r="Q59">
            <v>0</v>
          </cell>
          <cell r="R59">
            <v>7500000</v>
          </cell>
          <cell r="S59">
            <v>7500000</v>
          </cell>
          <cell r="T59">
            <v>15000000</v>
          </cell>
          <cell r="U59">
            <v>0</v>
          </cell>
          <cell r="V59">
            <v>0</v>
          </cell>
          <cell r="W59">
            <v>0</v>
          </cell>
          <cell r="X59">
            <v>107000649281</v>
          </cell>
          <cell r="Y59">
            <v>0</v>
          </cell>
          <cell r="Z59">
            <v>0</v>
          </cell>
          <cell r="AA59" t="str">
            <v>VIETINBANK</v>
          </cell>
          <cell r="AB59" t="str">
            <v>LT</v>
          </cell>
          <cell r="AC59">
            <v>0</v>
          </cell>
        </row>
        <row r="60">
          <cell r="C60">
            <v>10309</v>
          </cell>
          <cell r="D60" t="str">
            <v>Mai Anh Tuấn</v>
          </cell>
          <cell r="E60" t="str">
            <v>Kỹ sư Hạ Tầng</v>
          </cell>
          <cell r="F60" t="str">
            <v>Bộ phận Xây dựng Hạ tầng &amp; Kết cấu</v>
          </cell>
          <cell r="G60" t="str">
            <v>Bộ phận Xây dựng Hạ tầng &amp; Kết cấu</v>
          </cell>
          <cell r="H60" t="str">
            <v>Khối Quản lý dự án</v>
          </cell>
          <cell r="I60" t="str">
            <v>Phòng QLTK C2</v>
          </cell>
          <cell r="J60" t="str">
            <v>C2</v>
          </cell>
          <cell r="K60">
            <v>42948</v>
          </cell>
          <cell r="L60">
            <v>0</v>
          </cell>
          <cell r="M60">
            <v>1</v>
          </cell>
          <cell r="N60" t="str">
            <v>XĐTH</v>
          </cell>
          <cell r="O60">
            <v>43008</v>
          </cell>
          <cell r="P60" t="str">
            <v>Chính thức</v>
          </cell>
          <cell r="Q60">
            <v>0</v>
          </cell>
          <cell r="R60">
            <v>8120000</v>
          </cell>
          <cell r="S60">
            <v>8120000</v>
          </cell>
          <cell r="T60">
            <v>16240000</v>
          </cell>
          <cell r="U60">
            <v>0</v>
          </cell>
          <cell r="V60">
            <v>0</v>
          </cell>
          <cell r="W60">
            <v>0</v>
          </cell>
          <cell r="X60">
            <v>101867335443</v>
          </cell>
          <cell r="Y60">
            <v>0</v>
          </cell>
          <cell r="Z60">
            <v>0</v>
          </cell>
          <cell r="AA60" t="str">
            <v>VIETINBANK</v>
          </cell>
          <cell r="AB60" t="str">
            <v>LT</v>
          </cell>
          <cell r="AC60">
            <v>0</v>
          </cell>
        </row>
        <row r="61">
          <cell r="C61">
            <v>10017</v>
          </cell>
          <cell r="D61" t="str">
            <v>Đào Minh Tuấn</v>
          </cell>
          <cell r="E61" t="str">
            <v>Chuyên viên M&amp;E</v>
          </cell>
          <cell r="F61" t="str">
            <v>Bộ phận Cơ điện (M&amp;E)</v>
          </cell>
          <cell r="G61" t="str">
            <v>Bộ phận Cơ điện (M&amp;E)</v>
          </cell>
          <cell r="H61" t="str">
            <v>Khối Quản lý dự án</v>
          </cell>
          <cell r="I61" t="str">
            <v>Phòng QLTK C2</v>
          </cell>
          <cell r="J61" t="str">
            <v>C2</v>
          </cell>
          <cell r="K61">
            <v>42072</v>
          </cell>
          <cell r="L61">
            <v>0</v>
          </cell>
          <cell r="M61">
            <v>1</v>
          </cell>
          <cell r="N61" t="str">
            <v>XĐTH</v>
          </cell>
          <cell r="O61">
            <v>0</v>
          </cell>
          <cell r="P61">
            <v>0</v>
          </cell>
          <cell r="Q61">
            <v>0</v>
          </cell>
          <cell r="R61">
            <v>7700000</v>
          </cell>
          <cell r="S61">
            <v>7700000</v>
          </cell>
          <cell r="T61">
            <v>15400000</v>
          </cell>
          <cell r="U61">
            <v>0</v>
          </cell>
          <cell r="V61">
            <v>0</v>
          </cell>
          <cell r="W61">
            <v>0</v>
          </cell>
          <cell r="X61" t="str">
            <v>109002044690</v>
          </cell>
          <cell r="Y61">
            <v>0</v>
          </cell>
          <cell r="Z61">
            <v>0</v>
          </cell>
          <cell r="AA61" t="str">
            <v>VIETINBANK</v>
          </cell>
          <cell r="AB61" t="str">
            <v>LT</v>
          </cell>
          <cell r="AC61">
            <v>1</v>
          </cell>
        </row>
        <row r="62">
          <cell r="C62">
            <v>10030</v>
          </cell>
          <cell r="D62" t="str">
            <v>Lê Văn Khoảng</v>
          </cell>
          <cell r="E62" t="str">
            <v>Trưởng bộ phận M&amp;E</v>
          </cell>
          <cell r="F62" t="str">
            <v>Bộ phận Cơ điện (M&amp;E)</v>
          </cell>
          <cell r="G62" t="str">
            <v>Bộ phận Cơ điện (M&amp;E)</v>
          </cell>
          <cell r="H62" t="str">
            <v>Khối Quản lý dự án</v>
          </cell>
          <cell r="I62" t="str">
            <v>Phòng QLTK C2</v>
          </cell>
          <cell r="J62" t="str">
            <v>C2</v>
          </cell>
          <cell r="K62">
            <v>41862</v>
          </cell>
          <cell r="L62">
            <v>0</v>
          </cell>
          <cell r="M62">
            <v>1</v>
          </cell>
          <cell r="N62" t="str">
            <v>XĐTH</v>
          </cell>
          <cell r="O62">
            <v>0</v>
          </cell>
          <cell r="P62">
            <v>0</v>
          </cell>
          <cell r="Q62">
            <v>0</v>
          </cell>
          <cell r="R62">
            <v>15000000</v>
          </cell>
          <cell r="S62">
            <v>15000000</v>
          </cell>
          <cell r="T62">
            <v>30000000</v>
          </cell>
          <cell r="U62">
            <v>0</v>
          </cell>
          <cell r="V62">
            <v>0</v>
          </cell>
          <cell r="W62">
            <v>0</v>
          </cell>
          <cell r="X62" t="str">
            <v>100001787896</v>
          </cell>
          <cell r="Y62">
            <v>0</v>
          </cell>
          <cell r="Z62">
            <v>0</v>
          </cell>
          <cell r="AA62" t="str">
            <v>VIETINBANK</v>
          </cell>
          <cell r="AB62" t="str">
            <v>LT</v>
          </cell>
          <cell r="AC62">
            <v>3</v>
          </cell>
        </row>
        <row r="63">
          <cell r="C63">
            <v>10032</v>
          </cell>
          <cell r="D63" t="str">
            <v>Nguyễn Công Sáng</v>
          </cell>
          <cell r="E63" t="str">
            <v>Chuyên viên Quản lý thiết kế M&amp;E</v>
          </cell>
          <cell r="F63" t="str">
            <v>Bộ phận Cơ điện (M&amp;E)</v>
          </cell>
          <cell r="G63" t="str">
            <v>Bộ phận Cơ điện (M&amp;E)</v>
          </cell>
          <cell r="H63" t="str">
            <v>Khối Quản lý dự án</v>
          </cell>
          <cell r="I63" t="str">
            <v>Phòng QLTK C2</v>
          </cell>
          <cell r="J63" t="str">
            <v>C2</v>
          </cell>
          <cell r="K63">
            <v>42132</v>
          </cell>
          <cell r="L63">
            <v>0</v>
          </cell>
          <cell r="M63">
            <v>1</v>
          </cell>
          <cell r="N63" t="str">
            <v>XĐTH</v>
          </cell>
          <cell r="O63">
            <v>0</v>
          </cell>
          <cell r="P63">
            <v>0</v>
          </cell>
          <cell r="Q63">
            <v>0</v>
          </cell>
          <cell r="R63">
            <v>7000000</v>
          </cell>
          <cell r="S63">
            <v>7000000</v>
          </cell>
          <cell r="T63">
            <v>14000000</v>
          </cell>
          <cell r="U63">
            <v>0</v>
          </cell>
          <cell r="V63">
            <v>0</v>
          </cell>
          <cell r="W63">
            <v>0</v>
          </cell>
          <cell r="X63" t="str">
            <v>103005030819</v>
          </cell>
          <cell r="Y63">
            <v>0</v>
          </cell>
          <cell r="Z63">
            <v>0</v>
          </cell>
          <cell r="AA63" t="str">
            <v>VIETINBANK</v>
          </cell>
          <cell r="AB63" t="str">
            <v>LT</v>
          </cell>
          <cell r="AC63">
            <v>0</v>
          </cell>
        </row>
        <row r="64">
          <cell r="C64">
            <v>10031</v>
          </cell>
          <cell r="D64" t="str">
            <v>Phạm Thị Lê Ngọc</v>
          </cell>
          <cell r="E64" t="str">
            <v>Chuyên viên Kiểm soát thiết kế, BIM</v>
          </cell>
          <cell r="F64" t="str">
            <v>Bộ phận KCS</v>
          </cell>
          <cell r="G64" t="str">
            <v>Bộ phận KCS</v>
          </cell>
          <cell r="H64" t="str">
            <v>Khối Quản lý dự án</v>
          </cell>
          <cell r="I64" t="str">
            <v>Phòng QLTK C2</v>
          </cell>
          <cell r="J64" t="str">
            <v>C2</v>
          </cell>
          <cell r="K64">
            <v>42079</v>
          </cell>
          <cell r="L64">
            <v>0</v>
          </cell>
          <cell r="M64">
            <v>1</v>
          </cell>
          <cell r="N64" t="str">
            <v>XĐTH</v>
          </cell>
          <cell r="O64">
            <v>0</v>
          </cell>
          <cell r="P64">
            <v>0</v>
          </cell>
          <cell r="Q64">
            <v>0</v>
          </cell>
          <cell r="R64">
            <v>8500000</v>
          </cell>
          <cell r="S64">
            <v>8500000</v>
          </cell>
          <cell r="T64">
            <v>17000000</v>
          </cell>
          <cell r="U64">
            <v>0</v>
          </cell>
          <cell r="V64">
            <v>0</v>
          </cell>
          <cell r="W64">
            <v>0</v>
          </cell>
          <cell r="X64" t="str">
            <v>101002307765</v>
          </cell>
          <cell r="Y64">
            <v>0</v>
          </cell>
          <cell r="Z64">
            <v>0</v>
          </cell>
          <cell r="AA64" t="str">
            <v>VIETINBANK</v>
          </cell>
          <cell r="AB64" t="str">
            <v>LT</v>
          </cell>
          <cell r="AC64">
            <v>0</v>
          </cell>
        </row>
        <row r="65">
          <cell r="C65">
            <v>10028</v>
          </cell>
          <cell r="D65" t="str">
            <v>Trần Anh</v>
          </cell>
          <cell r="E65" t="str">
            <v xml:space="preserve">Trưởng phòng Quản lý dự án </v>
          </cell>
          <cell r="F65" t="str">
            <v>Phòng Quản lý dự án</v>
          </cell>
          <cell r="G65" t="str">
            <v>Phòng Quản lý dự án</v>
          </cell>
          <cell r="H65" t="str">
            <v>Khối Quản lý dự án</v>
          </cell>
          <cell r="I65" t="str">
            <v>BGĐ C2</v>
          </cell>
          <cell r="J65" t="str">
            <v>C2</v>
          </cell>
          <cell r="K65">
            <v>41945</v>
          </cell>
          <cell r="L65">
            <v>0</v>
          </cell>
          <cell r="M65">
            <v>1</v>
          </cell>
          <cell r="N65" t="str">
            <v>Không XĐTH</v>
          </cell>
          <cell r="O65">
            <v>0</v>
          </cell>
          <cell r="P65">
            <v>0</v>
          </cell>
          <cell r="Q65">
            <v>0</v>
          </cell>
          <cell r="R65">
            <v>20500000</v>
          </cell>
          <cell r="S65">
            <v>20500000</v>
          </cell>
          <cell r="T65">
            <v>41000000</v>
          </cell>
          <cell r="U65">
            <v>0</v>
          </cell>
          <cell r="V65">
            <v>0</v>
          </cell>
          <cell r="W65">
            <v>0</v>
          </cell>
          <cell r="X65" t="str">
            <v>100007107428</v>
          </cell>
          <cell r="Y65">
            <v>0</v>
          </cell>
          <cell r="Z65">
            <v>0</v>
          </cell>
          <cell r="AA65" t="str">
            <v>VIETINBANK</v>
          </cell>
          <cell r="AB65" t="str">
            <v>LT</v>
          </cell>
          <cell r="AC65">
            <v>1</v>
          </cell>
        </row>
        <row r="66">
          <cell r="C66">
            <v>10041</v>
          </cell>
          <cell r="D66" t="str">
            <v>Lê Thị Lan Anh</v>
          </cell>
          <cell r="E66" t="str">
            <v>Phó phòng Quản lý dự án kiêm Phụ trách Phòng Quản lý Kinh tế Đấu thầu</v>
          </cell>
          <cell r="F66" t="str">
            <v>BP Quản lý hồ sơ, QA-QC</v>
          </cell>
          <cell r="G66" t="str">
            <v>Phòng Quản lý dự án</v>
          </cell>
          <cell r="H66" t="str">
            <v>Khối Quản lý dự án</v>
          </cell>
          <cell r="I66" t="str">
            <v>Phòng QLDA C2</v>
          </cell>
          <cell r="J66" t="str">
            <v>C2</v>
          </cell>
          <cell r="K66">
            <v>42506</v>
          </cell>
          <cell r="L66">
            <v>0</v>
          </cell>
          <cell r="M66">
            <v>1</v>
          </cell>
          <cell r="N66" t="str">
            <v>XĐTH</v>
          </cell>
          <cell r="O66">
            <v>43009</v>
          </cell>
          <cell r="P66" t="str">
            <v>Phụ cấp kiêm nhiệm</v>
          </cell>
          <cell r="Q66">
            <v>0</v>
          </cell>
          <cell r="R66">
            <v>15000000</v>
          </cell>
          <cell r="S66">
            <v>15000000</v>
          </cell>
          <cell r="T66">
            <v>30000000</v>
          </cell>
          <cell r="U66">
            <v>0</v>
          </cell>
          <cell r="V66">
            <v>0</v>
          </cell>
          <cell r="W66">
            <v>0</v>
          </cell>
          <cell r="X66" t="str">
            <v>103003186034</v>
          </cell>
          <cell r="Y66">
            <v>0</v>
          </cell>
          <cell r="Z66">
            <v>0</v>
          </cell>
          <cell r="AA66" t="str">
            <v>VIETINBANK</v>
          </cell>
          <cell r="AB66" t="str">
            <v>LT</v>
          </cell>
          <cell r="AC66">
            <v>2</v>
          </cell>
        </row>
        <row r="67">
          <cell r="C67">
            <v>10042</v>
          </cell>
          <cell r="D67" t="str">
            <v>Phạm Đức Nam</v>
          </cell>
          <cell r="E67" t="str">
            <v>Chuyên viên Quản lý QA, QC</v>
          </cell>
          <cell r="F67" t="str">
            <v>BP Quản lý hồ sơ, QA-QC</v>
          </cell>
          <cell r="G67" t="str">
            <v>Phòng Quản lý dự án</v>
          </cell>
          <cell r="H67" t="str">
            <v>Khối Quản lý dự án</v>
          </cell>
          <cell r="I67" t="str">
            <v>Phòng QLDA C2</v>
          </cell>
          <cell r="J67" t="str">
            <v>C2</v>
          </cell>
          <cell r="K67">
            <v>42534</v>
          </cell>
          <cell r="L67">
            <v>0</v>
          </cell>
          <cell r="M67">
            <v>1</v>
          </cell>
          <cell r="N67" t="str">
            <v>XĐTH</v>
          </cell>
          <cell r="O67">
            <v>0</v>
          </cell>
          <cell r="P67">
            <v>0</v>
          </cell>
          <cell r="Q67">
            <v>0</v>
          </cell>
          <cell r="R67">
            <v>6037500</v>
          </cell>
          <cell r="S67">
            <v>6037500</v>
          </cell>
          <cell r="T67">
            <v>12075000</v>
          </cell>
          <cell r="U67">
            <v>0</v>
          </cell>
          <cell r="V67">
            <v>0</v>
          </cell>
          <cell r="W67">
            <v>0</v>
          </cell>
          <cell r="X67" t="str">
            <v>108005004743</v>
          </cell>
          <cell r="Y67">
            <v>0</v>
          </cell>
          <cell r="Z67">
            <v>0</v>
          </cell>
          <cell r="AA67" t="str">
            <v>VIETINBANK</v>
          </cell>
          <cell r="AB67" t="str">
            <v>LT</v>
          </cell>
          <cell r="AC67">
            <v>1</v>
          </cell>
        </row>
        <row r="68">
          <cell r="C68">
            <v>10328</v>
          </cell>
          <cell r="D68" t="str">
            <v xml:space="preserve">Nguyễn Xuân Hùng </v>
          </cell>
          <cell r="E68" t="str">
            <v xml:space="preserve">Phó Phòng Quản lý dự án kiêm Giám đốc dự án Ecohome Phúc Lợi </v>
          </cell>
          <cell r="F68" t="str">
            <v>Dự án Ecohome Phúc Lợi DE4</v>
          </cell>
          <cell r="G68" t="str">
            <v>Phòng Quản lý dự án</v>
          </cell>
          <cell r="H68" t="str">
            <v>Khối Quản lý dự án</v>
          </cell>
          <cell r="I68" t="str">
            <v>Phòng QLDA C2</v>
          </cell>
          <cell r="J68" t="str">
            <v>C2</v>
          </cell>
          <cell r="K68">
            <v>42989</v>
          </cell>
          <cell r="L68">
            <v>0</v>
          </cell>
          <cell r="M68">
            <v>1</v>
          </cell>
          <cell r="N68" t="str">
            <v>XĐTH</v>
          </cell>
          <cell r="O68">
            <v>43050</v>
          </cell>
          <cell r="P68" t="str">
            <v>Chính thức</v>
          </cell>
          <cell r="Q68">
            <v>0</v>
          </cell>
          <cell r="R68">
            <v>17500000</v>
          </cell>
          <cell r="S68">
            <v>17500000</v>
          </cell>
          <cell r="T68">
            <v>35000000</v>
          </cell>
          <cell r="U68">
            <v>0</v>
          </cell>
          <cell r="V68">
            <v>0</v>
          </cell>
          <cell r="W68">
            <v>1000000</v>
          </cell>
          <cell r="X68">
            <v>104867476612</v>
          </cell>
          <cell r="Y68">
            <v>1000000</v>
          </cell>
          <cell r="Z68">
            <v>0</v>
          </cell>
          <cell r="AA68">
            <v>0</v>
          </cell>
          <cell r="AB68" t="str">
            <v>LT</v>
          </cell>
          <cell r="AC68">
            <v>2</v>
          </cell>
        </row>
        <row r="69">
          <cell r="C69">
            <v>10012</v>
          </cell>
          <cell r="D69" t="str">
            <v>Nguyễn Thế Hùng</v>
          </cell>
          <cell r="E69" t="str">
            <v>Chuyên viên Quản lý dự án</v>
          </cell>
          <cell r="F69" t="str">
            <v>Dự án Tdschool + Bãi đỗ xe Tây Hồ Tây</v>
          </cell>
          <cell r="G69" t="str">
            <v>Phòng Quản lý dự án</v>
          </cell>
          <cell r="H69" t="str">
            <v>Khối Quản lý dự án</v>
          </cell>
          <cell r="I69" t="str">
            <v>Phòng QLDA C2</v>
          </cell>
          <cell r="J69" t="str">
            <v>C2</v>
          </cell>
          <cell r="K69">
            <v>43026</v>
          </cell>
          <cell r="L69">
            <v>0</v>
          </cell>
          <cell r="M69">
            <v>1</v>
          </cell>
          <cell r="N69" t="str">
            <v>XĐTH</v>
          </cell>
          <cell r="O69">
            <v>43070</v>
          </cell>
          <cell r="P69" t="str">
            <v>Chính thức</v>
          </cell>
          <cell r="Q69">
            <v>0</v>
          </cell>
          <cell r="R69">
            <v>10000000.1</v>
          </cell>
          <cell r="S69">
            <v>10000000.1</v>
          </cell>
          <cell r="T69">
            <v>20000000.199999999</v>
          </cell>
          <cell r="U69">
            <v>0</v>
          </cell>
          <cell r="V69">
            <v>0</v>
          </cell>
          <cell r="W69">
            <v>0</v>
          </cell>
          <cell r="X69" t="str">
            <v>104002393277</v>
          </cell>
          <cell r="Y69">
            <v>0</v>
          </cell>
          <cell r="Z69">
            <v>0</v>
          </cell>
          <cell r="AA69">
            <v>0</v>
          </cell>
          <cell r="AB69" t="str">
            <v>LT</v>
          </cell>
          <cell r="AC69">
            <v>0</v>
          </cell>
        </row>
        <row r="70">
          <cell r="C70">
            <v>10340</v>
          </cell>
          <cell r="D70" t="str">
            <v>Nguyễn Thị Thủy</v>
          </cell>
          <cell r="E70" t="str">
            <v>Chuyên viên Quản lý Đấu thầu</v>
          </cell>
          <cell r="F70" t="str">
            <v>BP Quản lý Đấu thầu</v>
          </cell>
          <cell r="G70" t="str">
            <v>Phòng Kinh tế - Đấu thầu</v>
          </cell>
          <cell r="H70" t="str">
            <v>Khối Quản lý dự án</v>
          </cell>
          <cell r="I70" t="str">
            <v>Phòng QL KT ĐT C2</v>
          </cell>
          <cell r="J70" t="str">
            <v>C2</v>
          </cell>
          <cell r="K70">
            <v>42996</v>
          </cell>
          <cell r="L70">
            <v>0</v>
          </cell>
          <cell r="M70">
            <v>1</v>
          </cell>
          <cell r="N70" t="str">
            <v>XĐTH</v>
          </cell>
          <cell r="O70">
            <v>43057</v>
          </cell>
          <cell r="P70" t="str">
            <v>Chính thức</v>
          </cell>
          <cell r="Q70">
            <v>0</v>
          </cell>
          <cell r="R70">
            <v>6000000</v>
          </cell>
          <cell r="S70">
            <v>6000000</v>
          </cell>
          <cell r="T70">
            <v>12000000</v>
          </cell>
          <cell r="U70">
            <v>0</v>
          </cell>
          <cell r="V70">
            <v>0</v>
          </cell>
          <cell r="W70">
            <v>0</v>
          </cell>
          <cell r="X70">
            <v>103003900579</v>
          </cell>
          <cell r="Y70">
            <v>0</v>
          </cell>
          <cell r="Z70">
            <v>0</v>
          </cell>
          <cell r="AA70">
            <v>0</v>
          </cell>
          <cell r="AB70" t="str">
            <v>LT</v>
          </cell>
          <cell r="AC70">
            <v>1</v>
          </cell>
        </row>
        <row r="71">
          <cell r="C71">
            <v>10044</v>
          </cell>
          <cell r="D71" t="str">
            <v>Nguyễn Văn Quyền</v>
          </cell>
          <cell r="E71" t="str">
            <v>Chuyên viên Quản lý Đấu thầu</v>
          </cell>
          <cell r="F71" t="str">
            <v>BP Quản lý Đấu thầu</v>
          </cell>
          <cell r="G71" t="str">
            <v>Phòng Kinh tế - Đấu thầu</v>
          </cell>
          <cell r="H71" t="str">
            <v>Khối Quản lý dự án</v>
          </cell>
          <cell r="I71" t="str">
            <v>Phòng QL KT ĐT C2</v>
          </cell>
          <cell r="J71" t="str">
            <v>C2</v>
          </cell>
          <cell r="K71">
            <v>42933</v>
          </cell>
          <cell r="L71">
            <v>0</v>
          </cell>
          <cell r="M71">
            <v>1</v>
          </cell>
          <cell r="N71" t="str">
            <v>XĐTH</v>
          </cell>
          <cell r="O71">
            <v>42994</v>
          </cell>
          <cell r="P71" t="str">
            <v>Chính thức</v>
          </cell>
          <cell r="Q71">
            <v>0</v>
          </cell>
          <cell r="R71">
            <v>7500000</v>
          </cell>
          <cell r="S71">
            <v>7500000</v>
          </cell>
          <cell r="T71">
            <v>15000000</v>
          </cell>
          <cell r="U71">
            <v>0</v>
          </cell>
          <cell r="V71">
            <v>0</v>
          </cell>
          <cell r="W71">
            <v>0</v>
          </cell>
          <cell r="X71">
            <v>104867255257</v>
          </cell>
          <cell r="Y71">
            <v>0</v>
          </cell>
          <cell r="Z71">
            <v>0</v>
          </cell>
          <cell r="AA71" t="str">
            <v>VIETINBANK</v>
          </cell>
          <cell r="AB71" t="str">
            <v>LT</v>
          </cell>
          <cell r="AC71">
            <v>1</v>
          </cell>
        </row>
        <row r="72">
          <cell r="C72">
            <v>10019</v>
          </cell>
          <cell r="D72" t="str">
            <v>Phạm Văn Diệu</v>
          </cell>
          <cell r="E72" t="str">
            <v>Chuyên viên Quản lý Chi phí</v>
          </cell>
          <cell r="F72" t="str">
            <v>BP Quản lý Kinh tế</v>
          </cell>
          <cell r="G72" t="str">
            <v>Phòng Kinh tế - Đấu thầu</v>
          </cell>
          <cell r="H72" t="str">
            <v>Khối Quản lý dự án</v>
          </cell>
          <cell r="I72" t="str">
            <v>Phòng QL KT ĐT C2</v>
          </cell>
          <cell r="J72" t="str">
            <v>C2</v>
          </cell>
          <cell r="K72">
            <v>42628</v>
          </cell>
          <cell r="L72">
            <v>0</v>
          </cell>
          <cell r="M72">
            <v>1</v>
          </cell>
          <cell r="N72" t="str">
            <v>XĐTH</v>
          </cell>
          <cell r="O72">
            <v>0</v>
          </cell>
          <cell r="P72">
            <v>0</v>
          </cell>
          <cell r="Q72">
            <v>0</v>
          </cell>
          <cell r="R72">
            <v>6500000</v>
          </cell>
          <cell r="S72">
            <v>6500000</v>
          </cell>
          <cell r="T72">
            <v>13000000</v>
          </cell>
          <cell r="U72">
            <v>0</v>
          </cell>
          <cell r="V72">
            <v>0</v>
          </cell>
          <cell r="W72">
            <v>0</v>
          </cell>
          <cell r="X72" t="str">
            <v>108005394636</v>
          </cell>
          <cell r="Y72">
            <v>0</v>
          </cell>
          <cell r="Z72">
            <v>0</v>
          </cell>
          <cell r="AA72" t="str">
            <v>VIETINBANK</v>
          </cell>
          <cell r="AB72" t="str">
            <v>LT</v>
          </cell>
          <cell r="AC72">
            <v>0</v>
          </cell>
        </row>
        <row r="73">
          <cell r="C73">
            <v>10014</v>
          </cell>
          <cell r="D73" t="str">
            <v>Nguyễn Khắc Trường</v>
          </cell>
          <cell r="E73" t="str">
            <v>Kỹ sư Giám sát xây dựng</v>
          </cell>
          <cell r="F73" t="str">
            <v>Đoàn Tư vấn giám sát Ecohome Phúc Lợi</v>
          </cell>
          <cell r="G73" t="str">
            <v>Đoàn Tư vấn giám sát Ecohome Phúc Lợi</v>
          </cell>
          <cell r="H73" t="str">
            <v>Khối Quản lý dự án</v>
          </cell>
          <cell r="I73" t="str">
            <v>TVGS DE4 C2</v>
          </cell>
          <cell r="J73" t="str">
            <v>C2-1</v>
          </cell>
          <cell r="K73">
            <v>42516</v>
          </cell>
          <cell r="L73">
            <v>0</v>
          </cell>
          <cell r="M73">
            <v>1</v>
          </cell>
          <cell r="N73" t="str">
            <v>Không XĐTH</v>
          </cell>
          <cell r="O73">
            <v>0</v>
          </cell>
          <cell r="P73">
            <v>0</v>
          </cell>
          <cell r="Q73">
            <v>0</v>
          </cell>
          <cell r="R73">
            <v>6499999.9800000004</v>
          </cell>
          <cell r="S73">
            <v>6499999.9800000004</v>
          </cell>
          <cell r="T73">
            <v>12999999.960000001</v>
          </cell>
          <cell r="U73">
            <v>0</v>
          </cell>
          <cell r="V73">
            <v>0</v>
          </cell>
          <cell r="W73">
            <v>0</v>
          </cell>
          <cell r="X73" t="str">
            <v>103004237091</v>
          </cell>
          <cell r="Y73">
            <v>0</v>
          </cell>
          <cell r="Z73">
            <v>0</v>
          </cell>
          <cell r="AA73" t="str">
            <v>VIETINBANK</v>
          </cell>
          <cell r="AB73" t="str">
            <v>LT</v>
          </cell>
          <cell r="AC73">
            <v>1</v>
          </cell>
        </row>
        <row r="74">
          <cell r="C74">
            <v>10011</v>
          </cell>
          <cell r="D74" t="str">
            <v>Nghiêm Thị Nhàn</v>
          </cell>
          <cell r="E74" t="str">
            <v>Phụ trách Kế toán</v>
          </cell>
          <cell r="F74" t="str">
            <v>Bộ phận Kế toán</v>
          </cell>
          <cell r="G74" t="str">
            <v>Bộ phận Kế toán</v>
          </cell>
          <cell r="H74" t="str">
            <v>Khối Quản lý dự án</v>
          </cell>
          <cell r="I74" t="str">
            <v>Phòng HCNS C2</v>
          </cell>
          <cell r="J74" t="str">
            <v>C2</v>
          </cell>
          <cell r="K74">
            <v>42135</v>
          </cell>
          <cell r="L74">
            <v>0</v>
          </cell>
          <cell r="M74">
            <v>1</v>
          </cell>
          <cell r="N74" t="str">
            <v>XĐTH</v>
          </cell>
          <cell r="O74">
            <v>42736</v>
          </cell>
          <cell r="P74" t="str">
            <v>Điều chỉnh lương</v>
          </cell>
          <cell r="Q74">
            <v>0</v>
          </cell>
          <cell r="R74">
            <v>5000000</v>
          </cell>
          <cell r="S74">
            <v>7000000</v>
          </cell>
          <cell r="T74">
            <v>12000000</v>
          </cell>
          <cell r="U74">
            <v>0</v>
          </cell>
          <cell r="V74">
            <v>0</v>
          </cell>
          <cell r="W74">
            <v>0</v>
          </cell>
          <cell r="X74" t="str">
            <v>108002307280</v>
          </cell>
          <cell r="Y74">
            <v>0</v>
          </cell>
          <cell r="Z74">
            <v>0</v>
          </cell>
          <cell r="AA74" t="str">
            <v>VIETINBANK</v>
          </cell>
          <cell r="AB74" t="str">
            <v>LT</v>
          </cell>
          <cell r="AC74">
            <v>1</v>
          </cell>
        </row>
        <row r="75">
          <cell r="C75">
            <v>10311</v>
          </cell>
          <cell r="D75" t="str">
            <v>Trần Thị Thêu</v>
          </cell>
          <cell r="E75" t="str">
            <v>Quản trị viên tập sự</v>
          </cell>
          <cell r="F75" t="str">
            <v>Phòng Quản lý dự án</v>
          </cell>
          <cell r="G75" t="str">
            <v>Phòng Quản lý dự án</v>
          </cell>
          <cell r="H75" t="str">
            <v>Phòng Quản lý dự án</v>
          </cell>
          <cell r="I75" t="str">
            <v>Phòng QLDA C2</v>
          </cell>
          <cell r="J75" t="str">
            <v>C2</v>
          </cell>
          <cell r="K75">
            <v>42954</v>
          </cell>
          <cell r="L75">
            <v>0</v>
          </cell>
          <cell r="M75" t="str">
            <v>HĐHV</v>
          </cell>
          <cell r="N75" t="str">
            <v>HĐHV</v>
          </cell>
          <cell r="O75">
            <v>43040</v>
          </cell>
          <cell r="P75" t="str">
            <v>điều chỉnh lương</v>
          </cell>
          <cell r="Q75">
            <v>0</v>
          </cell>
          <cell r="R75">
            <v>6500000</v>
          </cell>
          <cell r="S75">
            <v>0</v>
          </cell>
          <cell r="T75">
            <v>6500000</v>
          </cell>
          <cell r="U75">
            <v>0</v>
          </cell>
          <cell r="V75">
            <v>0</v>
          </cell>
          <cell r="W75">
            <v>0</v>
          </cell>
          <cell r="X75">
            <v>105867387858</v>
          </cell>
          <cell r="Y75">
            <v>0</v>
          </cell>
          <cell r="Z75">
            <v>0</v>
          </cell>
          <cell r="AA75" t="str">
            <v>VIETINBANK</v>
          </cell>
          <cell r="AB75" t="str">
            <v>CK</v>
          </cell>
          <cell r="AC75">
            <v>0</v>
          </cell>
        </row>
        <row r="76">
          <cell r="C76">
            <v>10312</v>
          </cell>
          <cell r="D76" t="str">
            <v>Vũ Thị Thanh</v>
          </cell>
          <cell r="E76" t="str">
            <v>Quản trị viên tập sự</v>
          </cell>
          <cell r="F76" t="str">
            <v>Phòng Quản lý dự án</v>
          </cell>
          <cell r="G76" t="str">
            <v>Phòng Quản lý dự án</v>
          </cell>
          <cell r="H76" t="str">
            <v>Phòng Quản lý dự án</v>
          </cell>
          <cell r="I76" t="str">
            <v>Phòng QLDA C2</v>
          </cell>
          <cell r="J76" t="str">
            <v>C2</v>
          </cell>
          <cell r="K76">
            <v>42954</v>
          </cell>
          <cell r="L76">
            <v>0</v>
          </cell>
          <cell r="M76" t="str">
            <v>HĐHV</v>
          </cell>
          <cell r="N76" t="str">
            <v>HĐHV</v>
          </cell>
          <cell r="O76">
            <v>43040</v>
          </cell>
          <cell r="P76" t="str">
            <v>điều chỉnh lương</v>
          </cell>
          <cell r="Q76">
            <v>0</v>
          </cell>
          <cell r="R76">
            <v>6500000</v>
          </cell>
          <cell r="S76">
            <v>0</v>
          </cell>
          <cell r="T76">
            <v>6500000</v>
          </cell>
          <cell r="U76">
            <v>0</v>
          </cell>
          <cell r="V76">
            <v>0</v>
          </cell>
          <cell r="W76">
            <v>0</v>
          </cell>
          <cell r="X76">
            <v>108867387216</v>
          </cell>
          <cell r="Y76">
            <v>0</v>
          </cell>
          <cell r="Z76">
            <v>0</v>
          </cell>
          <cell r="AA76" t="str">
            <v>VIETINBANK</v>
          </cell>
          <cell r="AB76" t="str">
            <v>CK</v>
          </cell>
          <cell r="AC76">
            <v>0</v>
          </cell>
        </row>
        <row r="77">
          <cell r="C77">
            <v>10313</v>
          </cell>
          <cell r="D77" t="str">
            <v>Nguyễn Huy Hoàng</v>
          </cell>
          <cell r="E77" t="str">
            <v>Quản trị viên tập sự</v>
          </cell>
          <cell r="F77" t="str">
            <v>Phòng Quản lý dự án</v>
          </cell>
          <cell r="G77" t="str">
            <v>Phòng Quản lý dự án</v>
          </cell>
          <cell r="H77" t="str">
            <v>Phòng Quản lý dự án</v>
          </cell>
          <cell r="I77" t="str">
            <v>Phòng QLDA C2</v>
          </cell>
          <cell r="J77" t="str">
            <v>C2</v>
          </cell>
          <cell r="K77">
            <v>42954</v>
          </cell>
          <cell r="L77">
            <v>0</v>
          </cell>
          <cell r="M77" t="str">
            <v>HĐHV</v>
          </cell>
          <cell r="N77" t="str">
            <v>HĐHV</v>
          </cell>
          <cell r="O77">
            <v>43040</v>
          </cell>
          <cell r="P77" t="str">
            <v>điều chỉnh lương</v>
          </cell>
          <cell r="Q77">
            <v>0</v>
          </cell>
          <cell r="R77">
            <v>6500000</v>
          </cell>
          <cell r="S77">
            <v>0</v>
          </cell>
          <cell r="T77">
            <v>6500000</v>
          </cell>
          <cell r="U77">
            <v>0</v>
          </cell>
          <cell r="V77">
            <v>0</v>
          </cell>
          <cell r="W77">
            <v>0</v>
          </cell>
          <cell r="X77">
            <v>102867289877</v>
          </cell>
          <cell r="Y77">
            <v>0</v>
          </cell>
          <cell r="Z77">
            <v>0</v>
          </cell>
          <cell r="AA77" t="str">
            <v>VIETINBANK</v>
          </cell>
          <cell r="AB77" t="str">
            <v>CK</v>
          </cell>
          <cell r="AC77">
            <v>0</v>
          </cell>
        </row>
        <row r="78">
          <cell r="C78">
            <v>10383</v>
          </cell>
          <cell r="D78" t="str">
            <v>Lê Phong Lâm</v>
          </cell>
          <cell r="E78" t="str">
            <v>Quản lý dự án</v>
          </cell>
          <cell r="F78" t="str">
            <v>Dự án Quy Nhơn</v>
          </cell>
          <cell r="G78" t="str">
            <v>Phòng Quản lý dự án</v>
          </cell>
          <cell r="H78" t="str">
            <v>Khối Quản lý dự án</v>
          </cell>
          <cell r="I78" t="str">
            <v>Phòng QLDA C2</v>
          </cell>
          <cell r="J78" t="str">
            <v>C2</v>
          </cell>
          <cell r="K78">
            <v>43052</v>
          </cell>
          <cell r="L78">
            <v>0</v>
          </cell>
          <cell r="M78" t="str">
            <v>HĐTV</v>
          </cell>
          <cell r="N78" t="str">
            <v>HĐTV</v>
          </cell>
          <cell r="O78">
            <v>43052</v>
          </cell>
          <cell r="P78" t="str">
            <v>Nhân viên mới</v>
          </cell>
          <cell r="Q78">
            <v>0.85</v>
          </cell>
          <cell r="R78">
            <v>27750000</v>
          </cell>
          <cell r="S78">
            <v>27750000</v>
          </cell>
          <cell r="T78">
            <v>55500000</v>
          </cell>
          <cell r="U78">
            <v>0</v>
          </cell>
          <cell r="V78">
            <v>0</v>
          </cell>
          <cell r="W78">
            <v>0</v>
          </cell>
          <cell r="X78">
            <v>104867748828</v>
          </cell>
          <cell r="Y78">
            <v>0</v>
          </cell>
          <cell r="Z78">
            <v>0</v>
          </cell>
          <cell r="AA78" t="str">
            <v>VIETINBANK</v>
          </cell>
          <cell r="AB78">
            <v>0.1</v>
          </cell>
        </row>
        <row r="79">
          <cell r="C79">
            <v>10371</v>
          </cell>
          <cell r="D79" t="str">
            <v>Nguyễn Thị Tuyết</v>
          </cell>
          <cell r="E79" t="str">
            <v>Chuyên viên đấu thầu hợp đồng</v>
          </cell>
          <cell r="F79" t="str">
            <v>BP Quản lý Đấu thầu</v>
          </cell>
          <cell r="G79" t="str">
            <v>Phòng Kinh tế - Đấu thầu</v>
          </cell>
          <cell r="H79" t="str">
            <v>Khối Quản lý dự án</v>
          </cell>
          <cell r="I79" t="str">
            <v>Phòng QL KT ĐT C2</v>
          </cell>
          <cell r="J79" t="str">
            <v>C2</v>
          </cell>
          <cell r="K79">
            <v>43040</v>
          </cell>
          <cell r="L79">
            <v>0</v>
          </cell>
          <cell r="M79" t="str">
            <v>HĐTV</v>
          </cell>
          <cell r="N79" t="str">
            <v>HĐTV</v>
          </cell>
          <cell r="O79">
            <v>43040</v>
          </cell>
          <cell r="P79" t="str">
            <v>Nhân viên mới</v>
          </cell>
          <cell r="Q79">
            <v>0.85</v>
          </cell>
          <cell r="R79">
            <v>6000000</v>
          </cell>
          <cell r="S79">
            <v>6000000</v>
          </cell>
          <cell r="T79">
            <v>12000000</v>
          </cell>
          <cell r="U79">
            <v>0</v>
          </cell>
          <cell r="V79">
            <v>0</v>
          </cell>
          <cell r="W79">
            <v>0</v>
          </cell>
          <cell r="X79">
            <v>104867713611</v>
          </cell>
          <cell r="Y79">
            <v>0</v>
          </cell>
          <cell r="Z79">
            <v>0</v>
          </cell>
          <cell r="AA79" t="str">
            <v>VIETINBANK</v>
          </cell>
          <cell r="AB79">
            <v>0.1</v>
          </cell>
        </row>
        <row r="80">
          <cell r="C80">
            <v>10008</v>
          </cell>
          <cell r="D80" t="str">
            <v>Nguyễn Văn Dũng</v>
          </cell>
          <cell r="E80" t="str">
            <v>Trưởng các đoàn Tư vấn giám sát</v>
          </cell>
          <cell r="F80" t="str">
            <v>Đoàn Tư vấn giám sát</v>
          </cell>
          <cell r="G80" t="str">
            <v>Đoàn Tư vấn giám sát</v>
          </cell>
          <cell r="H80" t="str">
            <v>Khối Quản lý dự án</v>
          </cell>
          <cell r="I80" t="str">
            <v>BGĐ C2</v>
          </cell>
          <cell r="J80" t="str">
            <v>C2-1</v>
          </cell>
          <cell r="K80">
            <v>41799</v>
          </cell>
          <cell r="L80">
            <v>0</v>
          </cell>
          <cell r="M80">
            <v>1</v>
          </cell>
          <cell r="N80" t="str">
            <v>Không XĐTH</v>
          </cell>
          <cell r="O80">
            <v>0</v>
          </cell>
          <cell r="P80">
            <v>0</v>
          </cell>
          <cell r="Q80">
            <v>0</v>
          </cell>
          <cell r="R80">
            <v>14850000</v>
          </cell>
          <cell r="S80">
            <v>14850000</v>
          </cell>
          <cell r="T80">
            <v>29700000</v>
          </cell>
          <cell r="U80">
            <v>0</v>
          </cell>
          <cell r="V80">
            <v>0</v>
          </cell>
          <cell r="W80">
            <v>0</v>
          </cell>
          <cell r="X80" t="str">
            <v>108002393273</v>
          </cell>
          <cell r="Y80">
            <v>0</v>
          </cell>
          <cell r="Z80">
            <v>0</v>
          </cell>
          <cell r="AA80" t="str">
            <v>VIETINBANK</v>
          </cell>
          <cell r="AB80" t="str">
            <v>LT</v>
          </cell>
          <cell r="AC80">
            <v>2</v>
          </cell>
        </row>
        <row r="81">
          <cell r="C81">
            <v>10009</v>
          </cell>
          <cell r="D81" t="str">
            <v>Vũ Quốc Tuấn</v>
          </cell>
          <cell r="E81" t="str">
            <v>Kỹ sư giám sát M&amp;E</v>
          </cell>
          <cell r="F81" t="str">
            <v>Đoàn Tư vấn giám sát Ecohome Phúc Lợi</v>
          </cell>
          <cell r="G81" t="str">
            <v>Đoàn Tư vấn giám sát Ecohome Phúc Lợi</v>
          </cell>
          <cell r="H81" t="str">
            <v>Khối Quản lý dự án</v>
          </cell>
          <cell r="I81" t="str">
            <v>TVGS DE4 C2</v>
          </cell>
          <cell r="J81" t="str">
            <v>C2-1</v>
          </cell>
          <cell r="K81">
            <v>41876</v>
          </cell>
          <cell r="L81">
            <v>0</v>
          </cell>
          <cell r="M81">
            <v>1</v>
          </cell>
          <cell r="N81" t="str">
            <v>Không XĐTH</v>
          </cell>
          <cell r="O81">
            <v>0</v>
          </cell>
          <cell r="P81">
            <v>0</v>
          </cell>
          <cell r="Q81">
            <v>0</v>
          </cell>
          <cell r="R81">
            <v>7475000</v>
          </cell>
          <cell r="S81">
            <v>7475000</v>
          </cell>
          <cell r="T81">
            <v>14950000</v>
          </cell>
          <cell r="U81">
            <v>0</v>
          </cell>
          <cell r="V81">
            <v>0</v>
          </cell>
          <cell r="W81">
            <v>0</v>
          </cell>
          <cell r="X81" t="str">
            <v>102004634639</v>
          </cell>
          <cell r="Y81">
            <v>0</v>
          </cell>
          <cell r="Z81">
            <v>0</v>
          </cell>
          <cell r="AA81" t="str">
            <v>VIETINBANK</v>
          </cell>
          <cell r="AB81" t="str">
            <v>LT</v>
          </cell>
          <cell r="AC81">
            <v>2</v>
          </cell>
        </row>
        <row r="82">
          <cell r="C82">
            <v>10013</v>
          </cell>
          <cell r="D82" t="str">
            <v>Tống Viết Tú</v>
          </cell>
          <cell r="E82" t="str">
            <v>Kỹ sư Giám sát xây dựng</v>
          </cell>
          <cell r="F82" t="str">
            <v>Đoàn Tư vấn giám sát Ecohome Phúc Lợi</v>
          </cell>
          <cell r="G82" t="str">
            <v>Đoàn Tư vấn giám sát Ecohome Phúc Lợi</v>
          </cell>
          <cell r="H82" t="str">
            <v>Khối Quản lý dự án</v>
          </cell>
          <cell r="I82" t="str">
            <v>TVGS DE4 C2</v>
          </cell>
          <cell r="J82" t="str">
            <v>C2-1</v>
          </cell>
          <cell r="K82">
            <v>42177</v>
          </cell>
          <cell r="L82">
            <v>0</v>
          </cell>
          <cell r="M82">
            <v>1</v>
          </cell>
          <cell r="N82" t="str">
            <v>XĐTH</v>
          </cell>
          <cell r="O82">
            <v>0</v>
          </cell>
          <cell r="P82">
            <v>0</v>
          </cell>
          <cell r="Q82">
            <v>0</v>
          </cell>
          <cell r="R82">
            <v>6500000.0999999996</v>
          </cell>
          <cell r="S82">
            <v>6500000.0999999996</v>
          </cell>
          <cell r="T82">
            <v>13000000.199999999</v>
          </cell>
          <cell r="U82">
            <v>0</v>
          </cell>
          <cell r="V82">
            <v>0</v>
          </cell>
          <cell r="W82">
            <v>0</v>
          </cell>
          <cell r="X82" t="str">
            <v>101002393282</v>
          </cell>
          <cell r="Y82">
            <v>0</v>
          </cell>
          <cell r="Z82">
            <v>0</v>
          </cell>
          <cell r="AA82" t="str">
            <v>VIETINBANK</v>
          </cell>
          <cell r="AB82" t="str">
            <v>LT</v>
          </cell>
          <cell r="AC82">
            <v>0</v>
          </cell>
        </row>
        <row r="83">
          <cell r="C83">
            <v>10023</v>
          </cell>
          <cell r="D83" t="str">
            <v>Phạm Xuân Đông</v>
          </cell>
          <cell r="E83" t="str">
            <v>Quyền Trưởng đoàn Tư vấn giám sát</v>
          </cell>
          <cell r="F83" t="str">
            <v>Đoàn Tư vấn giám sát Ecohome Phúc Lợi</v>
          </cell>
          <cell r="G83" t="str">
            <v>Đoàn Tư vấn giám sát Ecohome Phúc Lợi</v>
          </cell>
          <cell r="H83" t="str">
            <v>Khối Quản lý dự án</v>
          </cell>
          <cell r="I83" t="str">
            <v>TVGS DE4 C2</v>
          </cell>
          <cell r="J83" t="str">
            <v>C2-1</v>
          </cell>
          <cell r="K83">
            <v>42289</v>
          </cell>
          <cell r="L83">
            <v>0</v>
          </cell>
          <cell r="M83">
            <v>1</v>
          </cell>
          <cell r="N83" t="str">
            <v>XĐTH</v>
          </cell>
          <cell r="O83">
            <v>0</v>
          </cell>
          <cell r="P83" t="str">
            <v>Phụ cấp trách nhiệm</v>
          </cell>
          <cell r="Q83">
            <v>0</v>
          </cell>
          <cell r="R83">
            <v>5642500</v>
          </cell>
          <cell r="S83">
            <v>5642500</v>
          </cell>
          <cell r="T83">
            <v>11285000</v>
          </cell>
          <cell r="U83">
            <v>2500000</v>
          </cell>
          <cell r="V83">
            <v>0</v>
          </cell>
          <cell r="W83">
            <v>0</v>
          </cell>
          <cell r="X83" t="str">
            <v>102002638300</v>
          </cell>
          <cell r="Y83">
            <v>0</v>
          </cell>
          <cell r="Z83">
            <v>0</v>
          </cell>
          <cell r="AA83" t="str">
            <v>VIETINBANK</v>
          </cell>
          <cell r="AB83" t="str">
            <v>LT</v>
          </cell>
          <cell r="AC83">
            <v>1</v>
          </cell>
        </row>
        <row r="84">
          <cell r="C84">
            <v>10027</v>
          </cell>
          <cell r="D84" t="str">
            <v>Nguyễn Đức Hưng</v>
          </cell>
          <cell r="E84" t="str">
            <v>Nhân viên Trắc đạc</v>
          </cell>
          <cell r="F84" t="str">
            <v>Đoàn Tư vấn giám sát Ecohome Phúc Lợi</v>
          </cell>
          <cell r="G84" t="str">
            <v>Đoàn Tư vấn giám sát Ecohome Phúc Lợi</v>
          </cell>
          <cell r="H84" t="str">
            <v>Khối Quản lý dự án</v>
          </cell>
          <cell r="I84" t="str">
            <v>TVGS DE4 C2</v>
          </cell>
          <cell r="J84" t="str">
            <v>C2-1</v>
          </cell>
          <cell r="K84">
            <v>42387</v>
          </cell>
          <cell r="L84">
            <v>0</v>
          </cell>
          <cell r="M84">
            <v>1</v>
          </cell>
          <cell r="N84" t="str">
            <v>XĐTH</v>
          </cell>
          <cell r="O84">
            <v>0</v>
          </cell>
          <cell r="P84">
            <v>0</v>
          </cell>
          <cell r="Q84">
            <v>0</v>
          </cell>
          <cell r="R84">
            <v>5000000</v>
          </cell>
          <cell r="S84">
            <v>5000000</v>
          </cell>
          <cell r="T84">
            <v>10000000</v>
          </cell>
          <cell r="U84">
            <v>0</v>
          </cell>
          <cell r="V84">
            <v>0</v>
          </cell>
          <cell r="W84">
            <v>0</v>
          </cell>
          <cell r="X84" t="str">
            <v>104002864487</v>
          </cell>
          <cell r="Y84">
            <v>0</v>
          </cell>
          <cell r="Z84">
            <v>0</v>
          </cell>
          <cell r="AA84" t="str">
            <v>VIETINBANK</v>
          </cell>
          <cell r="AB84" t="str">
            <v>LT</v>
          </cell>
          <cell r="AC84">
            <v>0</v>
          </cell>
        </row>
        <row r="85">
          <cell r="C85">
            <v>10314</v>
          </cell>
          <cell r="D85" t="str">
            <v>Cao Duy Trọng</v>
          </cell>
          <cell r="E85" t="str">
            <v>Kỹ sư Tư vấn giám sát</v>
          </cell>
          <cell r="F85" t="str">
            <v>Đoàn Tư vấn giám sát Ecohome Phúc Lợi</v>
          </cell>
          <cell r="G85" t="str">
            <v>Đoàn Tư vấn giám sát Ecohome Phúc Lợi</v>
          </cell>
          <cell r="H85" t="str">
            <v>Khối Quản lý dự án</v>
          </cell>
          <cell r="I85" t="str">
            <v>TVGS DE4 C2</v>
          </cell>
          <cell r="J85" t="str">
            <v>C2-1</v>
          </cell>
          <cell r="K85">
            <v>42948</v>
          </cell>
          <cell r="L85">
            <v>0</v>
          </cell>
          <cell r="M85">
            <v>1</v>
          </cell>
          <cell r="N85" t="str">
            <v>XĐTH</v>
          </cell>
          <cell r="O85">
            <v>43009</v>
          </cell>
          <cell r="P85" t="str">
            <v>Chính thức</v>
          </cell>
          <cell r="Q85">
            <v>0</v>
          </cell>
          <cell r="R85">
            <v>6500000</v>
          </cell>
          <cell r="S85">
            <v>6500000</v>
          </cell>
          <cell r="T85">
            <v>13000000</v>
          </cell>
          <cell r="U85">
            <v>0</v>
          </cell>
          <cell r="V85">
            <v>0</v>
          </cell>
          <cell r="W85">
            <v>0</v>
          </cell>
          <cell r="X85">
            <v>105004930806</v>
          </cell>
          <cell r="Y85">
            <v>0</v>
          </cell>
          <cell r="Z85">
            <v>0</v>
          </cell>
          <cell r="AA85" t="str">
            <v>VIETINBANK</v>
          </cell>
          <cell r="AB85" t="str">
            <v>LT</v>
          </cell>
          <cell r="AC85">
            <v>1</v>
          </cell>
        </row>
        <row r="86">
          <cell r="C86">
            <v>10010</v>
          </cell>
          <cell r="D86" t="str">
            <v>Hà Tiến Dũng</v>
          </cell>
          <cell r="E86" t="str">
            <v>Kỹ sư Giám sát xây dựng</v>
          </cell>
          <cell r="F86" t="str">
            <v>Đoàn Tư vấn giám sát Ecolife Tây Hồ</v>
          </cell>
          <cell r="G86" t="str">
            <v xml:space="preserve">Đoàn Tư vấn giám sát Ecolife Capitol </v>
          </cell>
          <cell r="H86" t="str">
            <v>Khối Quản lý dự án</v>
          </cell>
          <cell r="I86" t="str">
            <v>TVGS DF1 C2</v>
          </cell>
          <cell r="J86" t="str">
            <v>C2-1</v>
          </cell>
          <cell r="K86">
            <v>42069</v>
          </cell>
          <cell r="L86">
            <v>0</v>
          </cell>
          <cell r="M86">
            <v>1</v>
          </cell>
          <cell r="N86" t="str">
            <v>XĐTH</v>
          </cell>
          <cell r="O86">
            <v>0</v>
          </cell>
          <cell r="P86">
            <v>0</v>
          </cell>
          <cell r="Q86">
            <v>0</v>
          </cell>
          <cell r="R86">
            <v>6999999.9749999996</v>
          </cell>
          <cell r="S86">
            <v>6999999.9749999996</v>
          </cell>
          <cell r="T86">
            <v>13999999.949999999</v>
          </cell>
          <cell r="U86">
            <v>0</v>
          </cell>
          <cell r="V86">
            <v>0</v>
          </cell>
          <cell r="W86">
            <v>0</v>
          </cell>
          <cell r="X86" t="str">
            <v>106002393275</v>
          </cell>
          <cell r="Y86">
            <v>0</v>
          </cell>
          <cell r="Z86">
            <v>0</v>
          </cell>
          <cell r="AA86" t="str">
            <v>VIETINBANK</v>
          </cell>
          <cell r="AB86" t="str">
            <v>LT</v>
          </cell>
          <cell r="AC86">
            <v>2</v>
          </cell>
        </row>
        <row r="87">
          <cell r="C87">
            <v>10372</v>
          </cell>
          <cell r="D87" t="str">
            <v>Lương Trung Đông</v>
          </cell>
          <cell r="E87" t="str">
            <v>Kỹ sư Giám sát xây dựng</v>
          </cell>
          <cell r="F87" t="str">
            <v>Đoàn Tư vấn giám sát TD school</v>
          </cell>
          <cell r="G87" t="str">
            <v>Đoàn Tư vấn giám sát TD school</v>
          </cell>
          <cell r="H87" t="str">
            <v>Khối Quản lý dự án</v>
          </cell>
          <cell r="I87" t="str">
            <v>TVGS DE4 C2</v>
          </cell>
          <cell r="J87" t="str">
            <v>C2-1</v>
          </cell>
          <cell r="K87">
            <v>43034</v>
          </cell>
          <cell r="L87">
            <v>0</v>
          </cell>
          <cell r="M87" t="str">
            <v>HĐTV</v>
          </cell>
          <cell r="N87" t="str">
            <v>HĐTV</v>
          </cell>
          <cell r="O87">
            <v>43034</v>
          </cell>
          <cell r="P87" t="str">
            <v>Nhân viên mới</v>
          </cell>
          <cell r="Q87">
            <v>0.92310000000000003</v>
          </cell>
          <cell r="R87">
            <v>6500000</v>
          </cell>
          <cell r="S87">
            <v>6500000</v>
          </cell>
          <cell r="T87">
            <v>13000000</v>
          </cell>
          <cell r="U87">
            <v>0</v>
          </cell>
          <cell r="V87">
            <v>0</v>
          </cell>
          <cell r="W87">
            <v>0</v>
          </cell>
          <cell r="X87">
            <v>103867700796</v>
          </cell>
          <cell r="Y87">
            <v>0</v>
          </cell>
          <cell r="Z87">
            <v>0</v>
          </cell>
          <cell r="AA87">
            <v>0</v>
          </cell>
          <cell r="AB87">
            <v>0.1</v>
          </cell>
          <cell r="AC87">
            <v>0</v>
          </cell>
        </row>
        <row r="88">
          <cell r="C88">
            <v>10018</v>
          </cell>
          <cell r="D88" t="str">
            <v>Nguyễn Tiến Mát</v>
          </cell>
          <cell r="E88" t="str">
            <v>Kỹ sư Giám sát cơ điện</v>
          </cell>
          <cell r="F88" t="str">
            <v>Ban Điều hành dự án Ecolife Capitol</v>
          </cell>
          <cell r="G88" t="str">
            <v>Ban Điều hành các dự án</v>
          </cell>
          <cell r="H88" t="str">
            <v>Khối sản xuất và xây lắp</v>
          </cell>
          <cell r="I88" t="str">
            <v>DF2 C3</v>
          </cell>
          <cell r="J88" t="str">
            <v>C3</v>
          </cell>
          <cell r="K88">
            <v>42590</v>
          </cell>
          <cell r="L88">
            <v>0</v>
          </cell>
          <cell r="M88">
            <v>1</v>
          </cell>
          <cell r="N88" t="str">
            <v>XĐTH</v>
          </cell>
          <cell r="O88">
            <v>43040</v>
          </cell>
          <cell r="P88" t="str">
            <v>Điều chuyển từ C2 sang C3</v>
          </cell>
          <cell r="Q88">
            <v>0</v>
          </cell>
          <cell r="R88">
            <v>6499999.7999999998</v>
          </cell>
          <cell r="S88">
            <v>6499999.7999999998</v>
          </cell>
          <cell r="T88">
            <v>12999999.6</v>
          </cell>
          <cell r="U88">
            <v>0</v>
          </cell>
          <cell r="V88">
            <v>0</v>
          </cell>
          <cell r="W88">
            <v>0</v>
          </cell>
          <cell r="X88" t="str">
            <v>101003373550</v>
          </cell>
          <cell r="Y88">
            <v>0</v>
          </cell>
          <cell r="Z88">
            <v>0</v>
          </cell>
          <cell r="AA88" t="str">
            <v>VIETINBANK</v>
          </cell>
          <cell r="AB88" t="str">
            <v>LT</v>
          </cell>
          <cell r="AC88">
            <v>0</v>
          </cell>
        </row>
        <row r="89">
          <cell r="C89">
            <v>10025</v>
          </cell>
          <cell r="D89" t="str">
            <v>Nguyễn Văn Tuấn</v>
          </cell>
          <cell r="E89" t="str">
            <v>Kỹ sư giám sát xây dựng</v>
          </cell>
          <cell r="F89" t="str">
            <v>Ban Điều hành dự án Ecolife Capitol</v>
          </cell>
          <cell r="G89" t="str">
            <v>Ban Điều hành các dự án</v>
          </cell>
          <cell r="H89" t="str">
            <v>Khối sản xuất và xây lắp</v>
          </cell>
          <cell r="I89" t="str">
            <v>DF2 C3</v>
          </cell>
          <cell r="J89" t="str">
            <v>C3</v>
          </cell>
          <cell r="K89">
            <v>42738</v>
          </cell>
          <cell r="L89">
            <v>0</v>
          </cell>
          <cell r="M89">
            <v>1</v>
          </cell>
          <cell r="N89" t="str">
            <v>XĐTH</v>
          </cell>
          <cell r="O89">
            <v>43040</v>
          </cell>
          <cell r="P89" t="str">
            <v>Điều chuyển từ C2 sang C3</v>
          </cell>
          <cell r="Q89">
            <v>0</v>
          </cell>
          <cell r="R89">
            <v>6250000</v>
          </cell>
          <cell r="S89">
            <v>6250000</v>
          </cell>
          <cell r="T89">
            <v>12500000</v>
          </cell>
          <cell r="U89">
            <v>0</v>
          </cell>
          <cell r="V89">
            <v>0</v>
          </cell>
          <cell r="W89">
            <v>0</v>
          </cell>
          <cell r="X89" t="str">
            <v>108003775872</v>
          </cell>
          <cell r="Y89">
            <v>0</v>
          </cell>
          <cell r="Z89">
            <v>0</v>
          </cell>
          <cell r="AA89" t="str">
            <v>VIETINBANK</v>
          </cell>
          <cell r="AB89" t="str">
            <v>LT</v>
          </cell>
          <cell r="AC89">
            <v>0</v>
          </cell>
        </row>
        <row r="90">
          <cell r="C90">
            <v>10020</v>
          </cell>
          <cell r="D90" t="str">
            <v>Nguyễn Xuân Vũ</v>
          </cell>
          <cell r="E90" t="str">
            <v>Phụ trách HSE</v>
          </cell>
          <cell r="F90" t="str">
            <v>BP HSE</v>
          </cell>
          <cell r="G90" t="str">
            <v>Phòng Quản lý dự án</v>
          </cell>
          <cell r="H90" t="str">
            <v>Khối Quản lý dự án</v>
          </cell>
          <cell r="I90" t="str">
            <v>Phòng QLDA C2</v>
          </cell>
          <cell r="J90" t="str">
            <v>C2</v>
          </cell>
          <cell r="K90">
            <v>42630</v>
          </cell>
          <cell r="L90">
            <v>0</v>
          </cell>
          <cell r="M90">
            <v>1</v>
          </cell>
          <cell r="N90" t="str">
            <v>XĐTH</v>
          </cell>
          <cell r="O90">
            <v>0</v>
          </cell>
          <cell r="P90">
            <v>0</v>
          </cell>
          <cell r="Q90">
            <v>0</v>
          </cell>
          <cell r="R90">
            <v>12500000</v>
          </cell>
          <cell r="S90">
            <v>12500000</v>
          </cell>
          <cell r="T90">
            <v>25000000</v>
          </cell>
          <cell r="U90">
            <v>0</v>
          </cell>
          <cell r="V90">
            <v>0</v>
          </cell>
          <cell r="W90">
            <v>0</v>
          </cell>
          <cell r="X90">
            <v>103004293172</v>
          </cell>
          <cell r="Y90">
            <v>0</v>
          </cell>
          <cell r="Z90">
            <v>0</v>
          </cell>
          <cell r="AA90" t="str">
            <v>VIETINBANK</v>
          </cell>
          <cell r="AB90" t="str">
            <v>LT</v>
          </cell>
          <cell r="AC90">
            <v>3</v>
          </cell>
        </row>
        <row r="91">
          <cell r="C91">
            <v>10022</v>
          </cell>
          <cell r="D91" t="str">
            <v>Nguyễn Huy Châu</v>
          </cell>
          <cell r="E91" t="str">
            <v>Kỹ sư An toàn lao động</v>
          </cell>
          <cell r="F91" t="str">
            <v>Đoàn Tư vấn giám sát Ecohome Phúc Lợi</v>
          </cell>
          <cell r="G91" t="str">
            <v>Đoàn Tư vấn giám sát Ecohome Phúc Lợi</v>
          </cell>
          <cell r="H91" t="str">
            <v>Khối Quản lý dự án</v>
          </cell>
          <cell r="I91" t="str">
            <v>TVGS DE4 C2</v>
          </cell>
          <cell r="J91" t="str">
            <v>C2-1</v>
          </cell>
          <cell r="K91">
            <v>42675</v>
          </cell>
          <cell r="L91">
            <v>0</v>
          </cell>
          <cell r="M91">
            <v>1</v>
          </cell>
          <cell r="N91" t="str">
            <v>XĐTH</v>
          </cell>
          <cell r="O91">
            <v>0</v>
          </cell>
          <cell r="P91">
            <v>0</v>
          </cell>
          <cell r="Q91">
            <v>0</v>
          </cell>
          <cell r="R91">
            <v>5500000</v>
          </cell>
          <cell r="S91">
            <v>5500000</v>
          </cell>
          <cell r="T91">
            <v>11000000</v>
          </cell>
          <cell r="U91">
            <v>0</v>
          </cell>
          <cell r="V91">
            <v>0</v>
          </cell>
          <cell r="W91">
            <v>0</v>
          </cell>
          <cell r="X91" t="str">
            <v>101004806006</v>
          </cell>
          <cell r="Y91">
            <v>0</v>
          </cell>
          <cell r="Z91">
            <v>0</v>
          </cell>
          <cell r="AA91" t="str">
            <v>VIETINBANK</v>
          </cell>
          <cell r="AB91" t="str">
            <v>LT</v>
          </cell>
          <cell r="AC91">
            <v>0</v>
          </cell>
        </row>
        <row r="92">
          <cell r="C92">
            <v>10046</v>
          </cell>
          <cell r="D92" t="str">
            <v>Trần Thị Oanh</v>
          </cell>
          <cell r="E92" t="str">
            <v>Tổng Giám đốc</v>
          </cell>
          <cell r="F92" t="str">
            <v>Ban Tổng Giám đốc</v>
          </cell>
          <cell r="G92" t="str">
            <v>Ban Tổng Giám đốc</v>
          </cell>
          <cell r="H92" t="str">
            <v>Khối Xây lắp</v>
          </cell>
          <cell r="I92" t="str">
            <v>KVP C3</v>
          </cell>
          <cell r="J92" t="str">
            <v>C3</v>
          </cell>
          <cell r="K92">
            <v>40193</v>
          </cell>
          <cell r="L92">
            <v>0</v>
          </cell>
          <cell r="M92">
            <v>1</v>
          </cell>
          <cell r="N92" t="str">
            <v>Không XĐTH</v>
          </cell>
          <cell r="O92">
            <v>0</v>
          </cell>
          <cell r="P92">
            <v>0</v>
          </cell>
          <cell r="Q92">
            <v>0</v>
          </cell>
          <cell r="R92">
            <v>24698516.117895119</v>
          </cell>
          <cell r="S92">
            <v>24698516.117895119</v>
          </cell>
          <cell r="T92">
            <v>49397032.235790238</v>
          </cell>
          <cell r="U92">
            <v>0</v>
          </cell>
          <cell r="V92">
            <v>0</v>
          </cell>
          <cell r="W92">
            <v>0</v>
          </cell>
          <cell r="X92" t="str">
            <v>103005203182</v>
          </cell>
          <cell r="Y92">
            <v>0</v>
          </cell>
          <cell r="Z92">
            <v>0</v>
          </cell>
          <cell r="AA92" t="str">
            <v>VIETINBANK</v>
          </cell>
          <cell r="AB92" t="str">
            <v>LT</v>
          </cell>
          <cell r="AC92">
            <v>1</v>
          </cell>
        </row>
        <row r="93">
          <cell r="C93">
            <v>10129</v>
          </cell>
          <cell r="D93" t="str">
            <v>Từ Bách Chiến</v>
          </cell>
          <cell r="E93" t="str">
            <v>Phó Tổng Giám đốc</v>
          </cell>
          <cell r="F93" t="str">
            <v>Ban Tổng Giám đốc</v>
          </cell>
          <cell r="G93" t="str">
            <v>Ban Tổng Giám đốc</v>
          </cell>
          <cell r="H93" t="str">
            <v>Khối Xây lắp</v>
          </cell>
          <cell r="I93" t="str">
            <v>KVP C3</v>
          </cell>
          <cell r="J93" t="str">
            <v>C3</v>
          </cell>
          <cell r="K93">
            <v>42870</v>
          </cell>
          <cell r="L93">
            <v>0</v>
          </cell>
          <cell r="M93">
            <v>1</v>
          </cell>
          <cell r="N93" t="str">
            <v>XĐTH</v>
          </cell>
          <cell r="O93">
            <v>42931</v>
          </cell>
          <cell r="P93" t="str">
            <v>Chính thức</v>
          </cell>
          <cell r="Q93">
            <v>0</v>
          </cell>
          <cell r="R93">
            <v>36000000</v>
          </cell>
          <cell r="S93">
            <v>36000000</v>
          </cell>
          <cell r="T93">
            <v>72000000</v>
          </cell>
          <cell r="U93">
            <v>0</v>
          </cell>
          <cell r="V93">
            <v>0</v>
          </cell>
          <cell r="W93">
            <v>0</v>
          </cell>
          <cell r="X93" t="str">
            <v>100004561386</v>
          </cell>
          <cell r="Y93">
            <v>0</v>
          </cell>
          <cell r="Z93">
            <v>0</v>
          </cell>
          <cell r="AA93" t="str">
            <v>VIETINBANK</v>
          </cell>
          <cell r="AB93" t="str">
            <v>LT</v>
          </cell>
          <cell r="AC93">
            <v>2</v>
          </cell>
        </row>
        <row r="94">
          <cell r="C94">
            <v>10348</v>
          </cell>
          <cell r="D94" t="str">
            <v>Nguyễn Xuân Quỳnh</v>
          </cell>
          <cell r="E94" t="str">
            <v>Trợ lý Kế hoạch</v>
          </cell>
          <cell r="F94" t="str">
            <v>Phòng Kinh tế</v>
          </cell>
          <cell r="G94" t="str">
            <v>Phòng Kinh tế</v>
          </cell>
          <cell r="H94">
            <v>0</v>
          </cell>
          <cell r="I94" t="str">
            <v>KVP C3</v>
          </cell>
          <cell r="J94" t="str">
            <v>C3</v>
          </cell>
          <cell r="K94">
            <v>42996</v>
          </cell>
          <cell r="L94">
            <v>0</v>
          </cell>
          <cell r="M94">
            <v>1</v>
          </cell>
          <cell r="N94" t="str">
            <v>XĐTH</v>
          </cell>
          <cell r="O94">
            <v>43057</v>
          </cell>
          <cell r="P94" t="str">
            <v>Chính thức</v>
          </cell>
          <cell r="Q94">
            <v>0</v>
          </cell>
          <cell r="R94">
            <v>6500000</v>
          </cell>
          <cell r="S94">
            <v>6500000</v>
          </cell>
          <cell r="T94">
            <v>13000000</v>
          </cell>
          <cell r="U94">
            <v>0</v>
          </cell>
          <cell r="V94">
            <v>0</v>
          </cell>
          <cell r="W94">
            <v>0</v>
          </cell>
          <cell r="X94">
            <v>100867550926</v>
          </cell>
          <cell r="Y94">
            <v>0</v>
          </cell>
          <cell r="Z94">
            <v>0</v>
          </cell>
          <cell r="AA94">
            <v>0</v>
          </cell>
          <cell r="AB94" t="str">
            <v>LT</v>
          </cell>
          <cell r="AC94">
            <v>0</v>
          </cell>
        </row>
        <row r="95">
          <cell r="C95">
            <v>10062</v>
          </cell>
          <cell r="D95" t="str">
            <v>Trần Thị Châu</v>
          </cell>
          <cell r="E95" t="str">
            <v>Kế toán trưởng</v>
          </cell>
          <cell r="F95" t="str">
            <v>Phòng Kế toán</v>
          </cell>
          <cell r="G95" t="str">
            <v>Phòng Kế toán</v>
          </cell>
          <cell r="H95" t="str">
            <v>Khối sản xuất và xây lắp</v>
          </cell>
          <cell r="I95" t="str">
            <v>KVP C3</v>
          </cell>
          <cell r="J95" t="str">
            <v>C3</v>
          </cell>
          <cell r="K95">
            <v>42157</v>
          </cell>
          <cell r="L95">
            <v>0</v>
          </cell>
          <cell r="M95">
            <v>1</v>
          </cell>
          <cell r="N95" t="str">
            <v>XĐTH</v>
          </cell>
          <cell r="O95">
            <v>0</v>
          </cell>
          <cell r="P95">
            <v>0</v>
          </cell>
          <cell r="Q95">
            <v>0</v>
          </cell>
          <cell r="R95">
            <v>16000000</v>
          </cell>
          <cell r="S95">
            <v>16000000</v>
          </cell>
          <cell r="T95">
            <v>32000000</v>
          </cell>
          <cell r="U95">
            <v>0</v>
          </cell>
          <cell r="V95">
            <v>0</v>
          </cell>
          <cell r="W95">
            <v>0</v>
          </cell>
          <cell r="X95" t="str">
            <v>105002307037</v>
          </cell>
          <cell r="Y95">
            <v>0</v>
          </cell>
          <cell r="Z95">
            <v>0</v>
          </cell>
          <cell r="AA95" t="str">
            <v>VIETINBANK</v>
          </cell>
          <cell r="AB95" t="str">
            <v>LT</v>
          </cell>
          <cell r="AC95">
            <v>2</v>
          </cell>
        </row>
        <row r="96">
          <cell r="C96">
            <v>10056</v>
          </cell>
          <cell r="D96" t="str">
            <v>Nguyễn Thị Hằng</v>
          </cell>
          <cell r="E96" t="str">
            <v>Kế toán tổng hợp</v>
          </cell>
          <cell r="F96" t="str">
            <v>Phòng Kế toán</v>
          </cell>
          <cell r="G96" t="str">
            <v>Phòng Kế toán</v>
          </cell>
          <cell r="H96" t="str">
            <v>Khối sản xuất và xây lắp</v>
          </cell>
          <cell r="I96" t="str">
            <v>KVP C3</v>
          </cell>
          <cell r="J96" t="str">
            <v>C3</v>
          </cell>
          <cell r="K96">
            <v>42110</v>
          </cell>
          <cell r="L96">
            <v>0</v>
          </cell>
          <cell r="M96">
            <v>1</v>
          </cell>
          <cell r="N96" t="str">
            <v>XĐTH</v>
          </cell>
          <cell r="O96">
            <v>0</v>
          </cell>
          <cell r="P96">
            <v>0</v>
          </cell>
          <cell r="Q96">
            <v>0</v>
          </cell>
          <cell r="R96">
            <v>7020000</v>
          </cell>
          <cell r="S96">
            <v>7020000</v>
          </cell>
          <cell r="T96">
            <v>14040000</v>
          </cell>
          <cell r="U96">
            <v>0</v>
          </cell>
          <cell r="V96">
            <v>0</v>
          </cell>
          <cell r="W96">
            <v>0</v>
          </cell>
          <cell r="X96" t="str">
            <v>104002307148</v>
          </cell>
          <cell r="Y96">
            <v>0</v>
          </cell>
          <cell r="Z96">
            <v>0</v>
          </cell>
          <cell r="AA96" t="str">
            <v>VIETINBANK</v>
          </cell>
          <cell r="AB96" t="str">
            <v>LT</v>
          </cell>
          <cell r="AC96">
            <v>0</v>
          </cell>
        </row>
        <row r="97">
          <cell r="C97">
            <v>10063</v>
          </cell>
          <cell r="D97" t="str">
            <v>Vũ Thị Thu Hường</v>
          </cell>
          <cell r="E97" t="str">
            <v>Kế toán vật tư</v>
          </cell>
          <cell r="F97" t="str">
            <v>Phòng Kế toán</v>
          </cell>
          <cell r="G97" t="str">
            <v>Phòng Kế toán</v>
          </cell>
          <cell r="H97" t="str">
            <v>Khối sản xuất và xây lắp</v>
          </cell>
          <cell r="I97" t="str">
            <v>KVP C3</v>
          </cell>
          <cell r="J97" t="str">
            <v>C3</v>
          </cell>
          <cell r="K97">
            <v>42165</v>
          </cell>
          <cell r="L97">
            <v>0</v>
          </cell>
          <cell r="M97">
            <v>1</v>
          </cell>
          <cell r="N97" t="str">
            <v>XĐTH</v>
          </cell>
          <cell r="O97">
            <v>42917</v>
          </cell>
          <cell r="P97" t="str">
            <v>Điều chỉnh lương, tách phụ cấp</v>
          </cell>
          <cell r="Q97">
            <v>0</v>
          </cell>
          <cell r="R97">
            <v>5000000</v>
          </cell>
          <cell r="S97">
            <v>5000000</v>
          </cell>
          <cell r="T97">
            <v>10000000</v>
          </cell>
          <cell r="U97">
            <v>0</v>
          </cell>
          <cell r="V97">
            <v>0</v>
          </cell>
          <cell r="W97">
            <v>0</v>
          </cell>
          <cell r="X97" t="str">
            <v>108002307129</v>
          </cell>
          <cell r="Y97">
            <v>0</v>
          </cell>
          <cell r="Z97">
            <v>0</v>
          </cell>
          <cell r="AA97" t="str">
            <v>VIETINBANK</v>
          </cell>
          <cell r="AB97" t="str">
            <v>LT</v>
          </cell>
          <cell r="AC97">
            <v>0</v>
          </cell>
        </row>
        <row r="98">
          <cell r="C98">
            <v>10065</v>
          </cell>
          <cell r="D98" t="str">
            <v>Quan Thị Ngọc Dung</v>
          </cell>
          <cell r="E98" t="str">
            <v>Thủ quỹ</v>
          </cell>
          <cell r="F98" t="str">
            <v>Phòng Kế toán</v>
          </cell>
          <cell r="G98" t="str">
            <v>Phòng Kế toán</v>
          </cell>
          <cell r="H98" t="str">
            <v>Khối sản xuất và xây lắp</v>
          </cell>
          <cell r="I98" t="str">
            <v>KVP C3</v>
          </cell>
          <cell r="J98" t="str">
            <v>C3</v>
          </cell>
          <cell r="K98">
            <v>42178</v>
          </cell>
          <cell r="L98">
            <v>0</v>
          </cell>
          <cell r="M98">
            <v>1</v>
          </cell>
          <cell r="N98" t="str">
            <v>XĐTH</v>
          </cell>
          <cell r="O98">
            <v>0</v>
          </cell>
          <cell r="P98">
            <v>0</v>
          </cell>
          <cell r="Q98">
            <v>0</v>
          </cell>
          <cell r="R98">
            <v>4050000</v>
          </cell>
          <cell r="S98">
            <v>2660000</v>
          </cell>
          <cell r="T98">
            <v>6710000</v>
          </cell>
          <cell r="U98">
            <v>0</v>
          </cell>
          <cell r="V98">
            <v>0</v>
          </cell>
          <cell r="W98">
            <v>0</v>
          </cell>
          <cell r="X98" t="str">
            <v>104002307872</v>
          </cell>
          <cell r="Y98">
            <v>0</v>
          </cell>
          <cell r="Z98">
            <v>0</v>
          </cell>
          <cell r="AA98" t="str">
            <v>VIETINBANK</v>
          </cell>
          <cell r="AB98" t="str">
            <v>LT</v>
          </cell>
          <cell r="AC98">
            <v>0</v>
          </cell>
        </row>
        <row r="99">
          <cell r="C99">
            <v>10066</v>
          </cell>
          <cell r="D99" t="str">
            <v>Trần Sỹ Hiệp</v>
          </cell>
          <cell r="E99" t="str">
            <v>Kế toán nhân công &amp; xử lý hoá đơn</v>
          </cell>
          <cell r="F99" t="str">
            <v>Phòng Kế toán</v>
          </cell>
          <cell r="G99" t="str">
            <v>Phòng Kế toán</v>
          </cell>
          <cell r="H99" t="str">
            <v>Khối sản xuất và xây lắp</v>
          </cell>
          <cell r="I99" t="str">
            <v>KVP C3</v>
          </cell>
          <cell r="J99" t="str">
            <v>C3</v>
          </cell>
          <cell r="K99">
            <v>42186</v>
          </cell>
          <cell r="L99">
            <v>0</v>
          </cell>
          <cell r="M99">
            <v>1</v>
          </cell>
          <cell r="N99" t="str">
            <v>XĐTH</v>
          </cell>
          <cell r="O99">
            <v>0</v>
          </cell>
          <cell r="P99">
            <v>0</v>
          </cell>
          <cell r="Q99">
            <v>0</v>
          </cell>
          <cell r="R99">
            <v>4050000</v>
          </cell>
          <cell r="S99">
            <v>3250000</v>
          </cell>
          <cell r="T99">
            <v>7300000</v>
          </cell>
          <cell r="U99">
            <v>0</v>
          </cell>
          <cell r="V99">
            <v>0</v>
          </cell>
          <cell r="W99">
            <v>0</v>
          </cell>
          <cell r="X99" t="str">
            <v>101007088240</v>
          </cell>
          <cell r="Y99">
            <v>0</v>
          </cell>
          <cell r="Z99">
            <v>0</v>
          </cell>
          <cell r="AA99" t="str">
            <v>VIETINBANK</v>
          </cell>
          <cell r="AB99" t="str">
            <v>LT</v>
          </cell>
          <cell r="AC99">
            <v>1</v>
          </cell>
        </row>
        <row r="100">
          <cell r="C100">
            <v>10070</v>
          </cell>
          <cell r="D100" t="str">
            <v>Phạm Thu Hường</v>
          </cell>
          <cell r="E100" t="str">
            <v>Kế toán thanh toán</v>
          </cell>
          <cell r="F100" t="str">
            <v>Phòng Kế toán</v>
          </cell>
          <cell r="G100" t="str">
            <v>Phòng Kế toán</v>
          </cell>
          <cell r="H100" t="str">
            <v>Khối sản xuất và xây lắp</v>
          </cell>
          <cell r="I100" t="str">
            <v>KVP C3</v>
          </cell>
          <cell r="J100" t="str">
            <v>C3</v>
          </cell>
          <cell r="K100">
            <v>42217</v>
          </cell>
          <cell r="L100">
            <v>0</v>
          </cell>
          <cell r="M100">
            <v>1</v>
          </cell>
          <cell r="N100" t="str">
            <v>XĐTH</v>
          </cell>
          <cell r="O100">
            <v>0</v>
          </cell>
          <cell r="P100">
            <v>0</v>
          </cell>
          <cell r="Q100">
            <v>0</v>
          </cell>
          <cell r="R100">
            <v>5000000</v>
          </cell>
          <cell r="S100">
            <v>5000000</v>
          </cell>
          <cell r="T100">
            <v>10000000</v>
          </cell>
          <cell r="U100">
            <v>0</v>
          </cell>
          <cell r="V100">
            <v>0</v>
          </cell>
          <cell r="W100">
            <v>0</v>
          </cell>
          <cell r="X100" t="str">
            <v>100002442770</v>
          </cell>
          <cell r="Y100">
            <v>0</v>
          </cell>
          <cell r="Z100">
            <v>0</v>
          </cell>
          <cell r="AA100" t="str">
            <v>VIETINBANK</v>
          </cell>
          <cell r="AB100" t="str">
            <v>LT</v>
          </cell>
          <cell r="AC100">
            <v>1</v>
          </cell>
        </row>
        <row r="101">
          <cell r="C101">
            <v>10071</v>
          </cell>
          <cell r="D101" t="str">
            <v>Đào Phúc Lợi</v>
          </cell>
          <cell r="E101" t="str">
            <v>Kế toán thanh toán</v>
          </cell>
          <cell r="F101" t="str">
            <v>Phòng Kế toán</v>
          </cell>
          <cell r="G101" t="str">
            <v>Phòng Kế toán</v>
          </cell>
          <cell r="H101" t="str">
            <v>Khối sản xuất và xây lắp</v>
          </cell>
          <cell r="I101" t="str">
            <v>KVP C3</v>
          </cell>
          <cell r="J101" t="str">
            <v>C3</v>
          </cell>
          <cell r="K101">
            <v>42217</v>
          </cell>
          <cell r="L101">
            <v>0</v>
          </cell>
          <cell r="M101">
            <v>1</v>
          </cell>
          <cell r="N101" t="str">
            <v>XĐTH</v>
          </cell>
          <cell r="O101">
            <v>0</v>
          </cell>
          <cell r="P101">
            <v>0</v>
          </cell>
          <cell r="Q101">
            <v>0</v>
          </cell>
          <cell r="R101">
            <v>4050000</v>
          </cell>
          <cell r="S101">
            <v>2970000</v>
          </cell>
          <cell r="T101">
            <v>7020000</v>
          </cell>
          <cell r="U101">
            <v>0</v>
          </cell>
          <cell r="V101">
            <v>0</v>
          </cell>
          <cell r="W101">
            <v>0</v>
          </cell>
          <cell r="X101" t="str">
            <v>109002442801</v>
          </cell>
          <cell r="Y101">
            <v>0</v>
          </cell>
          <cell r="Z101">
            <v>0</v>
          </cell>
          <cell r="AA101" t="str">
            <v>VIETINBANK</v>
          </cell>
          <cell r="AB101" t="str">
            <v>LT</v>
          </cell>
          <cell r="AC101">
            <v>0</v>
          </cell>
        </row>
        <row r="102">
          <cell r="C102">
            <v>10077</v>
          </cell>
          <cell r="D102" t="str">
            <v>Hoàng Phương Anh</v>
          </cell>
          <cell r="E102" t="str">
            <v>Kế toán thu chi &amp; Giải chi CTP</v>
          </cell>
          <cell r="F102" t="str">
            <v>Phòng Kế toán</v>
          </cell>
          <cell r="G102" t="str">
            <v>Phòng Kế toán</v>
          </cell>
          <cell r="H102" t="str">
            <v>Khối sản xuất và xây lắp</v>
          </cell>
          <cell r="I102" t="str">
            <v>KVP C3</v>
          </cell>
          <cell r="J102" t="str">
            <v>C3</v>
          </cell>
          <cell r="K102">
            <v>42313</v>
          </cell>
          <cell r="L102">
            <v>0</v>
          </cell>
          <cell r="M102" t="str">
            <v>Nghỉ thai sản</v>
          </cell>
          <cell r="N102" t="str">
            <v>XĐTH</v>
          </cell>
          <cell r="O102">
            <v>42917</v>
          </cell>
          <cell r="P102" t="str">
            <v>Điều chỉnh lương, tách phụ cấp</v>
          </cell>
          <cell r="Q102">
            <v>0</v>
          </cell>
          <cell r="R102">
            <v>4050000</v>
          </cell>
          <cell r="S102">
            <v>3150000</v>
          </cell>
          <cell r="T102">
            <v>7200000</v>
          </cell>
          <cell r="U102">
            <v>0</v>
          </cell>
          <cell r="V102">
            <v>0</v>
          </cell>
          <cell r="W102">
            <v>0</v>
          </cell>
          <cell r="X102" t="str">
            <v>106002697692</v>
          </cell>
          <cell r="Y102">
            <v>0</v>
          </cell>
          <cell r="Z102">
            <v>0</v>
          </cell>
          <cell r="AA102" t="str">
            <v>VIETINBANK</v>
          </cell>
          <cell r="AB102" t="str">
            <v>LT</v>
          </cell>
          <cell r="AC102">
            <v>0</v>
          </cell>
        </row>
        <row r="103">
          <cell r="C103">
            <v>10103</v>
          </cell>
          <cell r="D103" t="str">
            <v>Nguyễn Thị Hoa</v>
          </cell>
          <cell r="E103" t="str">
            <v>Kế toán vật tư</v>
          </cell>
          <cell r="F103" t="str">
            <v>Phòng Kế toán</v>
          </cell>
          <cell r="G103" t="str">
            <v>Phòng Kế toán</v>
          </cell>
          <cell r="H103" t="str">
            <v>Khối sản xuất và xây lắp</v>
          </cell>
          <cell r="I103" t="str">
            <v>KVP C3</v>
          </cell>
          <cell r="J103" t="str">
            <v>C3</v>
          </cell>
          <cell r="K103">
            <v>42628</v>
          </cell>
          <cell r="L103">
            <v>0</v>
          </cell>
          <cell r="M103">
            <v>1</v>
          </cell>
          <cell r="N103" t="str">
            <v>XĐTH</v>
          </cell>
          <cell r="O103">
            <v>0</v>
          </cell>
          <cell r="P103">
            <v>0</v>
          </cell>
          <cell r="Q103">
            <v>0</v>
          </cell>
          <cell r="R103">
            <v>4050000</v>
          </cell>
          <cell r="S103">
            <v>3450000</v>
          </cell>
          <cell r="T103">
            <v>7500000</v>
          </cell>
          <cell r="U103">
            <v>0</v>
          </cell>
          <cell r="V103">
            <v>0</v>
          </cell>
          <cell r="W103">
            <v>0</v>
          </cell>
          <cell r="X103" t="str">
            <v>102004586262</v>
          </cell>
          <cell r="Y103">
            <v>0</v>
          </cell>
          <cell r="Z103">
            <v>0</v>
          </cell>
          <cell r="AA103" t="str">
            <v>VIETINBANK</v>
          </cell>
          <cell r="AB103" t="str">
            <v>LT</v>
          </cell>
          <cell r="AC103">
            <v>2</v>
          </cell>
        </row>
        <row r="104">
          <cell r="C104">
            <v>10139</v>
          </cell>
          <cell r="D104" t="str">
            <v>Phạm Thị Quý</v>
          </cell>
          <cell r="E104" t="str">
            <v>Phụ trách Nhân sự</v>
          </cell>
          <cell r="F104" t="str">
            <v>Phòng Nhân sự - Hành chính - Pháp chế</v>
          </cell>
          <cell r="G104" t="str">
            <v>Phòng Nhân sự - Hành chính - Pháp chế</v>
          </cell>
          <cell r="H104">
            <v>0</v>
          </cell>
          <cell r="I104" t="str">
            <v>KVP C3</v>
          </cell>
          <cell r="J104" t="str">
            <v>C3</v>
          </cell>
          <cell r="K104">
            <v>42940</v>
          </cell>
          <cell r="L104">
            <v>0</v>
          </cell>
          <cell r="M104">
            <v>1</v>
          </cell>
          <cell r="N104" t="str">
            <v>XĐTH</v>
          </cell>
          <cell r="O104">
            <v>43001</v>
          </cell>
          <cell r="P104" t="str">
            <v>Chính thức</v>
          </cell>
          <cell r="Q104">
            <v>0</v>
          </cell>
          <cell r="R104">
            <v>9000000</v>
          </cell>
          <cell r="S104">
            <v>9000000</v>
          </cell>
          <cell r="T104">
            <v>18000000</v>
          </cell>
          <cell r="U104">
            <v>0</v>
          </cell>
          <cell r="V104">
            <v>0</v>
          </cell>
          <cell r="W104">
            <v>0</v>
          </cell>
          <cell r="X104">
            <v>109867294322</v>
          </cell>
          <cell r="Y104">
            <v>0</v>
          </cell>
          <cell r="Z104">
            <v>0</v>
          </cell>
          <cell r="AA104" t="str">
            <v>VIETINBANK</v>
          </cell>
          <cell r="AB104" t="str">
            <v>LT</v>
          </cell>
          <cell r="AC104">
            <v>0</v>
          </cell>
        </row>
        <row r="105">
          <cell r="C105">
            <v>10123</v>
          </cell>
          <cell r="D105" t="str">
            <v>Nguyễn Văn Vượng</v>
          </cell>
          <cell r="E105" t="str">
            <v>Trưởng phòng Đấu thầu hợp đồng</v>
          </cell>
          <cell r="F105" t="str">
            <v>Phòng Đấu thầu Hợp đồng</v>
          </cell>
          <cell r="G105" t="str">
            <v>Phòng Đấu thầu Hợp đồng</v>
          </cell>
          <cell r="H105" t="str">
            <v>Khối Kỹ thuật - Dự án</v>
          </cell>
          <cell r="I105" t="str">
            <v>KVP C3</v>
          </cell>
          <cell r="J105" t="str">
            <v>C3</v>
          </cell>
          <cell r="K105">
            <v>42491</v>
          </cell>
          <cell r="L105">
            <v>0</v>
          </cell>
          <cell r="M105">
            <v>1</v>
          </cell>
          <cell r="N105" t="str">
            <v>XĐTH</v>
          </cell>
          <cell r="O105">
            <v>42917</v>
          </cell>
          <cell r="P105" t="str">
            <v>Điều chỉnh lương</v>
          </cell>
          <cell r="Q105">
            <v>0</v>
          </cell>
          <cell r="R105">
            <v>12500000</v>
          </cell>
          <cell r="S105">
            <v>12500000</v>
          </cell>
          <cell r="T105">
            <v>25000000</v>
          </cell>
          <cell r="U105">
            <v>0</v>
          </cell>
          <cell r="V105">
            <v>0</v>
          </cell>
          <cell r="W105">
            <v>0</v>
          </cell>
          <cell r="X105" t="str">
            <v>107004074020</v>
          </cell>
          <cell r="Y105">
            <v>0</v>
          </cell>
          <cell r="Z105">
            <v>0</v>
          </cell>
          <cell r="AA105" t="str">
            <v>VIETINBANK</v>
          </cell>
          <cell r="AB105" t="str">
            <v>LT</v>
          </cell>
          <cell r="AC105">
            <v>2</v>
          </cell>
        </row>
        <row r="106">
          <cell r="C106">
            <v>10084</v>
          </cell>
          <cell r="D106" t="str">
            <v>Đặng Văn Thịnh</v>
          </cell>
          <cell r="E106" t="str">
            <v>Phụ trách Hợp đồng</v>
          </cell>
          <cell r="F106" t="str">
            <v>Phòng Đấu thầu Hợp đồng</v>
          </cell>
          <cell r="G106" t="str">
            <v>Phòng Đấu thầu Hợp đồng</v>
          </cell>
          <cell r="H106" t="str">
            <v>Khối Kỹ thuật - Dự án</v>
          </cell>
          <cell r="I106" t="str">
            <v>KVP C3</v>
          </cell>
          <cell r="J106" t="str">
            <v>C3</v>
          </cell>
          <cell r="K106">
            <v>42491</v>
          </cell>
          <cell r="L106">
            <v>0</v>
          </cell>
          <cell r="M106">
            <v>1</v>
          </cell>
          <cell r="N106" t="str">
            <v>XĐTH</v>
          </cell>
          <cell r="O106">
            <v>43009</v>
          </cell>
          <cell r="P106" t="str">
            <v>Điều chỉnh lương</v>
          </cell>
          <cell r="Q106">
            <v>0</v>
          </cell>
          <cell r="R106">
            <v>8475000</v>
          </cell>
          <cell r="S106">
            <v>8475000</v>
          </cell>
          <cell r="T106">
            <v>16950000</v>
          </cell>
          <cell r="U106">
            <v>0</v>
          </cell>
          <cell r="V106">
            <v>0</v>
          </cell>
          <cell r="W106">
            <v>0</v>
          </cell>
          <cell r="X106" t="str">
            <v>101004090406</v>
          </cell>
          <cell r="Y106">
            <v>0</v>
          </cell>
          <cell r="Z106">
            <v>0</v>
          </cell>
          <cell r="AA106" t="str">
            <v>VIETINBANK</v>
          </cell>
          <cell r="AB106" t="str">
            <v>LT</v>
          </cell>
          <cell r="AC106">
            <v>2</v>
          </cell>
        </row>
        <row r="107">
          <cell r="C107">
            <v>10091</v>
          </cell>
          <cell r="D107" t="str">
            <v>Trần Thị Thanh Hảo</v>
          </cell>
          <cell r="E107" t="str">
            <v>Chuyên viên đấu thầu hợp đồng</v>
          </cell>
          <cell r="F107" t="str">
            <v>Phòng Đấu thầu Hợp đồng</v>
          </cell>
          <cell r="G107" t="str">
            <v>Phòng Đấu thầu Hợp đồng</v>
          </cell>
          <cell r="H107" t="str">
            <v>Khối Kỹ thuật - Dự án</v>
          </cell>
          <cell r="I107" t="str">
            <v>KVP C3</v>
          </cell>
          <cell r="J107" t="str">
            <v>C3</v>
          </cell>
          <cell r="K107">
            <v>42522</v>
          </cell>
          <cell r="L107">
            <v>0</v>
          </cell>
          <cell r="M107">
            <v>1</v>
          </cell>
          <cell r="N107" t="str">
            <v>XĐTH</v>
          </cell>
          <cell r="O107">
            <v>0</v>
          </cell>
          <cell r="P107">
            <v>0</v>
          </cell>
          <cell r="Q107">
            <v>0</v>
          </cell>
          <cell r="R107">
            <v>6300000</v>
          </cell>
          <cell r="S107">
            <v>6300000</v>
          </cell>
          <cell r="T107">
            <v>12600000</v>
          </cell>
          <cell r="U107">
            <v>0</v>
          </cell>
          <cell r="V107">
            <v>0</v>
          </cell>
          <cell r="W107">
            <v>0</v>
          </cell>
          <cell r="X107" t="str">
            <v>104003057927</v>
          </cell>
          <cell r="Y107">
            <v>0</v>
          </cell>
          <cell r="Z107">
            <v>0</v>
          </cell>
          <cell r="AA107" t="str">
            <v>VIETINBANK</v>
          </cell>
          <cell r="AB107" t="str">
            <v>LT</v>
          </cell>
          <cell r="AC107">
            <v>1</v>
          </cell>
        </row>
        <row r="108">
          <cell r="C108">
            <v>10104</v>
          </cell>
          <cell r="D108" t="str">
            <v>Phạm Văn Tuyền</v>
          </cell>
          <cell r="E108" t="str">
            <v>Chuyên viên đấu thầu M&amp;E</v>
          </cell>
          <cell r="F108" t="str">
            <v>Phòng Đấu thầu Hợp đồng</v>
          </cell>
          <cell r="G108" t="str">
            <v>Phòng Đấu thầu Hợp đồng</v>
          </cell>
          <cell r="H108" t="str">
            <v>Khối Kỹ thuật - Dự án</v>
          </cell>
          <cell r="I108" t="str">
            <v>KVP C3</v>
          </cell>
          <cell r="J108" t="str">
            <v>C3</v>
          </cell>
          <cell r="K108">
            <v>42644</v>
          </cell>
          <cell r="L108">
            <v>0</v>
          </cell>
          <cell r="M108">
            <v>1</v>
          </cell>
          <cell r="N108" t="str">
            <v>XĐTH</v>
          </cell>
          <cell r="O108" t="str">
            <v>01/10/2017 - 31/03/2018</v>
          </cell>
          <cell r="P108" t="str">
            <v>Thưởng khuyến khích</v>
          </cell>
          <cell r="Q108">
            <v>0</v>
          </cell>
          <cell r="R108">
            <v>5775000</v>
          </cell>
          <cell r="S108">
            <v>7725000</v>
          </cell>
          <cell r="T108">
            <v>13500000</v>
          </cell>
          <cell r="U108">
            <v>0</v>
          </cell>
          <cell r="V108">
            <v>0</v>
          </cell>
          <cell r="W108">
            <v>0</v>
          </cell>
          <cell r="X108" t="str">
            <v>101004284878</v>
          </cell>
          <cell r="Y108">
            <v>0</v>
          </cell>
          <cell r="Z108">
            <v>0</v>
          </cell>
          <cell r="AA108" t="str">
            <v>VIETINBANK</v>
          </cell>
          <cell r="AB108" t="str">
            <v>LT</v>
          </cell>
          <cell r="AC108">
            <v>0</v>
          </cell>
        </row>
        <row r="109">
          <cell r="C109">
            <v>10124</v>
          </cell>
          <cell r="D109" t="str">
            <v>Trần Thị Hải Yến</v>
          </cell>
          <cell r="E109" t="str">
            <v xml:space="preserve">Nhân viên hợp đồng  </v>
          </cell>
          <cell r="F109" t="str">
            <v>Phòng Đấu thầu Hợp đồng</v>
          </cell>
          <cell r="G109" t="str">
            <v>Phòng Đấu thầu Hợp đồng</v>
          </cell>
          <cell r="H109" t="str">
            <v>Khối Kỹ thuật - Dự án</v>
          </cell>
          <cell r="I109" t="str">
            <v>KVP C3</v>
          </cell>
          <cell r="J109" t="str">
            <v>C3</v>
          </cell>
          <cell r="K109">
            <v>42345</v>
          </cell>
          <cell r="L109">
            <v>0</v>
          </cell>
          <cell r="M109">
            <v>1</v>
          </cell>
          <cell r="N109" t="str">
            <v>XĐTH</v>
          </cell>
          <cell r="O109">
            <v>0</v>
          </cell>
          <cell r="P109">
            <v>0</v>
          </cell>
          <cell r="Q109">
            <v>0</v>
          </cell>
          <cell r="R109">
            <v>6500000</v>
          </cell>
          <cell r="S109">
            <v>6500000</v>
          </cell>
          <cell r="T109">
            <v>13000000</v>
          </cell>
          <cell r="U109">
            <v>0</v>
          </cell>
          <cell r="V109">
            <v>0</v>
          </cell>
          <cell r="W109">
            <v>0</v>
          </cell>
          <cell r="X109" t="str">
            <v>102002810703</v>
          </cell>
          <cell r="Y109">
            <v>0</v>
          </cell>
          <cell r="Z109">
            <v>0</v>
          </cell>
          <cell r="AA109" t="str">
            <v>VIETINBANK</v>
          </cell>
          <cell r="AB109" t="str">
            <v>LT</v>
          </cell>
          <cell r="AC109">
            <v>1</v>
          </cell>
        </row>
        <row r="110">
          <cell r="C110">
            <v>10125</v>
          </cell>
          <cell r="D110" t="str">
            <v>Nguyễn Văn Tú</v>
          </cell>
          <cell r="E110" t="str">
            <v>Chuyên viên đấu thầu hợp đồng</v>
          </cell>
          <cell r="F110" t="str">
            <v>Phòng Đấu thầu Hợp đồng</v>
          </cell>
          <cell r="G110" t="str">
            <v>Phòng Đấu thầu Hợp đồng</v>
          </cell>
          <cell r="H110" t="str">
            <v>Khối Kỹ thuật - Dự án</v>
          </cell>
          <cell r="I110" t="str">
            <v>KVP C3</v>
          </cell>
          <cell r="J110" t="str">
            <v>C3</v>
          </cell>
          <cell r="K110">
            <v>42226</v>
          </cell>
          <cell r="L110">
            <v>0</v>
          </cell>
          <cell r="M110">
            <v>1</v>
          </cell>
          <cell r="N110" t="str">
            <v>XĐTH</v>
          </cell>
          <cell r="O110">
            <v>0</v>
          </cell>
          <cell r="P110">
            <v>0</v>
          </cell>
          <cell r="Q110">
            <v>0</v>
          </cell>
          <cell r="R110">
            <v>7200000</v>
          </cell>
          <cell r="S110">
            <v>7200000</v>
          </cell>
          <cell r="T110">
            <v>14400000</v>
          </cell>
          <cell r="U110">
            <v>0</v>
          </cell>
          <cell r="V110">
            <v>0</v>
          </cell>
          <cell r="W110">
            <v>0</v>
          </cell>
          <cell r="X110" t="str">
            <v>103002457595</v>
          </cell>
          <cell r="Y110">
            <v>0</v>
          </cell>
          <cell r="Z110">
            <v>0</v>
          </cell>
          <cell r="AA110" t="str">
            <v>VIETINBANK</v>
          </cell>
          <cell r="AB110" t="str">
            <v>LT</v>
          </cell>
          <cell r="AC110">
            <v>1</v>
          </cell>
        </row>
        <row r="111">
          <cell r="C111">
            <v>10126</v>
          </cell>
          <cell r="D111" t="str">
            <v>Nguyễn Quang Anh Vũ</v>
          </cell>
          <cell r="E111" t="str">
            <v>Chuyên viên đấu thầu hợp đồng</v>
          </cell>
          <cell r="F111" t="str">
            <v>Phòng Đấu thầu Hợp đồng</v>
          </cell>
          <cell r="G111" t="str">
            <v>Phòng Đấu thầu Hợp đồng</v>
          </cell>
          <cell r="H111" t="str">
            <v>Khối Kỹ thuật - Dự án</v>
          </cell>
          <cell r="I111" t="str">
            <v>KVP C3</v>
          </cell>
          <cell r="J111" t="str">
            <v>C3</v>
          </cell>
          <cell r="K111">
            <v>41717</v>
          </cell>
          <cell r="L111">
            <v>0</v>
          </cell>
          <cell r="M111">
            <v>1</v>
          </cell>
          <cell r="N111" t="str">
            <v>XĐTH</v>
          </cell>
          <cell r="O111">
            <v>0</v>
          </cell>
          <cell r="P111">
            <v>0</v>
          </cell>
          <cell r="Q111">
            <v>0</v>
          </cell>
          <cell r="R111">
            <v>7475000</v>
          </cell>
          <cell r="S111">
            <v>7475000</v>
          </cell>
          <cell r="T111">
            <v>14950000</v>
          </cell>
          <cell r="U111">
            <v>0</v>
          </cell>
          <cell r="V111">
            <v>0</v>
          </cell>
          <cell r="W111">
            <v>0</v>
          </cell>
          <cell r="X111" t="str">
            <v>109001411042</v>
          </cell>
          <cell r="Y111">
            <v>0</v>
          </cell>
          <cell r="Z111">
            <v>0</v>
          </cell>
          <cell r="AA111" t="str">
            <v>VIETINBANK</v>
          </cell>
          <cell r="AB111" t="str">
            <v>LT</v>
          </cell>
          <cell r="AC111">
            <v>2</v>
          </cell>
        </row>
        <row r="112">
          <cell r="C112">
            <v>10088</v>
          </cell>
          <cell r="D112" t="str">
            <v>Nguyễn Thị Thủy</v>
          </cell>
          <cell r="E112" t="str">
            <v>Nhân viên theo dõi kế hoạch cung ứng</v>
          </cell>
          <cell r="F112" t="str">
            <v>Phòng Mua hàng</v>
          </cell>
          <cell r="G112" t="str">
            <v>Phòng Mua hàng</v>
          </cell>
          <cell r="H112" t="str">
            <v>Khối Kỹ thuật - Dự án</v>
          </cell>
          <cell r="I112" t="str">
            <v>KVP C3</v>
          </cell>
          <cell r="J112" t="str">
            <v>C3</v>
          </cell>
          <cell r="K112">
            <v>42499</v>
          </cell>
          <cell r="L112">
            <v>0</v>
          </cell>
          <cell r="M112">
            <v>1</v>
          </cell>
          <cell r="N112" t="str">
            <v>XĐTH</v>
          </cell>
          <cell r="O112">
            <v>0</v>
          </cell>
          <cell r="P112">
            <v>0</v>
          </cell>
          <cell r="Q112">
            <v>0</v>
          </cell>
          <cell r="R112">
            <v>6075000</v>
          </cell>
          <cell r="S112">
            <v>6075000</v>
          </cell>
          <cell r="T112">
            <v>12150000</v>
          </cell>
          <cell r="U112">
            <v>0</v>
          </cell>
          <cell r="V112">
            <v>0</v>
          </cell>
          <cell r="W112">
            <v>0</v>
          </cell>
          <cell r="X112" t="str">
            <v>105003272605</v>
          </cell>
          <cell r="Y112">
            <v>0</v>
          </cell>
          <cell r="Z112">
            <v>0</v>
          </cell>
          <cell r="AA112" t="str">
            <v>VIETINBANK</v>
          </cell>
          <cell r="AB112" t="str">
            <v>LT</v>
          </cell>
          <cell r="AC112">
            <v>1</v>
          </cell>
        </row>
        <row r="113">
          <cell r="C113">
            <v>10092</v>
          </cell>
          <cell r="D113" t="str">
            <v>Cao Thị Hồng Nhung</v>
          </cell>
          <cell r="E113" t="str">
            <v>Phụ trách Vật tư trong nước</v>
          </cell>
          <cell r="F113" t="str">
            <v>Phòng Mua hàng</v>
          </cell>
          <cell r="G113" t="str">
            <v>Phòng Mua hàng</v>
          </cell>
          <cell r="H113" t="str">
            <v>Khối Kỹ thuật - Dự án</v>
          </cell>
          <cell r="I113" t="str">
            <v>KVP C3</v>
          </cell>
          <cell r="J113" t="str">
            <v>C3</v>
          </cell>
          <cell r="K113">
            <v>42494</v>
          </cell>
          <cell r="L113">
            <v>0</v>
          </cell>
          <cell r="M113">
            <v>1</v>
          </cell>
          <cell r="N113" t="str">
            <v>XĐTH</v>
          </cell>
          <cell r="O113">
            <v>43009</v>
          </cell>
          <cell r="P113" t="str">
            <v>Điều chỉnh lương</v>
          </cell>
          <cell r="Q113">
            <v>0</v>
          </cell>
          <cell r="R113">
            <v>9250000</v>
          </cell>
          <cell r="S113">
            <v>9250000</v>
          </cell>
          <cell r="T113">
            <v>18500000</v>
          </cell>
          <cell r="U113">
            <v>0</v>
          </cell>
          <cell r="V113">
            <v>0</v>
          </cell>
          <cell r="W113">
            <v>0</v>
          </cell>
          <cell r="X113" t="str">
            <v>103002307546</v>
          </cell>
          <cell r="Y113">
            <v>0</v>
          </cell>
          <cell r="Z113">
            <v>0</v>
          </cell>
          <cell r="AA113" t="str">
            <v>VIETINBANK</v>
          </cell>
          <cell r="AB113" t="str">
            <v>LT</v>
          </cell>
          <cell r="AC113">
            <v>0</v>
          </cell>
        </row>
        <row r="114">
          <cell r="C114">
            <v>10109</v>
          </cell>
          <cell r="D114" t="str">
            <v>Nguyễn Quang Ngọc</v>
          </cell>
          <cell r="E114" t="str">
            <v>Giám đốc Ban Kỹ thuật</v>
          </cell>
          <cell r="F114" t="str">
            <v>Ban Kỹ thuật</v>
          </cell>
          <cell r="G114" t="str">
            <v>Ban Kỹ thuật</v>
          </cell>
          <cell r="H114" t="str">
            <v>Khối Kỹ thuật - Dự án</v>
          </cell>
          <cell r="I114" t="str">
            <v>KVP C3</v>
          </cell>
          <cell r="J114" t="str">
            <v>C3</v>
          </cell>
          <cell r="K114">
            <v>42790</v>
          </cell>
          <cell r="L114">
            <v>0</v>
          </cell>
          <cell r="M114">
            <v>1</v>
          </cell>
          <cell r="N114" t="str">
            <v>XĐTH</v>
          </cell>
          <cell r="O114">
            <v>42948</v>
          </cell>
          <cell r="P114" t="str">
            <v>Điều chỉnh lương</v>
          </cell>
          <cell r="Q114">
            <v>0</v>
          </cell>
          <cell r="R114">
            <v>17500000</v>
          </cell>
          <cell r="S114">
            <v>17500000</v>
          </cell>
          <cell r="T114">
            <v>35000000</v>
          </cell>
          <cell r="U114">
            <v>0</v>
          </cell>
          <cell r="V114">
            <v>0</v>
          </cell>
          <cell r="W114">
            <v>0</v>
          </cell>
          <cell r="X114">
            <v>101866751709</v>
          </cell>
          <cell r="Y114">
            <v>0</v>
          </cell>
          <cell r="Z114">
            <v>0</v>
          </cell>
          <cell r="AA114" t="str">
            <v>VIETINBANK</v>
          </cell>
          <cell r="AB114" t="str">
            <v>LT</v>
          </cell>
          <cell r="AC114">
            <v>2</v>
          </cell>
        </row>
        <row r="115">
          <cell r="C115">
            <v>10319</v>
          </cell>
          <cell r="D115" t="str">
            <v>Quách Việt Dũng</v>
          </cell>
          <cell r="E115" t="str">
            <v>Trưởng phòng Xây dựng</v>
          </cell>
          <cell r="F115" t="str">
            <v>Phòng Xây dựng</v>
          </cell>
          <cell r="G115" t="str">
            <v>Phòng Xây dựng</v>
          </cell>
          <cell r="H115" t="str">
            <v>Khối Kỹ thuật - Dự án</v>
          </cell>
          <cell r="I115" t="str">
            <v>KVP C3</v>
          </cell>
          <cell r="J115" t="str">
            <v>C3</v>
          </cell>
          <cell r="K115">
            <v>42954</v>
          </cell>
          <cell r="L115">
            <v>0</v>
          </cell>
          <cell r="M115">
            <v>1</v>
          </cell>
          <cell r="N115" t="str">
            <v>XĐTH</v>
          </cell>
          <cell r="O115">
            <v>43015</v>
          </cell>
          <cell r="P115" t="str">
            <v>Chính thức</v>
          </cell>
          <cell r="Q115">
            <v>0</v>
          </cell>
          <cell r="R115">
            <v>10000000</v>
          </cell>
          <cell r="S115">
            <v>10000000</v>
          </cell>
          <cell r="T115">
            <v>20000000</v>
          </cell>
          <cell r="U115">
            <v>0</v>
          </cell>
          <cell r="V115">
            <v>0</v>
          </cell>
          <cell r="W115">
            <v>0</v>
          </cell>
          <cell r="X115">
            <v>109002516164</v>
          </cell>
          <cell r="Y115">
            <v>0</v>
          </cell>
          <cell r="Z115">
            <v>0</v>
          </cell>
          <cell r="AA115" t="str">
            <v>VIETINBANK</v>
          </cell>
          <cell r="AB115" t="str">
            <v>LT</v>
          </cell>
          <cell r="AC115">
            <v>0</v>
          </cell>
        </row>
        <row r="116">
          <cell r="C116">
            <v>10067</v>
          </cell>
          <cell r="D116" t="str">
            <v>Bùi Thành Giang</v>
          </cell>
          <cell r="E116" t="str">
            <v>Kỹ sư xây dựng</v>
          </cell>
          <cell r="F116" t="str">
            <v>Phòng Xây dựng</v>
          </cell>
          <cell r="G116" t="str">
            <v>Phòng Xây dựng</v>
          </cell>
          <cell r="H116" t="str">
            <v>Khối Kỹ thuật - Dự án</v>
          </cell>
          <cell r="I116" t="str">
            <v>KVP C3</v>
          </cell>
          <cell r="J116" t="str">
            <v>C3</v>
          </cell>
          <cell r="K116">
            <v>42156</v>
          </cell>
          <cell r="L116">
            <v>0</v>
          </cell>
          <cell r="M116">
            <v>1</v>
          </cell>
          <cell r="N116" t="str">
            <v>XĐTH</v>
          </cell>
          <cell r="O116">
            <v>0</v>
          </cell>
          <cell r="P116">
            <v>0</v>
          </cell>
          <cell r="Q116">
            <v>0</v>
          </cell>
          <cell r="R116">
            <v>4520000</v>
          </cell>
          <cell r="S116">
            <v>4520000</v>
          </cell>
          <cell r="T116">
            <v>9040000</v>
          </cell>
          <cell r="U116">
            <v>0</v>
          </cell>
          <cell r="V116">
            <v>0</v>
          </cell>
          <cell r="W116">
            <v>0</v>
          </cell>
          <cell r="X116" t="str">
            <v>104001374079</v>
          </cell>
          <cell r="Y116">
            <v>0</v>
          </cell>
          <cell r="Z116">
            <v>0</v>
          </cell>
          <cell r="AA116" t="str">
            <v>VIETINBANK</v>
          </cell>
          <cell r="AB116" t="str">
            <v>LT</v>
          </cell>
          <cell r="AC116">
            <v>0</v>
          </cell>
        </row>
        <row r="117">
          <cell r="C117">
            <v>10097</v>
          </cell>
          <cell r="D117" t="str">
            <v>Nguyễn Hữu Tuân</v>
          </cell>
          <cell r="E117" t="str">
            <v>Kỹ sư xây dựng</v>
          </cell>
          <cell r="F117" t="str">
            <v>Phòng Xây dựng</v>
          </cell>
          <cell r="G117" t="str">
            <v>Phòng Xây dựng</v>
          </cell>
          <cell r="H117" t="str">
            <v>Khối Kỹ thuật - Dự án</v>
          </cell>
          <cell r="I117" t="str">
            <v>KVP C3</v>
          </cell>
          <cell r="J117" t="str">
            <v>C3</v>
          </cell>
          <cell r="K117">
            <v>42583</v>
          </cell>
          <cell r="L117">
            <v>0</v>
          </cell>
          <cell r="M117">
            <v>1</v>
          </cell>
          <cell r="N117" t="str">
            <v>XĐTH</v>
          </cell>
          <cell r="O117">
            <v>42917</v>
          </cell>
          <cell r="P117" t="str">
            <v>Điều chỉnh lương</v>
          </cell>
          <cell r="Q117">
            <v>0</v>
          </cell>
          <cell r="R117">
            <v>6000000</v>
          </cell>
          <cell r="S117">
            <v>6000000</v>
          </cell>
          <cell r="T117">
            <v>12000000</v>
          </cell>
          <cell r="U117">
            <v>0</v>
          </cell>
          <cell r="V117">
            <v>0</v>
          </cell>
          <cell r="W117">
            <v>0</v>
          </cell>
          <cell r="X117" t="str">
            <v>106003329735</v>
          </cell>
          <cell r="Y117">
            <v>0</v>
          </cell>
          <cell r="Z117">
            <v>0</v>
          </cell>
          <cell r="AA117" t="str">
            <v>VIETINBANK</v>
          </cell>
          <cell r="AB117" t="str">
            <v>LT</v>
          </cell>
          <cell r="AC117">
            <v>0</v>
          </cell>
        </row>
        <row r="118">
          <cell r="C118">
            <v>10121</v>
          </cell>
          <cell r="D118" t="str">
            <v>Nguyễn Trung Kiên</v>
          </cell>
          <cell r="E118" t="str">
            <v>Kỹ sư xây dựng</v>
          </cell>
          <cell r="F118" t="str">
            <v>Phòng Xây dựng</v>
          </cell>
          <cell r="G118" t="str">
            <v>Phòng Xây dựng</v>
          </cell>
          <cell r="H118" t="str">
            <v>Khối Kỹ thuật - Dự án</v>
          </cell>
          <cell r="I118" t="str">
            <v>KVP C3</v>
          </cell>
          <cell r="J118" t="str">
            <v>C3</v>
          </cell>
          <cell r="K118">
            <v>42870</v>
          </cell>
          <cell r="L118">
            <v>0</v>
          </cell>
          <cell r="M118">
            <v>1</v>
          </cell>
          <cell r="N118" t="str">
            <v>XĐTH</v>
          </cell>
          <cell r="O118">
            <v>42931</v>
          </cell>
          <cell r="P118" t="str">
            <v>Chính thức</v>
          </cell>
          <cell r="Q118">
            <v>0</v>
          </cell>
          <cell r="R118">
            <v>6000000</v>
          </cell>
          <cell r="S118">
            <v>6000000</v>
          </cell>
          <cell r="T118">
            <v>12000000</v>
          </cell>
          <cell r="U118">
            <v>0</v>
          </cell>
          <cell r="V118">
            <v>0</v>
          </cell>
          <cell r="W118">
            <v>0</v>
          </cell>
          <cell r="X118">
            <v>105004347169</v>
          </cell>
          <cell r="Y118">
            <v>0</v>
          </cell>
          <cell r="Z118">
            <v>0</v>
          </cell>
          <cell r="AA118" t="str">
            <v>VIETINBANK</v>
          </cell>
          <cell r="AB118" t="str">
            <v>LT</v>
          </cell>
          <cell r="AC118">
            <v>0</v>
          </cell>
        </row>
        <row r="119">
          <cell r="C119">
            <v>10122</v>
          </cell>
          <cell r="D119" t="str">
            <v>Nguyễn Văn Hùng</v>
          </cell>
          <cell r="E119" t="str">
            <v>Trợ lý tiến độ kế hoạch kiêm QS công trường</v>
          </cell>
          <cell r="F119" t="str">
            <v>Phòng Xây dựng</v>
          </cell>
          <cell r="G119" t="str">
            <v>Phòng Xây dựng</v>
          </cell>
          <cell r="H119" t="str">
            <v>Khối Kỹ thuật - Dự án</v>
          </cell>
          <cell r="I119" t="str">
            <v>KVP C3</v>
          </cell>
          <cell r="J119" t="str">
            <v>C3</v>
          </cell>
          <cell r="K119">
            <v>42870</v>
          </cell>
          <cell r="L119">
            <v>0</v>
          </cell>
          <cell r="M119">
            <v>1</v>
          </cell>
          <cell r="N119" t="str">
            <v>XĐTH</v>
          </cell>
          <cell r="O119">
            <v>43040</v>
          </cell>
          <cell r="P119" t="str">
            <v>Điều chỉnh lương</v>
          </cell>
          <cell r="Q119">
            <v>0</v>
          </cell>
          <cell r="R119">
            <v>6500000</v>
          </cell>
          <cell r="S119">
            <v>6500000</v>
          </cell>
          <cell r="T119">
            <v>13000000</v>
          </cell>
          <cell r="U119">
            <v>0</v>
          </cell>
          <cell r="V119">
            <v>0</v>
          </cell>
          <cell r="W119">
            <v>0</v>
          </cell>
          <cell r="X119">
            <v>105005422752</v>
          </cell>
          <cell r="Y119">
            <v>0</v>
          </cell>
          <cell r="Z119">
            <v>0</v>
          </cell>
          <cell r="AA119" t="str">
            <v>VIETINBANK</v>
          </cell>
          <cell r="AB119" t="str">
            <v>LT</v>
          </cell>
          <cell r="AC119">
            <v>2</v>
          </cell>
        </row>
        <row r="120">
          <cell r="C120">
            <v>10137</v>
          </cell>
          <cell r="D120" t="str">
            <v>Đào Quang Mạnh</v>
          </cell>
          <cell r="E120" t="str">
            <v>Kỹ sư xây dựng</v>
          </cell>
          <cell r="F120" t="str">
            <v>Phòng Xây dựng</v>
          </cell>
          <cell r="G120" t="str">
            <v>Phòng Xây dựng</v>
          </cell>
          <cell r="H120" t="str">
            <v>Khối Kỹ thuật - Dự án</v>
          </cell>
          <cell r="I120" t="str">
            <v>KVP C3</v>
          </cell>
          <cell r="J120" t="str">
            <v>C3</v>
          </cell>
          <cell r="K120">
            <v>42933</v>
          </cell>
          <cell r="L120">
            <v>0</v>
          </cell>
          <cell r="M120">
            <v>1</v>
          </cell>
          <cell r="N120" t="str">
            <v>XĐTH</v>
          </cell>
          <cell r="O120">
            <v>42994</v>
          </cell>
          <cell r="P120" t="str">
            <v>Chính thức</v>
          </cell>
          <cell r="Q120">
            <v>0</v>
          </cell>
          <cell r="R120">
            <v>7060000</v>
          </cell>
          <cell r="S120">
            <v>7060000</v>
          </cell>
          <cell r="T120">
            <v>14120000</v>
          </cell>
          <cell r="U120">
            <v>0</v>
          </cell>
          <cell r="V120">
            <v>0</v>
          </cell>
          <cell r="W120">
            <v>0</v>
          </cell>
          <cell r="X120">
            <v>100867318914</v>
          </cell>
          <cell r="Y120">
            <v>0</v>
          </cell>
          <cell r="Z120">
            <v>0</v>
          </cell>
          <cell r="AA120" t="str">
            <v>VIETINBANK</v>
          </cell>
          <cell r="AB120" t="str">
            <v>LT</v>
          </cell>
          <cell r="AC120">
            <v>0</v>
          </cell>
        </row>
        <row r="121">
          <cell r="C121">
            <v>10050</v>
          </cell>
          <cell r="D121" t="str">
            <v>Vũ Văn Hùng</v>
          </cell>
          <cell r="E121" t="str">
            <v>Kỹ sư xây dựng</v>
          </cell>
          <cell r="F121" t="str">
            <v>Ban Điều hành dự án Ecolife Capitol</v>
          </cell>
          <cell r="G121" t="str">
            <v>Ban Điều hành các dự án</v>
          </cell>
          <cell r="H121" t="str">
            <v>Khối Kỹ thuật - Dự án</v>
          </cell>
          <cell r="I121" t="str">
            <v>DF2 C3</v>
          </cell>
          <cell r="J121" t="str">
            <v>C3</v>
          </cell>
          <cell r="K121">
            <v>41901</v>
          </cell>
          <cell r="L121">
            <v>0</v>
          </cell>
          <cell r="M121">
            <v>1</v>
          </cell>
          <cell r="N121" t="str">
            <v>XĐTH</v>
          </cell>
          <cell r="O121">
            <v>0</v>
          </cell>
          <cell r="P121">
            <v>0</v>
          </cell>
          <cell r="Q121">
            <v>0</v>
          </cell>
          <cell r="R121">
            <v>6000000</v>
          </cell>
          <cell r="S121">
            <v>6000000</v>
          </cell>
          <cell r="T121">
            <v>12000000</v>
          </cell>
          <cell r="U121">
            <v>0</v>
          </cell>
          <cell r="V121">
            <v>0</v>
          </cell>
          <cell r="W121">
            <v>0</v>
          </cell>
          <cell r="X121" t="str">
            <v>109004374031</v>
          </cell>
          <cell r="Y121">
            <v>0</v>
          </cell>
          <cell r="Z121">
            <v>0</v>
          </cell>
          <cell r="AA121" t="str">
            <v>VIETINBANK</v>
          </cell>
          <cell r="AB121" t="str">
            <v>LT</v>
          </cell>
          <cell r="AC121">
            <v>2</v>
          </cell>
        </row>
        <row r="122">
          <cell r="C122">
            <v>10111</v>
          </cell>
          <cell r="D122" t="str">
            <v>Nguyễn Đình Bàn</v>
          </cell>
          <cell r="E122" t="str">
            <v>Trưởng phòng M&amp;E</v>
          </cell>
          <cell r="F122" t="str">
            <v>Phòng M&amp;E</v>
          </cell>
          <cell r="G122" t="str">
            <v>Phòng M&amp;E</v>
          </cell>
          <cell r="H122" t="str">
            <v>Khối Kỹ thuật - Dự án</v>
          </cell>
          <cell r="I122" t="str">
            <v>KVP C3</v>
          </cell>
          <cell r="J122" t="str">
            <v>C3</v>
          </cell>
          <cell r="K122">
            <v>42159</v>
          </cell>
          <cell r="L122">
            <v>0</v>
          </cell>
          <cell r="M122">
            <v>1</v>
          </cell>
          <cell r="N122" t="str">
            <v>XĐTH</v>
          </cell>
          <cell r="O122">
            <v>0</v>
          </cell>
          <cell r="P122">
            <v>0</v>
          </cell>
          <cell r="Q122">
            <v>0</v>
          </cell>
          <cell r="R122">
            <v>15000000</v>
          </cell>
          <cell r="S122">
            <v>15000000</v>
          </cell>
          <cell r="T122">
            <v>30000000</v>
          </cell>
          <cell r="U122">
            <v>0</v>
          </cell>
          <cell r="V122">
            <v>0</v>
          </cell>
          <cell r="W122">
            <v>0</v>
          </cell>
          <cell r="X122" t="str">
            <v>109002307416</v>
          </cell>
          <cell r="Y122">
            <v>0</v>
          </cell>
          <cell r="Z122">
            <v>0</v>
          </cell>
          <cell r="AA122" t="str">
            <v>VIETINBANK</v>
          </cell>
          <cell r="AB122" t="str">
            <v>LT</v>
          </cell>
          <cell r="AC122">
            <v>1</v>
          </cell>
        </row>
        <row r="123">
          <cell r="C123">
            <v>10102</v>
          </cell>
          <cell r="D123" t="str">
            <v>Trần Hoài Nam</v>
          </cell>
          <cell r="E123" t="str">
            <v>Kỹ sư giám sát M&amp;E</v>
          </cell>
          <cell r="F123" t="str">
            <v>Ban Điều hành dự án Ecolife Capitol</v>
          </cell>
          <cell r="G123" t="str">
            <v>Ban Điều hành các dự án</v>
          </cell>
          <cell r="H123" t="str">
            <v>Khối Kỹ thuật - Dự án</v>
          </cell>
          <cell r="I123" t="str">
            <v>DF2 C3</v>
          </cell>
          <cell r="J123" t="str">
            <v>C3</v>
          </cell>
          <cell r="K123">
            <v>42628</v>
          </cell>
          <cell r="L123">
            <v>0</v>
          </cell>
          <cell r="M123">
            <v>1</v>
          </cell>
          <cell r="N123" t="str">
            <v>XĐTH</v>
          </cell>
          <cell r="O123">
            <v>0</v>
          </cell>
          <cell r="P123">
            <v>0</v>
          </cell>
          <cell r="Q123">
            <v>0</v>
          </cell>
          <cell r="R123">
            <v>6500000</v>
          </cell>
          <cell r="S123">
            <v>6500000</v>
          </cell>
          <cell r="T123">
            <v>13000000</v>
          </cell>
          <cell r="U123">
            <v>0</v>
          </cell>
          <cell r="V123">
            <v>0</v>
          </cell>
          <cell r="W123">
            <v>0</v>
          </cell>
          <cell r="X123" t="str">
            <v>106003484591</v>
          </cell>
          <cell r="Y123">
            <v>0</v>
          </cell>
          <cell r="Z123">
            <v>0</v>
          </cell>
          <cell r="AA123" t="str">
            <v>VIETINBANK</v>
          </cell>
          <cell r="AB123" t="str">
            <v>LT</v>
          </cell>
          <cell r="AC123">
            <v>0</v>
          </cell>
        </row>
        <row r="124">
          <cell r="C124">
            <v>10112</v>
          </cell>
          <cell r="D124" t="str">
            <v>Nguyễn Huy Nam</v>
          </cell>
          <cell r="E124" t="str">
            <v>Kỹ sư M&amp;E</v>
          </cell>
          <cell r="F124" t="str">
            <v>Phòng M&amp;E</v>
          </cell>
          <cell r="G124" t="str">
            <v>Phòng M&amp;E</v>
          </cell>
          <cell r="H124" t="str">
            <v>Khối Kỹ thuật - Dự án</v>
          </cell>
          <cell r="I124" t="str">
            <v>KVP C3</v>
          </cell>
          <cell r="J124" t="str">
            <v>C3</v>
          </cell>
          <cell r="K124">
            <v>42178</v>
          </cell>
          <cell r="L124">
            <v>0</v>
          </cell>
          <cell r="M124">
            <v>1</v>
          </cell>
          <cell r="N124" t="str">
            <v>XĐTH</v>
          </cell>
          <cell r="O124">
            <v>0</v>
          </cell>
          <cell r="P124">
            <v>0</v>
          </cell>
          <cell r="Q124">
            <v>0</v>
          </cell>
          <cell r="R124">
            <v>6875000</v>
          </cell>
          <cell r="S124">
            <v>6875000</v>
          </cell>
          <cell r="T124">
            <v>13750000</v>
          </cell>
          <cell r="U124">
            <v>0</v>
          </cell>
          <cell r="V124">
            <v>0</v>
          </cell>
          <cell r="W124">
            <v>0</v>
          </cell>
          <cell r="X124" t="str">
            <v>106002457795</v>
          </cell>
          <cell r="Y124">
            <v>0</v>
          </cell>
          <cell r="Z124">
            <v>0</v>
          </cell>
          <cell r="AA124" t="str">
            <v>VIETINBANK</v>
          </cell>
          <cell r="AB124" t="str">
            <v>LT</v>
          </cell>
          <cell r="AC124">
            <v>0</v>
          </cell>
        </row>
        <row r="125">
          <cell r="C125">
            <v>10113</v>
          </cell>
          <cell r="D125" t="str">
            <v>Trần Văn Hùng</v>
          </cell>
          <cell r="E125" t="str">
            <v>Kỹ sư M&amp;E</v>
          </cell>
          <cell r="F125" t="str">
            <v>Phòng M&amp;E</v>
          </cell>
          <cell r="G125" t="str">
            <v>Phòng M&amp;E</v>
          </cell>
          <cell r="H125" t="str">
            <v>Khối Kỹ thuật - Dự án</v>
          </cell>
          <cell r="I125" t="str">
            <v>KVP C3</v>
          </cell>
          <cell r="J125" t="str">
            <v>C3</v>
          </cell>
          <cell r="K125">
            <v>42738</v>
          </cell>
          <cell r="L125">
            <v>0</v>
          </cell>
          <cell r="M125">
            <v>1</v>
          </cell>
          <cell r="N125" t="str">
            <v>XĐTH</v>
          </cell>
          <cell r="O125">
            <v>0</v>
          </cell>
          <cell r="P125">
            <v>0</v>
          </cell>
          <cell r="Q125">
            <v>0</v>
          </cell>
          <cell r="R125">
            <v>7000000</v>
          </cell>
          <cell r="S125">
            <v>7000000</v>
          </cell>
          <cell r="T125">
            <v>14000000</v>
          </cell>
          <cell r="U125">
            <v>0</v>
          </cell>
          <cell r="V125">
            <v>0</v>
          </cell>
          <cell r="W125">
            <v>0</v>
          </cell>
          <cell r="X125" t="str">
            <v>104004301590</v>
          </cell>
          <cell r="Y125">
            <v>0</v>
          </cell>
          <cell r="Z125">
            <v>0</v>
          </cell>
          <cell r="AA125" t="str">
            <v>VIETINBANK</v>
          </cell>
          <cell r="AB125" t="str">
            <v>LT</v>
          </cell>
          <cell r="AC125">
            <v>0</v>
          </cell>
        </row>
        <row r="126">
          <cell r="C126">
            <v>10079</v>
          </cell>
          <cell r="D126" t="str">
            <v>Nguyễn Thanh Hải</v>
          </cell>
          <cell r="E126" t="str">
            <v>Trưởng phòng BIM</v>
          </cell>
          <cell r="F126" t="str">
            <v>Phòng BIM</v>
          </cell>
          <cell r="G126" t="str">
            <v>Phòng BIM</v>
          </cell>
          <cell r="H126" t="str">
            <v>Khối Kỹ thuật - Dự án</v>
          </cell>
          <cell r="I126" t="str">
            <v>KVP C3</v>
          </cell>
          <cell r="J126" t="str">
            <v>C3</v>
          </cell>
          <cell r="K126">
            <v>42362</v>
          </cell>
          <cell r="L126">
            <v>0</v>
          </cell>
          <cell r="M126">
            <v>1</v>
          </cell>
          <cell r="N126" t="str">
            <v>XĐTH</v>
          </cell>
          <cell r="O126">
            <v>0</v>
          </cell>
          <cell r="P126">
            <v>0</v>
          </cell>
          <cell r="Q126">
            <v>0</v>
          </cell>
          <cell r="R126">
            <v>7475000</v>
          </cell>
          <cell r="S126">
            <v>7475000</v>
          </cell>
          <cell r="T126">
            <v>14950000</v>
          </cell>
          <cell r="U126">
            <v>0</v>
          </cell>
          <cell r="V126">
            <v>0</v>
          </cell>
          <cell r="W126">
            <v>0</v>
          </cell>
          <cell r="X126">
            <v>107004642148</v>
          </cell>
          <cell r="Y126">
            <v>0</v>
          </cell>
          <cell r="Z126">
            <v>0</v>
          </cell>
          <cell r="AA126" t="str">
            <v>VIETINBANK</v>
          </cell>
          <cell r="AB126" t="str">
            <v>LT</v>
          </cell>
          <cell r="AC126">
            <v>0</v>
          </cell>
        </row>
        <row r="127">
          <cell r="C127">
            <v>10078</v>
          </cell>
          <cell r="D127" t="str">
            <v>Chu Văn Phong</v>
          </cell>
          <cell r="E127" t="str">
            <v>Kỹ sư BIM</v>
          </cell>
          <cell r="F127" t="str">
            <v>Phòng BIM</v>
          </cell>
          <cell r="G127" t="str">
            <v>Phòng BIM</v>
          </cell>
          <cell r="H127" t="str">
            <v>Khối Kỹ thuật - Dự án</v>
          </cell>
          <cell r="I127" t="str">
            <v>KVP C3</v>
          </cell>
          <cell r="J127" t="str">
            <v>C3</v>
          </cell>
          <cell r="K127">
            <v>42346</v>
          </cell>
          <cell r="L127">
            <v>0</v>
          </cell>
          <cell r="M127">
            <v>1</v>
          </cell>
          <cell r="N127" t="str">
            <v>XĐTH</v>
          </cell>
          <cell r="O127">
            <v>42917</v>
          </cell>
          <cell r="P127" t="str">
            <v>Điều chỉnh lương</v>
          </cell>
          <cell r="Q127">
            <v>0</v>
          </cell>
          <cell r="R127">
            <v>6250000</v>
          </cell>
          <cell r="S127">
            <v>6250000</v>
          </cell>
          <cell r="T127">
            <v>12500000</v>
          </cell>
          <cell r="U127">
            <v>0</v>
          </cell>
          <cell r="V127">
            <v>0</v>
          </cell>
          <cell r="W127">
            <v>0</v>
          </cell>
          <cell r="X127" t="str">
            <v>101002733584</v>
          </cell>
          <cell r="Y127">
            <v>0</v>
          </cell>
          <cell r="Z127">
            <v>0</v>
          </cell>
          <cell r="AA127" t="str">
            <v>VIETINBANK</v>
          </cell>
          <cell r="AB127" t="str">
            <v>LT</v>
          </cell>
          <cell r="AC127">
            <v>1</v>
          </cell>
        </row>
        <row r="128">
          <cell r="C128">
            <v>10134</v>
          </cell>
          <cell r="D128" t="str">
            <v>Tạ Quyết Tiến</v>
          </cell>
          <cell r="E128" t="str">
            <v>Kỹ sư điện - BIM</v>
          </cell>
          <cell r="F128" t="str">
            <v>Phòng BIM</v>
          </cell>
          <cell r="G128" t="str">
            <v>Phòng BIM</v>
          </cell>
          <cell r="H128" t="str">
            <v>Khối Kỹ thuật - Dự án</v>
          </cell>
          <cell r="I128" t="str">
            <v>KVP C3</v>
          </cell>
          <cell r="J128" t="str">
            <v>C3</v>
          </cell>
          <cell r="K128">
            <v>42917</v>
          </cell>
          <cell r="L128">
            <v>0</v>
          </cell>
          <cell r="M128">
            <v>1</v>
          </cell>
          <cell r="N128" t="str">
            <v>XĐTH</v>
          </cell>
          <cell r="O128">
            <v>42979</v>
          </cell>
          <cell r="P128" t="str">
            <v>Chính thức</v>
          </cell>
          <cell r="Q128">
            <v>0</v>
          </cell>
          <cell r="R128">
            <v>4050000</v>
          </cell>
          <cell r="S128">
            <v>2950000</v>
          </cell>
          <cell r="T128">
            <v>7000000</v>
          </cell>
          <cell r="U128">
            <v>0</v>
          </cell>
          <cell r="V128">
            <v>0</v>
          </cell>
          <cell r="W128">
            <v>0</v>
          </cell>
          <cell r="X128">
            <v>103867253618</v>
          </cell>
          <cell r="Y128">
            <v>0</v>
          </cell>
          <cell r="Z128">
            <v>0</v>
          </cell>
          <cell r="AA128" t="str">
            <v>VIETINBANK</v>
          </cell>
          <cell r="AB128" t="str">
            <v>LT</v>
          </cell>
          <cell r="AC128">
            <v>0</v>
          </cell>
        </row>
        <row r="129">
          <cell r="C129">
            <v>10318</v>
          </cell>
          <cell r="D129" t="str">
            <v>Hoàng Quốc Việt</v>
          </cell>
          <cell r="E129" t="str">
            <v>Phụ trách Hồ sơ</v>
          </cell>
          <cell r="F129" t="str">
            <v>Phòng QS - Hồ sơ</v>
          </cell>
          <cell r="G129" t="str">
            <v>Phòng QS - Hồ sơ</v>
          </cell>
          <cell r="H129" t="str">
            <v>Khối Kỹ thuật - Dự án</v>
          </cell>
          <cell r="I129" t="str">
            <v>KVP C3</v>
          </cell>
          <cell r="J129" t="str">
            <v>C3</v>
          </cell>
          <cell r="K129">
            <v>42954</v>
          </cell>
          <cell r="L129">
            <v>0</v>
          </cell>
          <cell r="M129">
            <v>1</v>
          </cell>
          <cell r="N129" t="str">
            <v>XĐTH</v>
          </cell>
          <cell r="O129">
            <v>43015</v>
          </cell>
          <cell r="P129" t="str">
            <v>Chính thức</v>
          </cell>
          <cell r="Q129">
            <v>0</v>
          </cell>
          <cell r="R129">
            <v>9000000</v>
          </cell>
          <cell r="S129">
            <v>9000000</v>
          </cell>
          <cell r="T129">
            <v>18000000</v>
          </cell>
          <cell r="U129">
            <v>0</v>
          </cell>
          <cell r="V129">
            <v>0</v>
          </cell>
          <cell r="W129">
            <v>0</v>
          </cell>
          <cell r="X129">
            <v>109001514006</v>
          </cell>
          <cell r="Y129">
            <v>0</v>
          </cell>
          <cell r="Z129">
            <v>0</v>
          </cell>
          <cell r="AA129" t="str">
            <v>VIETINBANK</v>
          </cell>
          <cell r="AB129" t="str">
            <v>LT</v>
          </cell>
          <cell r="AC129">
            <v>2</v>
          </cell>
        </row>
        <row r="130">
          <cell r="C130">
            <v>10086</v>
          </cell>
          <cell r="D130" t="str">
            <v>Đỗ Hữu Khu</v>
          </cell>
          <cell r="E130" t="str">
            <v>Trưởng phòng QS - Hồ sơ</v>
          </cell>
          <cell r="F130" t="str">
            <v>Phòng Khối lượng</v>
          </cell>
          <cell r="G130" t="str">
            <v>Phòng QS - Hồ sơ</v>
          </cell>
          <cell r="H130" t="str">
            <v>Khối Tài chính kinh tế</v>
          </cell>
          <cell r="I130" t="str">
            <v>KVP C3</v>
          </cell>
          <cell r="J130" t="str">
            <v>C3</v>
          </cell>
          <cell r="K130">
            <v>42522</v>
          </cell>
          <cell r="L130">
            <v>0</v>
          </cell>
          <cell r="M130">
            <v>1</v>
          </cell>
          <cell r="N130" t="str">
            <v>XĐTH</v>
          </cell>
          <cell r="O130">
            <v>43009</v>
          </cell>
          <cell r="P130" t="str">
            <v>Điều chỉnh lương</v>
          </cell>
          <cell r="Q130">
            <v>0</v>
          </cell>
          <cell r="R130">
            <v>12500000</v>
          </cell>
          <cell r="S130">
            <v>12500000</v>
          </cell>
          <cell r="T130">
            <v>25000000</v>
          </cell>
          <cell r="U130">
            <v>0</v>
          </cell>
          <cell r="V130">
            <v>0</v>
          </cell>
          <cell r="W130">
            <v>0</v>
          </cell>
          <cell r="X130" t="str">
            <v>107001445168</v>
          </cell>
          <cell r="Y130">
            <v>0</v>
          </cell>
          <cell r="Z130">
            <v>0</v>
          </cell>
          <cell r="AA130" t="str">
            <v>VIETINBANK</v>
          </cell>
          <cell r="AB130" t="str">
            <v>LT</v>
          </cell>
          <cell r="AC130">
            <v>3</v>
          </cell>
        </row>
        <row r="131">
          <cell r="C131">
            <v>10083</v>
          </cell>
          <cell r="D131" t="str">
            <v>Nguyễn Tiến Vượng</v>
          </cell>
          <cell r="E131" t="str">
            <v>Chuyên viên khối lượng</v>
          </cell>
          <cell r="F131" t="str">
            <v>Phòng Khối lượng</v>
          </cell>
          <cell r="G131" t="str">
            <v>Phòng QS - Hồ sơ</v>
          </cell>
          <cell r="H131" t="str">
            <v>Khối Tài chính kinh tế</v>
          </cell>
          <cell r="I131" t="str">
            <v>DF2 C3</v>
          </cell>
          <cell r="J131" t="str">
            <v>C3</v>
          </cell>
          <cell r="K131">
            <v>42510</v>
          </cell>
          <cell r="L131">
            <v>0</v>
          </cell>
          <cell r="M131">
            <v>1</v>
          </cell>
          <cell r="N131" t="str">
            <v>XĐTH</v>
          </cell>
          <cell r="O131" t="str">
            <v>1/10/2017 - 31/03/2018</v>
          </cell>
          <cell r="P131" t="str">
            <v>Thưởng khuyến khích</v>
          </cell>
          <cell r="Q131">
            <v>0</v>
          </cell>
          <cell r="R131">
            <v>7535000</v>
          </cell>
          <cell r="S131">
            <v>9465000</v>
          </cell>
          <cell r="T131">
            <v>17000000</v>
          </cell>
          <cell r="U131">
            <v>0</v>
          </cell>
          <cell r="V131">
            <v>0</v>
          </cell>
          <cell r="W131">
            <v>0</v>
          </cell>
          <cell r="X131" t="str">
            <v>102005160059</v>
          </cell>
          <cell r="Y131">
            <v>0</v>
          </cell>
          <cell r="Z131">
            <v>0</v>
          </cell>
          <cell r="AA131" t="str">
            <v>VIETINBANK</v>
          </cell>
          <cell r="AB131" t="str">
            <v>LT</v>
          </cell>
          <cell r="AC131">
            <v>2</v>
          </cell>
        </row>
        <row r="132">
          <cell r="C132">
            <v>10090</v>
          </cell>
          <cell r="D132" t="str">
            <v>Nguyễn Thanh Tuyền</v>
          </cell>
          <cell r="E132" t="str">
            <v>Chuyên viên khối lượng</v>
          </cell>
          <cell r="F132" t="str">
            <v>Phòng Khối lượng</v>
          </cell>
          <cell r="G132" t="str">
            <v>Phòng QS - Hồ sơ</v>
          </cell>
          <cell r="H132" t="str">
            <v>Khối Tài chính kinh tế</v>
          </cell>
          <cell r="I132" t="str">
            <v>KVP C3</v>
          </cell>
          <cell r="J132" t="str">
            <v>C3</v>
          </cell>
          <cell r="K132">
            <v>42522</v>
          </cell>
          <cell r="L132">
            <v>0</v>
          </cell>
          <cell r="M132">
            <v>1</v>
          </cell>
          <cell r="N132" t="str">
            <v>XĐTH</v>
          </cell>
          <cell r="O132" t="str">
            <v>1/10/2017 - 31/03/2018</v>
          </cell>
          <cell r="P132" t="str">
            <v>Thưởng khuyến khích</v>
          </cell>
          <cell r="Q132">
            <v>0</v>
          </cell>
          <cell r="R132">
            <v>7000000</v>
          </cell>
          <cell r="S132">
            <v>8000000</v>
          </cell>
          <cell r="T132">
            <v>15000000</v>
          </cell>
          <cell r="U132">
            <v>0</v>
          </cell>
          <cell r="V132">
            <v>0</v>
          </cell>
          <cell r="W132">
            <v>0</v>
          </cell>
          <cell r="X132" t="str">
            <v>109001838347</v>
          </cell>
          <cell r="Y132">
            <v>0</v>
          </cell>
          <cell r="Z132">
            <v>0</v>
          </cell>
          <cell r="AA132" t="str">
            <v>VIETINBANK</v>
          </cell>
          <cell r="AB132" t="str">
            <v>LT</v>
          </cell>
          <cell r="AC132">
            <v>0</v>
          </cell>
        </row>
        <row r="133">
          <cell r="C133">
            <v>10119</v>
          </cell>
          <cell r="D133" t="str">
            <v>Bùi Huy Đạt</v>
          </cell>
          <cell r="E133" t="str">
            <v>Nhân viên khối lượng</v>
          </cell>
          <cell r="F133" t="str">
            <v>Ban Điều hành dự án Ecohome Phúc Lợi</v>
          </cell>
          <cell r="G133" t="str">
            <v>Ban Điều hành các dự án</v>
          </cell>
          <cell r="H133" t="str">
            <v>Khối Tài chính kinh tế</v>
          </cell>
          <cell r="I133" t="str">
            <v>KVP C3</v>
          </cell>
          <cell r="J133" t="str">
            <v>C3</v>
          </cell>
          <cell r="K133">
            <v>42842</v>
          </cell>
          <cell r="L133">
            <v>0</v>
          </cell>
          <cell r="M133">
            <v>1</v>
          </cell>
          <cell r="N133" t="str">
            <v>XĐTH</v>
          </cell>
          <cell r="O133">
            <v>42903</v>
          </cell>
          <cell r="P133" t="str">
            <v>Chính thức, thay đổi lương CB</v>
          </cell>
          <cell r="Q133">
            <v>0</v>
          </cell>
          <cell r="R133">
            <v>6500000</v>
          </cell>
          <cell r="S133">
            <v>6500000</v>
          </cell>
          <cell r="T133">
            <v>13000000</v>
          </cell>
          <cell r="U133">
            <v>0</v>
          </cell>
          <cell r="V133">
            <v>0</v>
          </cell>
          <cell r="W133">
            <v>0</v>
          </cell>
          <cell r="X133">
            <v>108006834213</v>
          </cell>
          <cell r="Y133">
            <v>0</v>
          </cell>
          <cell r="Z133">
            <v>0</v>
          </cell>
          <cell r="AA133" t="str">
            <v>VIETINBANK</v>
          </cell>
          <cell r="AB133" t="str">
            <v>LT</v>
          </cell>
          <cell r="AC133">
            <v>1</v>
          </cell>
        </row>
        <row r="134">
          <cell r="C134">
            <v>10364</v>
          </cell>
          <cell r="D134" t="str">
            <v>Nguyễn Hoàng Sơn</v>
          </cell>
          <cell r="E134" t="str">
            <v>Chuyên viên khối lượng</v>
          </cell>
          <cell r="F134" t="str">
            <v>Phòng Khối lượng</v>
          </cell>
          <cell r="G134" t="str">
            <v>Phòng QS - Hồ sơ</v>
          </cell>
          <cell r="H134" t="str">
            <v>Khối Tài chính kinh tế</v>
          </cell>
          <cell r="I134" t="str">
            <v>KVP C3</v>
          </cell>
          <cell r="J134" t="str">
            <v>C3</v>
          </cell>
          <cell r="K134">
            <v>43010</v>
          </cell>
          <cell r="L134">
            <v>0</v>
          </cell>
          <cell r="M134">
            <v>1</v>
          </cell>
          <cell r="N134" t="str">
            <v>XĐTH</v>
          </cell>
          <cell r="O134">
            <v>43070</v>
          </cell>
          <cell r="P134" t="str">
            <v>Chính thức + Điều chỉnh lương</v>
          </cell>
          <cell r="Q134">
            <v>0</v>
          </cell>
          <cell r="R134">
            <v>8000000</v>
          </cell>
          <cell r="S134">
            <v>8000000</v>
          </cell>
          <cell r="T134">
            <v>16000000</v>
          </cell>
          <cell r="U134">
            <v>0</v>
          </cell>
          <cell r="V134">
            <v>0</v>
          </cell>
          <cell r="W134">
            <v>0</v>
          </cell>
          <cell r="X134">
            <v>106867692593</v>
          </cell>
          <cell r="Y134">
            <v>0</v>
          </cell>
          <cell r="Z134">
            <v>0</v>
          </cell>
          <cell r="AA134">
            <v>0</v>
          </cell>
          <cell r="AB134">
            <v>0.1</v>
          </cell>
          <cell r="AC134">
            <v>0</v>
          </cell>
        </row>
        <row r="135">
          <cell r="C135">
            <v>10367</v>
          </cell>
          <cell r="D135" t="str">
            <v>Nguyễn Văn Nam</v>
          </cell>
          <cell r="E135" t="str">
            <v>Chuyên viên khối lượng</v>
          </cell>
          <cell r="F135" t="str">
            <v>Phòng Khối lượng</v>
          </cell>
          <cell r="G135" t="str">
            <v>Phòng QS - Hồ sơ</v>
          </cell>
          <cell r="H135" t="str">
            <v>Khối Tài chính kinh tế</v>
          </cell>
          <cell r="I135" t="str">
            <v>KVP C3</v>
          </cell>
          <cell r="J135" t="str">
            <v>C3</v>
          </cell>
          <cell r="K135">
            <v>43024</v>
          </cell>
          <cell r="L135">
            <v>0</v>
          </cell>
          <cell r="M135" t="str">
            <v>HĐTV</v>
          </cell>
          <cell r="N135" t="str">
            <v>XĐTH</v>
          </cell>
          <cell r="O135">
            <v>43024</v>
          </cell>
          <cell r="P135" t="str">
            <v>Nhân viên mới</v>
          </cell>
          <cell r="Q135">
            <v>0.85</v>
          </cell>
          <cell r="R135">
            <v>6750000</v>
          </cell>
          <cell r="S135">
            <v>6750000</v>
          </cell>
          <cell r="T135">
            <v>13500000</v>
          </cell>
          <cell r="U135">
            <v>0</v>
          </cell>
          <cell r="V135">
            <v>0</v>
          </cell>
          <cell r="W135">
            <v>0</v>
          </cell>
          <cell r="X135">
            <v>107867691690</v>
          </cell>
          <cell r="Y135">
            <v>0</v>
          </cell>
          <cell r="Z135">
            <v>0</v>
          </cell>
          <cell r="AA135">
            <v>0</v>
          </cell>
          <cell r="AB135">
            <v>0.1</v>
          </cell>
          <cell r="AC135">
            <v>2</v>
          </cell>
        </row>
        <row r="136">
          <cell r="C136">
            <v>10069</v>
          </cell>
          <cell r="D136" t="str">
            <v>Lê Đình Dương</v>
          </cell>
          <cell r="E136" t="str">
            <v>Chuyên viên hồ sơ</v>
          </cell>
          <cell r="F136" t="str">
            <v>Phòng Hồ sơ</v>
          </cell>
          <cell r="G136" t="str">
            <v>Phòng QS - Hồ sơ</v>
          </cell>
          <cell r="H136" t="str">
            <v>Khối Tài chính kinh tế</v>
          </cell>
          <cell r="I136" t="str">
            <v>KVP C3</v>
          </cell>
          <cell r="J136" t="str">
            <v>C3</v>
          </cell>
          <cell r="K136">
            <v>42205</v>
          </cell>
          <cell r="L136">
            <v>0</v>
          </cell>
          <cell r="M136">
            <v>1</v>
          </cell>
          <cell r="N136" t="str">
            <v>XĐTH</v>
          </cell>
          <cell r="O136" t="str">
            <v>01/10/2017 - 31/03/2018</v>
          </cell>
          <cell r="P136" t="str">
            <v>Thưởng khuyến khích</v>
          </cell>
          <cell r="Q136">
            <v>0</v>
          </cell>
          <cell r="R136">
            <v>6000000</v>
          </cell>
          <cell r="S136">
            <v>8000000</v>
          </cell>
          <cell r="T136">
            <v>14000000</v>
          </cell>
          <cell r="U136">
            <v>0</v>
          </cell>
          <cell r="V136">
            <v>0</v>
          </cell>
          <cell r="W136">
            <v>0</v>
          </cell>
          <cell r="X136" t="str">
            <v>106005198367</v>
          </cell>
          <cell r="Y136">
            <v>0</v>
          </cell>
          <cell r="Z136">
            <v>0</v>
          </cell>
          <cell r="AA136" t="str">
            <v>VIETINBANK</v>
          </cell>
          <cell r="AB136" t="str">
            <v>LT</v>
          </cell>
          <cell r="AC136">
            <v>1</v>
          </cell>
        </row>
        <row r="137">
          <cell r="C137">
            <v>10082</v>
          </cell>
          <cell r="D137" t="str">
            <v>Lê Ngọc Quý</v>
          </cell>
          <cell r="E137" t="str">
            <v>Chuyên viên hồ sơ</v>
          </cell>
          <cell r="F137" t="str">
            <v>Phòng Hồ sơ</v>
          </cell>
          <cell r="G137" t="str">
            <v>Phòng QS - Hồ sơ</v>
          </cell>
          <cell r="H137" t="str">
            <v>Khối Tài chính kinh tế</v>
          </cell>
          <cell r="I137" t="str">
            <v>KVP C3</v>
          </cell>
          <cell r="J137" t="str">
            <v>C3</v>
          </cell>
          <cell r="K137">
            <v>42522</v>
          </cell>
          <cell r="L137">
            <v>0</v>
          </cell>
          <cell r="M137">
            <v>1</v>
          </cell>
          <cell r="N137" t="str">
            <v>XĐTH</v>
          </cell>
          <cell r="O137" t="str">
            <v>01/10/2017 - 31/03/2018</v>
          </cell>
          <cell r="P137" t="str">
            <v>Thưởng khuyến khích</v>
          </cell>
          <cell r="Q137">
            <v>0</v>
          </cell>
          <cell r="R137">
            <v>6000750</v>
          </cell>
          <cell r="S137">
            <v>7999250</v>
          </cell>
          <cell r="T137">
            <v>14000000</v>
          </cell>
          <cell r="U137">
            <v>0</v>
          </cell>
          <cell r="V137">
            <v>0</v>
          </cell>
          <cell r="W137">
            <v>0</v>
          </cell>
          <cell r="X137" t="str">
            <v>101002981830</v>
          </cell>
          <cell r="Y137">
            <v>0</v>
          </cell>
          <cell r="Z137">
            <v>0</v>
          </cell>
          <cell r="AA137" t="str">
            <v>VIETINBANK</v>
          </cell>
          <cell r="AB137" t="str">
            <v>LT</v>
          </cell>
          <cell r="AC137">
            <v>2</v>
          </cell>
        </row>
        <row r="138">
          <cell r="C138">
            <v>10093</v>
          </cell>
          <cell r="D138" t="str">
            <v>Lê Hoài Nam</v>
          </cell>
          <cell r="E138" t="str">
            <v>Chuyên viên hồ sơ</v>
          </cell>
          <cell r="F138" t="str">
            <v>Phòng Hồ sơ</v>
          </cell>
          <cell r="G138" t="str">
            <v>Phòng QS - Hồ sơ</v>
          </cell>
          <cell r="H138" t="str">
            <v>Khối Tài chính kinh tế</v>
          </cell>
          <cell r="I138" t="str">
            <v>KVP C3</v>
          </cell>
          <cell r="J138" t="str">
            <v>C3</v>
          </cell>
          <cell r="K138">
            <v>42534</v>
          </cell>
          <cell r="L138">
            <v>0</v>
          </cell>
          <cell r="M138">
            <v>1</v>
          </cell>
          <cell r="N138" t="str">
            <v>XĐTH</v>
          </cell>
          <cell r="O138" t="str">
            <v>01/10/2017 - 31/03/2018</v>
          </cell>
          <cell r="P138" t="str">
            <v>Thưởng khuyến khích</v>
          </cell>
          <cell r="Q138">
            <v>0</v>
          </cell>
          <cell r="R138">
            <v>6000500</v>
          </cell>
          <cell r="S138">
            <v>7999500</v>
          </cell>
          <cell r="T138">
            <v>14000000</v>
          </cell>
          <cell r="U138">
            <v>0</v>
          </cell>
          <cell r="V138">
            <v>0</v>
          </cell>
          <cell r="W138">
            <v>0</v>
          </cell>
          <cell r="X138" t="str">
            <v>107006826631</v>
          </cell>
          <cell r="Y138">
            <v>0</v>
          </cell>
          <cell r="Z138">
            <v>0</v>
          </cell>
          <cell r="AA138" t="str">
            <v>VIETINBANK</v>
          </cell>
          <cell r="AB138" t="str">
            <v>LT</v>
          </cell>
          <cell r="AC138">
            <v>1</v>
          </cell>
        </row>
        <row r="139">
          <cell r="C139">
            <v>10099</v>
          </cell>
          <cell r="D139" t="str">
            <v>Lê Xuân Trường</v>
          </cell>
          <cell r="E139" t="str">
            <v>Chuyên viên Hồ sơ</v>
          </cell>
          <cell r="F139" t="str">
            <v>Ban Điều hành dự án Ecohome Phúc Lợi</v>
          </cell>
          <cell r="G139" t="str">
            <v>Ban Điều hành các dự án</v>
          </cell>
          <cell r="H139" t="str">
            <v>Khối Tài chính kinh tế</v>
          </cell>
          <cell r="I139" t="str">
            <v>KVP C3</v>
          </cell>
          <cell r="J139" t="str">
            <v>C3</v>
          </cell>
          <cell r="K139">
            <v>42552</v>
          </cell>
          <cell r="L139">
            <v>0</v>
          </cell>
          <cell r="M139">
            <v>1</v>
          </cell>
          <cell r="N139" t="str">
            <v>XĐTH</v>
          </cell>
          <cell r="O139" t="str">
            <v>01/10/2017 - 31/03/2018</v>
          </cell>
          <cell r="P139" t="str">
            <v>Thưởng khuyến khích</v>
          </cell>
          <cell r="Q139">
            <v>0</v>
          </cell>
          <cell r="R139">
            <v>5500000</v>
          </cell>
          <cell r="S139">
            <v>7500000</v>
          </cell>
          <cell r="T139">
            <v>13000000</v>
          </cell>
          <cell r="U139">
            <v>0</v>
          </cell>
          <cell r="V139">
            <v>0</v>
          </cell>
          <cell r="W139">
            <v>1000000</v>
          </cell>
          <cell r="X139" t="str">
            <v>108003186436</v>
          </cell>
          <cell r="Y139">
            <v>1000000</v>
          </cell>
          <cell r="Z139">
            <v>0</v>
          </cell>
          <cell r="AA139" t="str">
            <v>VIETINBANK</v>
          </cell>
          <cell r="AB139" t="str">
            <v>LT</v>
          </cell>
          <cell r="AC139">
            <v>1</v>
          </cell>
        </row>
        <row r="140">
          <cell r="C140">
            <v>10095</v>
          </cell>
          <cell r="D140" t="str">
            <v>Nguyễn Anh Tuấn</v>
          </cell>
          <cell r="E140" t="str">
            <v>Trưởng phòng kinh tế</v>
          </cell>
          <cell r="F140" t="str">
            <v>Phòng Kinh tế</v>
          </cell>
          <cell r="G140" t="str">
            <v>Phòng Kinh tế</v>
          </cell>
          <cell r="H140" t="str">
            <v>Khối Tài chính kinh tế</v>
          </cell>
          <cell r="I140" t="str">
            <v>KVP C3</v>
          </cell>
          <cell r="J140" t="str">
            <v>C3</v>
          </cell>
          <cell r="K140">
            <v>42522</v>
          </cell>
          <cell r="L140">
            <v>0</v>
          </cell>
          <cell r="M140">
            <v>1</v>
          </cell>
          <cell r="N140" t="str">
            <v>XĐTH</v>
          </cell>
          <cell r="O140">
            <v>43009</v>
          </cell>
          <cell r="P140" t="str">
            <v>Điều chỉnh lương</v>
          </cell>
          <cell r="Q140">
            <v>0</v>
          </cell>
          <cell r="R140">
            <v>12500000</v>
          </cell>
          <cell r="S140">
            <v>12500000</v>
          </cell>
          <cell r="T140">
            <v>25000000</v>
          </cell>
          <cell r="U140">
            <v>0</v>
          </cell>
          <cell r="V140">
            <v>0</v>
          </cell>
          <cell r="W140">
            <v>0</v>
          </cell>
          <cell r="X140" t="str">
            <v>108002307878</v>
          </cell>
          <cell r="Y140">
            <v>0</v>
          </cell>
          <cell r="Z140">
            <v>0</v>
          </cell>
          <cell r="AA140" t="str">
            <v>VIETINBANK</v>
          </cell>
          <cell r="AB140" t="str">
            <v>LT</v>
          </cell>
          <cell r="AC140">
            <v>2</v>
          </cell>
        </row>
        <row r="141">
          <cell r="C141">
            <v>10087</v>
          </cell>
          <cell r="D141" t="str">
            <v>Đỗ Xuân Điệp</v>
          </cell>
          <cell r="E141" t="str">
            <v>Chuyên viên kinh tế</v>
          </cell>
          <cell r="F141" t="str">
            <v>Phòng Kinh tế</v>
          </cell>
          <cell r="G141" t="str">
            <v>Phòng Kinh tế</v>
          </cell>
          <cell r="H141" t="str">
            <v>Khối Tài chính kinh tế</v>
          </cell>
          <cell r="I141" t="str">
            <v>KVP C3</v>
          </cell>
          <cell r="J141" t="str">
            <v>C3</v>
          </cell>
          <cell r="K141">
            <v>42499</v>
          </cell>
          <cell r="L141">
            <v>0</v>
          </cell>
          <cell r="M141">
            <v>1</v>
          </cell>
          <cell r="N141" t="str">
            <v>XĐTH</v>
          </cell>
          <cell r="O141" t="str">
            <v>01/10/2017 - 31/03/2018</v>
          </cell>
          <cell r="P141" t="str">
            <v>Thưởng khuyến khích</v>
          </cell>
          <cell r="Q141">
            <v>0</v>
          </cell>
          <cell r="R141">
            <v>6000750</v>
          </cell>
          <cell r="S141">
            <v>7999250</v>
          </cell>
          <cell r="T141">
            <v>14000000</v>
          </cell>
          <cell r="U141">
            <v>0</v>
          </cell>
          <cell r="V141">
            <v>0</v>
          </cell>
          <cell r="W141">
            <v>0</v>
          </cell>
          <cell r="X141" t="str">
            <v>103002394730</v>
          </cell>
          <cell r="Y141">
            <v>0</v>
          </cell>
          <cell r="Z141">
            <v>0</v>
          </cell>
          <cell r="AA141" t="str">
            <v>VIETINBANK</v>
          </cell>
          <cell r="AB141" t="str">
            <v>LT</v>
          </cell>
          <cell r="AC141">
            <v>0</v>
          </cell>
        </row>
        <row r="142">
          <cell r="C142">
            <v>10114</v>
          </cell>
          <cell r="D142" t="str">
            <v>Bùi Thị Quỳnh Hoa</v>
          </cell>
          <cell r="E142" t="str">
            <v>Chuyên viên kinh tế</v>
          </cell>
          <cell r="F142" t="str">
            <v>Phòng Kinh tế</v>
          </cell>
          <cell r="G142" t="str">
            <v>Phòng Kinh tế</v>
          </cell>
          <cell r="H142" t="str">
            <v>Khối Tài chính kinh tế</v>
          </cell>
          <cell r="I142" t="str">
            <v>KVP C3</v>
          </cell>
          <cell r="J142" t="str">
            <v>C3</v>
          </cell>
          <cell r="K142">
            <v>42149</v>
          </cell>
          <cell r="L142">
            <v>0</v>
          </cell>
          <cell r="M142">
            <v>1</v>
          </cell>
          <cell r="N142" t="str">
            <v>XĐTH</v>
          </cell>
          <cell r="O142" t="str">
            <v>01/10/2017 - 31/03/2018</v>
          </cell>
          <cell r="P142" t="str">
            <v>Thưởng khuyến khích</v>
          </cell>
          <cell r="Q142">
            <v>0</v>
          </cell>
          <cell r="R142">
            <v>8002500</v>
          </cell>
          <cell r="S142">
            <v>11997500</v>
          </cell>
          <cell r="T142">
            <v>20000000</v>
          </cell>
          <cell r="U142">
            <v>0</v>
          </cell>
          <cell r="V142">
            <v>0</v>
          </cell>
          <cell r="W142">
            <v>0</v>
          </cell>
          <cell r="X142" t="str">
            <v>109002199014</v>
          </cell>
          <cell r="Y142">
            <v>0</v>
          </cell>
          <cell r="Z142">
            <v>0</v>
          </cell>
          <cell r="AA142" t="str">
            <v>VIETINBANK</v>
          </cell>
          <cell r="AB142" t="str">
            <v>LT</v>
          </cell>
          <cell r="AC142">
            <v>2</v>
          </cell>
        </row>
        <row r="143">
          <cell r="C143">
            <v>10329</v>
          </cell>
          <cell r="D143" t="str">
            <v>Trần Thu Hiền</v>
          </cell>
          <cell r="E143" t="str">
            <v>Chuyên viên kinh tế</v>
          </cell>
          <cell r="F143" t="str">
            <v>Phòng Kinh tế</v>
          </cell>
          <cell r="G143" t="str">
            <v>Phòng Kinh tế</v>
          </cell>
          <cell r="H143" t="str">
            <v>Khối Tài chính kinh tế</v>
          </cell>
          <cell r="I143" t="str">
            <v>KVP C3</v>
          </cell>
          <cell r="J143" t="str">
            <v>C3</v>
          </cell>
          <cell r="K143">
            <v>42965</v>
          </cell>
          <cell r="L143">
            <v>0</v>
          </cell>
          <cell r="M143">
            <v>1</v>
          </cell>
          <cell r="N143" t="str">
            <v>XĐTH</v>
          </cell>
          <cell r="O143">
            <v>43057</v>
          </cell>
          <cell r="P143" t="str">
            <v>Chính thức</v>
          </cell>
          <cell r="Q143">
            <v>0</v>
          </cell>
          <cell r="R143">
            <v>6000000</v>
          </cell>
          <cell r="S143">
            <v>6000000</v>
          </cell>
          <cell r="T143">
            <v>12000000</v>
          </cell>
          <cell r="U143">
            <v>0</v>
          </cell>
          <cell r="V143">
            <v>0</v>
          </cell>
          <cell r="W143">
            <v>0</v>
          </cell>
          <cell r="X143">
            <v>103003966403</v>
          </cell>
          <cell r="Y143">
            <v>0</v>
          </cell>
          <cell r="Z143">
            <v>0</v>
          </cell>
          <cell r="AA143">
            <v>0</v>
          </cell>
          <cell r="AB143">
            <v>0.1</v>
          </cell>
          <cell r="AC143">
            <v>0</v>
          </cell>
        </row>
        <row r="144">
          <cell r="C144">
            <v>10132</v>
          </cell>
          <cell r="D144" t="str">
            <v>Lê Duy Tôn</v>
          </cell>
          <cell r="E144" t="str">
            <v>Trưởng ban Quản lý dự án Ecolife Capitol</v>
          </cell>
          <cell r="F144" t="str">
            <v>Ban Điều hành dự án Ecolife Capitol</v>
          </cell>
          <cell r="G144" t="str">
            <v>Ban Điều hành các dự án</v>
          </cell>
          <cell r="H144" t="str">
            <v>Khối sản xuất và xây lắp</v>
          </cell>
          <cell r="I144" t="str">
            <v>KVP C3</v>
          </cell>
          <cell r="J144" t="str">
            <v>C3</v>
          </cell>
          <cell r="K144">
            <v>42858</v>
          </cell>
          <cell r="L144">
            <v>0</v>
          </cell>
          <cell r="M144">
            <v>1</v>
          </cell>
          <cell r="N144" t="str">
            <v>XĐTH</v>
          </cell>
          <cell r="O144">
            <v>0</v>
          </cell>
          <cell r="P144">
            <v>0</v>
          </cell>
          <cell r="Q144">
            <v>0</v>
          </cell>
          <cell r="R144">
            <v>12500000</v>
          </cell>
          <cell r="S144">
            <v>12500000</v>
          </cell>
          <cell r="T144">
            <v>25000000</v>
          </cell>
          <cell r="U144">
            <v>0</v>
          </cell>
          <cell r="V144">
            <v>0</v>
          </cell>
          <cell r="W144">
            <v>0</v>
          </cell>
          <cell r="X144" t="str">
            <v>106001787888</v>
          </cell>
          <cell r="Y144">
            <v>0</v>
          </cell>
          <cell r="Z144">
            <v>0</v>
          </cell>
          <cell r="AA144" t="str">
            <v>VIETINBANK</v>
          </cell>
          <cell r="AB144" t="str">
            <v>LT</v>
          </cell>
          <cell r="AC144">
            <v>0</v>
          </cell>
        </row>
        <row r="145">
          <cell r="C145">
            <v>10045</v>
          </cell>
          <cell r="D145" t="str">
            <v>Phạm Ngọc Dũng</v>
          </cell>
          <cell r="E145" t="str">
            <v>Kỹ sư trắc địa - Xây dựng A2</v>
          </cell>
          <cell r="F145" t="str">
            <v>Ban Điều hành dự án Ecolife Capitol</v>
          </cell>
          <cell r="G145" t="str">
            <v>Ban Điều hành các dự án</v>
          </cell>
          <cell r="H145" t="str">
            <v>Khối Kỹ thuật - Dự án</v>
          </cell>
          <cell r="I145" t="str">
            <v>DF2 C3</v>
          </cell>
          <cell r="J145" t="str">
            <v>C3</v>
          </cell>
          <cell r="K145">
            <v>40162</v>
          </cell>
          <cell r="L145">
            <v>0</v>
          </cell>
          <cell r="M145">
            <v>1</v>
          </cell>
          <cell r="N145" t="str">
            <v>Không XĐTH</v>
          </cell>
          <cell r="O145">
            <v>0</v>
          </cell>
          <cell r="P145">
            <v>0</v>
          </cell>
          <cell r="Q145">
            <v>0</v>
          </cell>
          <cell r="R145">
            <v>6037500</v>
          </cell>
          <cell r="S145">
            <v>6037500</v>
          </cell>
          <cell r="T145">
            <v>12075000</v>
          </cell>
          <cell r="U145">
            <v>0</v>
          </cell>
          <cell r="V145">
            <v>0</v>
          </cell>
          <cell r="W145">
            <v>0</v>
          </cell>
          <cell r="X145" t="str">
            <v>102001287359</v>
          </cell>
          <cell r="Y145">
            <v>0</v>
          </cell>
          <cell r="Z145">
            <v>0</v>
          </cell>
          <cell r="AA145" t="str">
            <v>VIETINBANK</v>
          </cell>
          <cell r="AB145" t="str">
            <v>LT</v>
          </cell>
          <cell r="AC145">
            <v>2</v>
          </cell>
        </row>
        <row r="146">
          <cell r="C146">
            <v>10047</v>
          </cell>
          <cell r="D146" t="str">
            <v>Nông Bá Hóa</v>
          </cell>
          <cell r="E146" t="str">
            <v>Kỹ sư giám sát A3</v>
          </cell>
          <cell r="F146" t="str">
            <v>Ban Điều hành dự án Ecolife Capitol</v>
          </cell>
          <cell r="G146" t="str">
            <v>Ban Điều hành các dự án</v>
          </cell>
          <cell r="H146" t="str">
            <v>Khối Kỹ thuật - Dự án</v>
          </cell>
          <cell r="I146" t="str">
            <v>DF2 C3</v>
          </cell>
          <cell r="J146" t="str">
            <v>C3</v>
          </cell>
          <cell r="K146">
            <v>41420</v>
          </cell>
          <cell r="L146">
            <v>0</v>
          </cell>
          <cell r="M146">
            <v>1</v>
          </cell>
          <cell r="N146" t="str">
            <v>Không XĐTH</v>
          </cell>
          <cell r="O146">
            <v>0</v>
          </cell>
          <cell r="P146">
            <v>0</v>
          </cell>
          <cell r="Q146">
            <v>0</v>
          </cell>
          <cell r="R146">
            <v>5775000</v>
          </cell>
          <cell r="S146">
            <v>5775000</v>
          </cell>
          <cell r="T146">
            <v>11550000</v>
          </cell>
          <cell r="U146">
            <v>0</v>
          </cell>
          <cell r="V146">
            <v>0</v>
          </cell>
          <cell r="W146">
            <v>0</v>
          </cell>
          <cell r="X146" t="str">
            <v>101004375787</v>
          </cell>
          <cell r="Y146">
            <v>0</v>
          </cell>
          <cell r="Z146">
            <v>0</v>
          </cell>
          <cell r="AA146" t="str">
            <v>VIETINBANK</v>
          </cell>
          <cell r="AB146" t="str">
            <v>LT</v>
          </cell>
          <cell r="AC146">
            <v>1</v>
          </cell>
        </row>
        <row r="147">
          <cell r="C147">
            <v>10049</v>
          </cell>
          <cell r="D147" t="str">
            <v>Trần Minh Hùng</v>
          </cell>
          <cell r="E147" t="str">
            <v>Nhân viên điều phối vật tư</v>
          </cell>
          <cell r="F147" t="str">
            <v>Ban Điều hành dự án Ecolife Capitol</v>
          </cell>
          <cell r="G147" t="str">
            <v>Ban Điều hành các dự án</v>
          </cell>
          <cell r="H147" t="str">
            <v>Khối Kỹ thuật - Dự án</v>
          </cell>
          <cell r="I147" t="str">
            <v>DF2 C3</v>
          </cell>
          <cell r="J147" t="str">
            <v>C3</v>
          </cell>
          <cell r="K147">
            <v>41786</v>
          </cell>
          <cell r="L147">
            <v>0</v>
          </cell>
          <cell r="M147">
            <v>1</v>
          </cell>
          <cell r="N147" t="str">
            <v>XĐTH</v>
          </cell>
          <cell r="O147">
            <v>0</v>
          </cell>
          <cell r="P147">
            <v>0</v>
          </cell>
          <cell r="Q147">
            <v>0</v>
          </cell>
          <cell r="R147">
            <v>4050000</v>
          </cell>
          <cell r="S147">
            <v>2250000</v>
          </cell>
          <cell r="T147">
            <v>6300000</v>
          </cell>
          <cell r="U147">
            <v>0</v>
          </cell>
          <cell r="V147">
            <v>0</v>
          </cell>
          <cell r="W147">
            <v>0</v>
          </cell>
          <cell r="X147" t="str">
            <v>106005442717</v>
          </cell>
          <cell r="Y147">
            <v>0</v>
          </cell>
          <cell r="Z147">
            <v>0</v>
          </cell>
          <cell r="AA147" t="str">
            <v>VIETINBANK</v>
          </cell>
          <cell r="AB147" t="str">
            <v>LT</v>
          </cell>
          <cell r="AC147">
            <v>0</v>
          </cell>
        </row>
        <row r="148">
          <cell r="C148">
            <v>10080</v>
          </cell>
          <cell r="D148" t="str">
            <v>Nguyễn Trường Giang</v>
          </cell>
          <cell r="E148" t="str">
            <v>Kỹ sư giám sát M&amp;E</v>
          </cell>
          <cell r="F148" t="str">
            <v>Ban Điều hành dự án Ecohome Phúc Lợi</v>
          </cell>
          <cell r="G148" t="str">
            <v>Ban Điều hành các dự án</v>
          </cell>
          <cell r="H148" t="str">
            <v>Khối sản xuất và xây lắp</v>
          </cell>
          <cell r="I148" t="str">
            <v>DF2 C3</v>
          </cell>
          <cell r="J148" t="str">
            <v>C3</v>
          </cell>
          <cell r="K148">
            <v>42361</v>
          </cell>
          <cell r="L148">
            <v>0</v>
          </cell>
          <cell r="M148">
            <v>1</v>
          </cell>
          <cell r="N148" t="str">
            <v>XĐTH</v>
          </cell>
          <cell r="O148">
            <v>42948</v>
          </cell>
          <cell r="P148" t="str">
            <v>Điều chỉnh lương</v>
          </cell>
          <cell r="Q148">
            <v>0</v>
          </cell>
          <cell r="R148">
            <v>5000000</v>
          </cell>
          <cell r="S148">
            <v>5000000</v>
          </cell>
          <cell r="T148">
            <v>10000000</v>
          </cell>
          <cell r="U148">
            <v>0</v>
          </cell>
          <cell r="V148">
            <v>0</v>
          </cell>
          <cell r="W148">
            <v>0</v>
          </cell>
          <cell r="X148" t="str">
            <v>101006754218</v>
          </cell>
          <cell r="Y148">
            <v>0</v>
          </cell>
          <cell r="Z148">
            <v>0</v>
          </cell>
          <cell r="AA148" t="str">
            <v>VIETINBANK</v>
          </cell>
          <cell r="AB148" t="str">
            <v>LT</v>
          </cell>
          <cell r="AC148">
            <v>0</v>
          </cell>
        </row>
        <row r="149">
          <cell r="C149">
            <v>10081</v>
          </cell>
          <cell r="D149" t="str">
            <v>Triệu Hải Minh</v>
          </cell>
          <cell r="E149" t="str">
            <v>Phụ trách tòa E2</v>
          </cell>
          <cell r="F149" t="str">
            <v>Ban Điều hành dự án Ecohome Phúc Lợi</v>
          </cell>
          <cell r="G149" t="str">
            <v>Ban Điều hành các dự án</v>
          </cell>
          <cell r="H149" t="str">
            <v>Khối sản xuất và xây lắp</v>
          </cell>
          <cell r="I149" t="str">
            <v>DF2 C3</v>
          </cell>
          <cell r="J149" t="str">
            <v>C3</v>
          </cell>
          <cell r="K149">
            <v>42474</v>
          </cell>
          <cell r="L149">
            <v>0</v>
          </cell>
          <cell r="M149">
            <v>1</v>
          </cell>
          <cell r="N149" t="str">
            <v>XĐTH</v>
          </cell>
          <cell r="O149">
            <v>0</v>
          </cell>
          <cell r="P149">
            <v>0</v>
          </cell>
          <cell r="Q149">
            <v>0</v>
          </cell>
          <cell r="R149">
            <v>7500000</v>
          </cell>
          <cell r="S149">
            <v>7500000</v>
          </cell>
          <cell r="T149">
            <v>15000000</v>
          </cell>
          <cell r="U149">
            <v>0</v>
          </cell>
          <cell r="V149">
            <v>0</v>
          </cell>
          <cell r="W149">
            <v>0</v>
          </cell>
          <cell r="X149" t="str">
            <v>104003037428</v>
          </cell>
          <cell r="Y149">
            <v>0</v>
          </cell>
          <cell r="Z149">
            <v>0</v>
          </cell>
          <cell r="AA149" t="str">
            <v>VIETINBANK</v>
          </cell>
          <cell r="AB149" t="str">
            <v>LT</v>
          </cell>
          <cell r="AC149">
            <v>0</v>
          </cell>
        </row>
        <row r="150">
          <cell r="C150">
            <v>10237</v>
          </cell>
          <cell r="D150" t="str">
            <v>Phan Trung Kiên</v>
          </cell>
          <cell r="E150" t="str">
            <v>Chỉ huy phó phụ trách công tác nghiệm thu</v>
          </cell>
          <cell r="F150" t="str">
            <v>Ban Điều hành dự án Ecohome Phúc Lợi</v>
          </cell>
          <cell r="G150" t="str">
            <v>Ban Điều hành các dự án</v>
          </cell>
          <cell r="H150" t="str">
            <v>Khối sản xuất và xây lắp</v>
          </cell>
          <cell r="I150" t="str">
            <v>DF2 C3</v>
          </cell>
          <cell r="J150" t="str">
            <v>C3</v>
          </cell>
          <cell r="K150">
            <v>42226</v>
          </cell>
          <cell r="L150">
            <v>0</v>
          </cell>
          <cell r="M150">
            <v>1</v>
          </cell>
          <cell r="N150" t="str">
            <v>XĐTH</v>
          </cell>
          <cell r="O150">
            <v>42948</v>
          </cell>
          <cell r="P150" t="str">
            <v>Điểu chỉnh lương</v>
          </cell>
          <cell r="Q150">
            <v>0</v>
          </cell>
          <cell r="R150">
            <v>7500000</v>
          </cell>
          <cell r="S150">
            <v>7500000</v>
          </cell>
          <cell r="T150">
            <v>15000000</v>
          </cell>
          <cell r="U150">
            <v>0</v>
          </cell>
          <cell r="V150">
            <v>0</v>
          </cell>
          <cell r="W150">
            <v>0</v>
          </cell>
          <cell r="X150" t="str">
            <v>103006622866</v>
          </cell>
          <cell r="Y150">
            <v>0</v>
          </cell>
          <cell r="Z150">
            <v>0</v>
          </cell>
          <cell r="AA150" t="str">
            <v>VIETINBANK</v>
          </cell>
          <cell r="AB150" t="str">
            <v>LT</v>
          </cell>
          <cell r="AC150">
            <v>2</v>
          </cell>
        </row>
        <row r="151">
          <cell r="C151">
            <v>10115</v>
          </cell>
          <cell r="D151" t="str">
            <v>Bùi Thị Thùy Dung</v>
          </cell>
          <cell r="E151" t="str">
            <v>Thư ký dự án</v>
          </cell>
          <cell r="F151" t="str">
            <v>Ban Điều hành dự án Ecolife Capitol</v>
          </cell>
          <cell r="G151" t="str">
            <v>Ban Điều hành các dự án</v>
          </cell>
          <cell r="H151" t="str">
            <v>Khối sản xuất và xây lắp</v>
          </cell>
          <cell r="I151" t="str">
            <v>DF2 C3</v>
          </cell>
          <cell r="J151" t="str">
            <v>C3</v>
          </cell>
          <cell r="K151">
            <v>42660</v>
          </cell>
          <cell r="L151">
            <v>0</v>
          </cell>
          <cell r="M151">
            <v>1</v>
          </cell>
          <cell r="N151" t="str">
            <v>XĐTH</v>
          </cell>
          <cell r="O151">
            <v>0</v>
          </cell>
          <cell r="P151">
            <v>0</v>
          </cell>
          <cell r="Q151">
            <v>0</v>
          </cell>
          <cell r="R151">
            <v>4050000</v>
          </cell>
          <cell r="S151">
            <v>2550000</v>
          </cell>
          <cell r="T151">
            <v>6600000</v>
          </cell>
          <cell r="U151">
            <v>0</v>
          </cell>
          <cell r="V151">
            <v>0</v>
          </cell>
          <cell r="W151">
            <v>0</v>
          </cell>
          <cell r="X151" t="str">
            <v>104006216357</v>
          </cell>
          <cell r="Y151">
            <v>0</v>
          </cell>
          <cell r="Z151">
            <v>0</v>
          </cell>
          <cell r="AA151" t="str">
            <v>VIETINBANK</v>
          </cell>
          <cell r="AB151" t="str">
            <v>LT</v>
          </cell>
          <cell r="AC151">
            <v>0</v>
          </cell>
        </row>
        <row r="152">
          <cell r="C152">
            <v>10094</v>
          </cell>
          <cell r="D152" t="str">
            <v>Phùng Thị Hiền</v>
          </cell>
          <cell r="E152" t="str">
            <v>Nhân viên tạp vụ</v>
          </cell>
          <cell r="F152" t="str">
            <v>Ban Điều hành dự án Ecolife Capitol</v>
          </cell>
          <cell r="G152" t="str">
            <v>Ban Điều hành các dự án</v>
          </cell>
          <cell r="H152" t="str">
            <v>Khối Kỹ thuật - Dự án</v>
          </cell>
          <cell r="I152" t="str">
            <v>DF2 C3</v>
          </cell>
          <cell r="J152" t="str">
            <v>C3</v>
          </cell>
          <cell r="K152">
            <v>42541</v>
          </cell>
          <cell r="L152" t="str">
            <v>01/09/2017 - 31/12/2017</v>
          </cell>
          <cell r="M152" t="str">
            <v>Quá tuổi, không tham gia BH</v>
          </cell>
          <cell r="N152" t="str">
            <v>Không XĐTH</v>
          </cell>
          <cell r="O152">
            <v>0</v>
          </cell>
          <cell r="P152">
            <v>0</v>
          </cell>
          <cell r="Q152">
            <v>0</v>
          </cell>
          <cell r="R152">
            <v>4050000</v>
          </cell>
          <cell r="S152">
            <v>950000</v>
          </cell>
          <cell r="T152">
            <v>5000000</v>
          </cell>
          <cell r="U152">
            <v>0</v>
          </cell>
          <cell r="V152">
            <v>0</v>
          </cell>
          <cell r="W152">
            <v>0</v>
          </cell>
          <cell r="X152" t="str">
            <v>104003761552</v>
          </cell>
          <cell r="Y152">
            <v>0</v>
          </cell>
          <cell r="Z152">
            <v>0</v>
          </cell>
          <cell r="AA152" t="str">
            <v>VIETINBANK</v>
          </cell>
          <cell r="AB152" t="str">
            <v>LT</v>
          </cell>
          <cell r="AC152">
            <v>0</v>
          </cell>
        </row>
        <row r="153">
          <cell r="C153">
            <v>10098</v>
          </cell>
          <cell r="D153" t="str">
            <v>Cao Văn Cảnh</v>
          </cell>
          <cell r="E153" t="str">
            <v>Chuyên viên khối lượng</v>
          </cell>
          <cell r="F153" t="str">
            <v>Ban Điều hành dự án Ecohome Phúc Lợi</v>
          </cell>
          <cell r="G153" t="str">
            <v>Ban Điều hành các dự án</v>
          </cell>
          <cell r="H153" t="str">
            <v>Khối Tài chính kinh tế</v>
          </cell>
          <cell r="I153" t="str">
            <v>DF2 C3</v>
          </cell>
          <cell r="J153" t="str">
            <v>C3</v>
          </cell>
          <cell r="K153">
            <v>42583</v>
          </cell>
          <cell r="L153">
            <v>0</v>
          </cell>
          <cell r="M153">
            <v>1</v>
          </cell>
          <cell r="N153" t="str">
            <v>XĐTH</v>
          </cell>
          <cell r="O153">
            <v>0</v>
          </cell>
          <cell r="P153">
            <v>0</v>
          </cell>
          <cell r="Q153">
            <v>0</v>
          </cell>
          <cell r="R153">
            <v>7256250</v>
          </cell>
          <cell r="S153">
            <v>7256250</v>
          </cell>
          <cell r="T153">
            <v>14512500</v>
          </cell>
          <cell r="U153">
            <v>0</v>
          </cell>
          <cell r="V153">
            <v>0</v>
          </cell>
          <cell r="W153">
            <v>0</v>
          </cell>
          <cell r="X153" t="str">
            <v>109004822241</v>
          </cell>
          <cell r="Y153">
            <v>0</v>
          </cell>
          <cell r="Z153">
            <v>0</v>
          </cell>
          <cell r="AA153" t="str">
            <v>VIETINBANK</v>
          </cell>
          <cell r="AB153" t="str">
            <v>LT</v>
          </cell>
          <cell r="AC153">
            <v>1</v>
          </cell>
        </row>
        <row r="154">
          <cell r="C154">
            <v>10106</v>
          </cell>
          <cell r="D154" t="str">
            <v>Giang Ngọc Sang</v>
          </cell>
          <cell r="E154" t="str">
            <v>Giám đốc Ban điều hành dự án Ecohome Phúc Lợi</v>
          </cell>
          <cell r="F154" t="str">
            <v>Ban Điều hành dự án Ecohome Phúc Lợi</v>
          </cell>
          <cell r="G154" t="str">
            <v>Ban Điều hành các dự án</v>
          </cell>
          <cell r="H154" t="str">
            <v>Khối sản xuất và xây lắp</v>
          </cell>
          <cell r="I154" t="str">
            <v>DE4 C3</v>
          </cell>
          <cell r="J154" t="str">
            <v>C3</v>
          </cell>
          <cell r="K154">
            <v>42297</v>
          </cell>
          <cell r="L154">
            <v>0</v>
          </cell>
          <cell r="M154">
            <v>1</v>
          </cell>
          <cell r="N154" t="str">
            <v>XĐTH</v>
          </cell>
          <cell r="O154">
            <v>0</v>
          </cell>
          <cell r="P154">
            <v>0</v>
          </cell>
          <cell r="Q154">
            <v>0</v>
          </cell>
          <cell r="R154">
            <v>16000000</v>
          </cell>
          <cell r="S154">
            <v>16000000</v>
          </cell>
          <cell r="T154">
            <v>32000000</v>
          </cell>
          <cell r="U154">
            <v>0</v>
          </cell>
          <cell r="V154">
            <v>0</v>
          </cell>
          <cell r="W154">
            <v>0</v>
          </cell>
          <cell r="X154" t="str">
            <v>104004416940</v>
          </cell>
          <cell r="Y154">
            <v>0</v>
          </cell>
          <cell r="Z154">
            <v>0</v>
          </cell>
          <cell r="AA154" t="str">
            <v>VIETINBANK</v>
          </cell>
          <cell r="AB154" t="str">
            <v>LT</v>
          </cell>
          <cell r="AC154">
            <v>2</v>
          </cell>
        </row>
        <row r="155">
          <cell r="C155">
            <v>10133</v>
          </cell>
          <cell r="D155" t="str">
            <v>Nguyễn Bá Đạo</v>
          </cell>
          <cell r="E155" t="str">
            <v>Chỉ huy phó</v>
          </cell>
          <cell r="F155" t="str">
            <v>Ban Điều hành dự án Ecohome Phúc Lợi</v>
          </cell>
          <cell r="G155" t="str">
            <v>Ban Điều hành các dự án</v>
          </cell>
          <cell r="H155" t="str">
            <v>Khối sản xuất và xây lắp</v>
          </cell>
          <cell r="I155" t="str">
            <v>DE4 C3</v>
          </cell>
          <cell r="J155" t="str">
            <v>C3</v>
          </cell>
          <cell r="K155">
            <v>42919</v>
          </cell>
          <cell r="L155">
            <v>0</v>
          </cell>
          <cell r="M155">
            <v>1</v>
          </cell>
          <cell r="N155" t="str">
            <v>XĐTH</v>
          </cell>
          <cell r="O155">
            <v>42979</v>
          </cell>
          <cell r="P155" t="str">
            <v>Chính thức</v>
          </cell>
          <cell r="Q155">
            <v>0</v>
          </cell>
          <cell r="R155">
            <v>10000000</v>
          </cell>
          <cell r="S155">
            <v>10000000</v>
          </cell>
          <cell r="T155">
            <v>20000000</v>
          </cell>
          <cell r="U155">
            <v>0</v>
          </cell>
          <cell r="V155">
            <v>0</v>
          </cell>
          <cell r="W155">
            <v>0</v>
          </cell>
          <cell r="X155">
            <v>109007089280</v>
          </cell>
          <cell r="Y155">
            <v>0</v>
          </cell>
          <cell r="Z155">
            <v>0</v>
          </cell>
          <cell r="AA155" t="str">
            <v>VIETINBANK</v>
          </cell>
          <cell r="AB155" t="str">
            <v>LT</v>
          </cell>
          <cell r="AC155">
            <v>4</v>
          </cell>
        </row>
        <row r="156">
          <cell r="C156">
            <v>10048</v>
          </cell>
          <cell r="D156" t="str">
            <v>Phan Thị Hiền</v>
          </cell>
          <cell r="E156" t="str">
            <v>Nhân viên Kế toán</v>
          </cell>
          <cell r="F156" t="str">
            <v>Ban Điều hành dự án Ecohome Phúc Lợi</v>
          </cell>
          <cell r="G156" t="str">
            <v>Ban Điều hành các dự án</v>
          </cell>
          <cell r="H156" t="str">
            <v>Khối Kỹ thuật - Dự án</v>
          </cell>
          <cell r="I156" t="str">
            <v>DE4 C3</v>
          </cell>
          <cell r="J156" t="str">
            <v>C3</v>
          </cell>
          <cell r="K156">
            <v>41785</v>
          </cell>
          <cell r="L156">
            <v>0</v>
          </cell>
          <cell r="M156">
            <v>1</v>
          </cell>
          <cell r="N156" t="str">
            <v>XĐTH</v>
          </cell>
          <cell r="O156">
            <v>42917</v>
          </cell>
          <cell r="P156" t="str">
            <v>Điều chỉnh lương, tách phụ cấp</v>
          </cell>
          <cell r="Q156">
            <v>0</v>
          </cell>
          <cell r="R156">
            <v>4050000</v>
          </cell>
          <cell r="S156">
            <v>2700000</v>
          </cell>
          <cell r="T156">
            <v>6750000</v>
          </cell>
          <cell r="U156">
            <v>0</v>
          </cell>
          <cell r="V156">
            <v>0</v>
          </cell>
          <cell r="W156">
            <v>0</v>
          </cell>
          <cell r="X156" t="str">
            <v>101004806659</v>
          </cell>
          <cell r="Y156">
            <v>0</v>
          </cell>
          <cell r="Z156">
            <v>0</v>
          </cell>
          <cell r="AA156" t="str">
            <v>VIETINBANK</v>
          </cell>
          <cell r="AB156" t="str">
            <v>LT</v>
          </cell>
          <cell r="AC156">
            <v>2</v>
          </cell>
        </row>
        <row r="157">
          <cell r="C157">
            <v>10054</v>
          </cell>
          <cell r="D157" t="str">
            <v>Vũ Ngọc Thái</v>
          </cell>
          <cell r="E157" t="str">
            <v>Trưởng nhóm vật tư DE4</v>
          </cell>
          <cell r="F157" t="str">
            <v>Ban Điều hành dự án Ecohome Phúc Lợi</v>
          </cell>
          <cell r="G157" t="str">
            <v>Ban Điều hành các dự án</v>
          </cell>
          <cell r="H157" t="str">
            <v>Khối sản xuất và xây lắp</v>
          </cell>
          <cell r="I157" t="str">
            <v>DE4 C3</v>
          </cell>
          <cell r="J157" t="str">
            <v>C3</v>
          </cell>
          <cell r="K157">
            <v>42103</v>
          </cell>
          <cell r="L157">
            <v>0</v>
          </cell>
          <cell r="M157">
            <v>1</v>
          </cell>
          <cell r="N157" t="str">
            <v>XĐTH</v>
          </cell>
          <cell r="O157">
            <v>42948</v>
          </cell>
          <cell r="P157" t="str">
            <v>Bổ nhiệm + Điều chuyển lương</v>
          </cell>
          <cell r="Q157">
            <v>0</v>
          </cell>
          <cell r="R157">
            <v>7000000</v>
          </cell>
          <cell r="S157">
            <v>7000000</v>
          </cell>
          <cell r="T157">
            <v>14000000</v>
          </cell>
          <cell r="U157">
            <v>0</v>
          </cell>
          <cell r="V157">
            <v>0</v>
          </cell>
          <cell r="W157">
            <v>0</v>
          </cell>
          <cell r="X157" t="str">
            <v>102005239539</v>
          </cell>
          <cell r="Y157">
            <v>0</v>
          </cell>
          <cell r="Z157">
            <v>0</v>
          </cell>
          <cell r="AA157" t="str">
            <v>VIETINBANK</v>
          </cell>
          <cell r="AB157" t="str">
            <v>LT</v>
          </cell>
          <cell r="AC157">
            <v>1</v>
          </cell>
        </row>
        <row r="158">
          <cell r="C158">
            <v>10057</v>
          </cell>
          <cell r="D158" t="str">
            <v>Phan Quốc Đông</v>
          </cell>
          <cell r="E158" t="str">
            <v>Kỹ sư Quản lý chất lượng</v>
          </cell>
          <cell r="F158" t="str">
            <v>Ban Điều hành dự án Ecohome Phúc Lợi</v>
          </cell>
          <cell r="G158" t="str">
            <v>Ban Điều hành các dự án</v>
          </cell>
          <cell r="H158" t="str">
            <v>Khối sản xuất và xây lắp</v>
          </cell>
          <cell r="I158" t="str">
            <v>DE4 C3</v>
          </cell>
          <cell r="J158" t="str">
            <v>C3</v>
          </cell>
          <cell r="K158">
            <v>42111</v>
          </cell>
          <cell r="L158" t="str">
            <v>1/7/2017 - 31/8/2017</v>
          </cell>
          <cell r="M158" t="str">
            <v>Nghỉ ko lương</v>
          </cell>
          <cell r="N158" t="str">
            <v>XĐTH</v>
          </cell>
          <cell r="O158">
            <v>0</v>
          </cell>
          <cell r="P158">
            <v>0</v>
          </cell>
          <cell r="Q158">
            <v>0</v>
          </cell>
          <cell r="R158">
            <v>6875000</v>
          </cell>
          <cell r="S158">
            <v>6875000</v>
          </cell>
          <cell r="T158">
            <v>13750000</v>
          </cell>
          <cell r="U158">
            <v>0</v>
          </cell>
          <cell r="V158">
            <v>0</v>
          </cell>
          <cell r="W158">
            <v>0</v>
          </cell>
          <cell r="X158" t="str">
            <v>102002307028</v>
          </cell>
          <cell r="Y158">
            <v>0</v>
          </cell>
          <cell r="Z158">
            <v>0</v>
          </cell>
          <cell r="AA158" t="str">
            <v>VIETINBANK</v>
          </cell>
          <cell r="AB158" t="str">
            <v>LT</v>
          </cell>
          <cell r="AC158">
            <v>2</v>
          </cell>
        </row>
        <row r="159">
          <cell r="C159">
            <v>10058</v>
          </cell>
          <cell r="D159" t="str">
            <v>Chung Văn Dương</v>
          </cell>
          <cell r="E159" t="str">
            <v>Kỹ sư trắc địa</v>
          </cell>
          <cell r="F159" t="str">
            <v>Ban Điều hành dự án Ecohome Phúc Lợi</v>
          </cell>
          <cell r="G159" t="str">
            <v>Ban Điều hành các dự án</v>
          </cell>
          <cell r="H159" t="str">
            <v>Khối sản xuất và xây lắp</v>
          </cell>
          <cell r="I159" t="str">
            <v>DE4 C3</v>
          </cell>
          <cell r="J159" t="str">
            <v>C3</v>
          </cell>
          <cell r="K159">
            <v>42612</v>
          </cell>
          <cell r="L159">
            <v>0</v>
          </cell>
          <cell r="M159">
            <v>1</v>
          </cell>
          <cell r="N159" t="str">
            <v>XĐTH</v>
          </cell>
          <cell r="O159">
            <v>0</v>
          </cell>
          <cell r="P159">
            <v>0</v>
          </cell>
          <cell r="Q159">
            <v>0</v>
          </cell>
          <cell r="R159">
            <v>5750000</v>
          </cell>
          <cell r="S159">
            <v>5750000</v>
          </cell>
          <cell r="T159">
            <v>11500000</v>
          </cell>
          <cell r="U159">
            <v>0</v>
          </cell>
          <cell r="V159">
            <v>0</v>
          </cell>
          <cell r="W159">
            <v>0</v>
          </cell>
          <cell r="X159" t="str">
            <v>103002304154</v>
          </cell>
          <cell r="Y159">
            <v>0</v>
          </cell>
          <cell r="Z159">
            <v>0</v>
          </cell>
          <cell r="AA159" t="str">
            <v>VIETINBANK</v>
          </cell>
          <cell r="AB159" t="str">
            <v>LT</v>
          </cell>
          <cell r="AC159">
            <v>3</v>
          </cell>
        </row>
        <row r="160">
          <cell r="C160">
            <v>10059</v>
          </cell>
          <cell r="D160" t="str">
            <v>Trương Chí Thanh</v>
          </cell>
          <cell r="E160" t="str">
            <v>Kỹ sư giám sát xây dựng</v>
          </cell>
          <cell r="F160" t="str">
            <v>Ban Điều hành dự án Ecohome Phúc Lợi</v>
          </cell>
          <cell r="G160" t="str">
            <v>Ban Điều hành các dự án</v>
          </cell>
          <cell r="H160" t="str">
            <v>Khối sản xuất và xây lắp</v>
          </cell>
          <cell r="I160" t="str">
            <v>DE4 C3</v>
          </cell>
          <cell r="J160" t="str">
            <v>C3</v>
          </cell>
          <cell r="K160">
            <v>42278</v>
          </cell>
          <cell r="L160">
            <v>0</v>
          </cell>
          <cell r="M160">
            <v>1</v>
          </cell>
          <cell r="N160" t="str">
            <v>XĐTH</v>
          </cell>
          <cell r="O160">
            <v>0</v>
          </cell>
          <cell r="P160">
            <v>0</v>
          </cell>
          <cell r="Q160">
            <v>0</v>
          </cell>
          <cell r="R160">
            <v>4400000</v>
          </cell>
          <cell r="S160">
            <v>4400000</v>
          </cell>
          <cell r="T160">
            <v>8800000</v>
          </cell>
          <cell r="U160">
            <v>0</v>
          </cell>
          <cell r="V160">
            <v>0</v>
          </cell>
          <cell r="W160">
            <v>0</v>
          </cell>
          <cell r="X160" t="str">
            <v>100004057083</v>
          </cell>
          <cell r="Y160">
            <v>0</v>
          </cell>
          <cell r="Z160">
            <v>0</v>
          </cell>
          <cell r="AA160" t="str">
            <v>VIETINBANK</v>
          </cell>
          <cell r="AB160" t="str">
            <v>LT</v>
          </cell>
          <cell r="AC160">
            <v>1</v>
          </cell>
        </row>
        <row r="161">
          <cell r="C161">
            <v>10060</v>
          </cell>
          <cell r="D161" t="str">
            <v>Nguyễn Văn Sơn</v>
          </cell>
          <cell r="E161" t="str">
            <v>Kỹ sư HSE</v>
          </cell>
          <cell r="F161" t="str">
            <v>Ban Điều hành dự án Ecohome Phúc Lợi</v>
          </cell>
          <cell r="G161" t="str">
            <v>Ban Điều hành các dự án</v>
          </cell>
          <cell r="H161" t="str">
            <v>Khối sản xuất và xây lắp</v>
          </cell>
          <cell r="I161" t="str">
            <v>DE4 C3</v>
          </cell>
          <cell r="J161" t="str">
            <v>C3</v>
          </cell>
          <cell r="K161">
            <v>42137</v>
          </cell>
          <cell r="L161">
            <v>0</v>
          </cell>
          <cell r="M161">
            <v>1</v>
          </cell>
          <cell r="N161" t="str">
            <v>XĐTH</v>
          </cell>
          <cell r="O161">
            <v>0</v>
          </cell>
          <cell r="P161">
            <v>0</v>
          </cell>
          <cell r="Q161">
            <v>0</v>
          </cell>
          <cell r="R161">
            <v>5775000</v>
          </cell>
          <cell r="S161">
            <v>5775000</v>
          </cell>
          <cell r="T161">
            <v>11550000</v>
          </cell>
          <cell r="U161">
            <v>0</v>
          </cell>
          <cell r="V161">
            <v>0</v>
          </cell>
          <cell r="W161">
            <v>0</v>
          </cell>
          <cell r="X161" t="str">
            <v>104005378453</v>
          </cell>
          <cell r="Y161">
            <v>0</v>
          </cell>
          <cell r="Z161">
            <v>0</v>
          </cell>
          <cell r="AA161" t="str">
            <v>VIETINBANK</v>
          </cell>
          <cell r="AB161" t="str">
            <v>LT</v>
          </cell>
          <cell r="AC161">
            <v>0</v>
          </cell>
        </row>
        <row r="162">
          <cell r="C162">
            <v>10068</v>
          </cell>
          <cell r="D162" t="str">
            <v>Vũ Xuân Viên</v>
          </cell>
          <cell r="E162" t="str">
            <v>Chỉ huy phó</v>
          </cell>
          <cell r="F162" t="str">
            <v>Ban Điều hành dự án Ecohome Phúc Lợi</v>
          </cell>
          <cell r="G162" t="str">
            <v>Ban Điều hành các dự án</v>
          </cell>
          <cell r="H162" t="str">
            <v>Khối sản xuất và xây lắp</v>
          </cell>
          <cell r="I162" t="str">
            <v>DE4 C3</v>
          </cell>
          <cell r="J162" t="str">
            <v>C3</v>
          </cell>
          <cell r="K162">
            <v>42205</v>
          </cell>
          <cell r="L162">
            <v>0</v>
          </cell>
          <cell r="M162">
            <v>1</v>
          </cell>
          <cell r="N162" t="str">
            <v>XĐTH</v>
          </cell>
          <cell r="O162">
            <v>43009</v>
          </cell>
          <cell r="P162" t="str">
            <v>Điều chỉnh lương</v>
          </cell>
          <cell r="Q162">
            <v>0</v>
          </cell>
          <cell r="R162">
            <v>8000000</v>
          </cell>
          <cell r="S162">
            <v>8000000</v>
          </cell>
          <cell r="T162">
            <v>16000000</v>
          </cell>
          <cell r="U162">
            <v>0</v>
          </cell>
          <cell r="V162">
            <v>0</v>
          </cell>
          <cell r="W162">
            <v>0</v>
          </cell>
          <cell r="X162" t="str">
            <v>104005477679</v>
          </cell>
          <cell r="Y162">
            <v>0</v>
          </cell>
          <cell r="Z162">
            <v>0</v>
          </cell>
          <cell r="AA162" t="str">
            <v>VIETINBANK</v>
          </cell>
          <cell r="AB162" t="str">
            <v>LT</v>
          </cell>
          <cell r="AC162">
            <v>0</v>
          </cell>
        </row>
        <row r="163">
          <cell r="C163">
            <v>10076</v>
          </cell>
          <cell r="D163" t="str">
            <v>Nguyễn Song Hào</v>
          </cell>
          <cell r="E163" t="str">
            <v>Nhân viên điều phối vật tư</v>
          </cell>
          <cell r="F163" t="str">
            <v>Ban Điều hành dự án Ecohome Phúc Lợi</v>
          </cell>
          <cell r="G163" t="str">
            <v>Ban Điều hành các dự án</v>
          </cell>
          <cell r="H163" t="str">
            <v>Khối sản xuất và xây lắp</v>
          </cell>
          <cell r="I163" t="str">
            <v>DE4 C3</v>
          </cell>
          <cell r="J163" t="str">
            <v>C3</v>
          </cell>
          <cell r="K163">
            <v>42289</v>
          </cell>
          <cell r="L163">
            <v>0</v>
          </cell>
          <cell r="M163">
            <v>1</v>
          </cell>
          <cell r="N163" t="str">
            <v>XĐTH</v>
          </cell>
          <cell r="O163">
            <v>42917</v>
          </cell>
          <cell r="P163" t="str">
            <v>Điều chỉnh lương</v>
          </cell>
          <cell r="Q163">
            <v>0</v>
          </cell>
          <cell r="R163">
            <v>4050000</v>
          </cell>
          <cell r="S163">
            <v>3050000</v>
          </cell>
          <cell r="T163">
            <v>7100000</v>
          </cell>
          <cell r="U163">
            <v>0</v>
          </cell>
          <cell r="V163">
            <v>0</v>
          </cell>
          <cell r="W163">
            <v>0</v>
          </cell>
          <cell r="X163" t="str">
            <v>105006606098</v>
          </cell>
          <cell r="Y163">
            <v>0</v>
          </cell>
          <cell r="Z163">
            <v>0</v>
          </cell>
          <cell r="AA163" t="str">
            <v>VIETINBANK</v>
          </cell>
          <cell r="AB163" t="str">
            <v>LT</v>
          </cell>
          <cell r="AC163">
            <v>0</v>
          </cell>
        </row>
        <row r="164">
          <cell r="C164">
            <v>10085</v>
          </cell>
          <cell r="D164" t="str">
            <v>Phạm Tiến Đạt</v>
          </cell>
          <cell r="E164" t="str">
            <v>Nhân viên điều phối vật tư</v>
          </cell>
          <cell r="F164" t="str">
            <v>Ban Điều hành dự án Ecohome Phúc Lợi</v>
          </cell>
          <cell r="G164" t="str">
            <v>Ban Điều hành các dự án</v>
          </cell>
          <cell r="H164" t="str">
            <v>Khối sản xuất và xây lắp</v>
          </cell>
          <cell r="I164" t="str">
            <v>DE4 C3</v>
          </cell>
          <cell r="J164" t="str">
            <v>C3</v>
          </cell>
          <cell r="K164">
            <v>42491</v>
          </cell>
          <cell r="L164">
            <v>0</v>
          </cell>
          <cell r="M164">
            <v>1</v>
          </cell>
          <cell r="N164" t="str">
            <v>XĐTH</v>
          </cell>
          <cell r="O164">
            <v>42917</v>
          </cell>
          <cell r="P164" t="str">
            <v>Điều chỉnh lương</v>
          </cell>
          <cell r="Q164">
            <v>0</v>
          </cell>
          <cell r="R164">
            <v>4050000</v>
          </cell>
          <cell r="S164">
            <v>4050000</v>
          </cell>
          <cell r="T164">
            <v>8100000</v>
          </cell>
          <cell r="U164">
            <v>0</v>
          </cell>
          <cell r="V164">
            <v>0</v>
          </cell>
          <cell r="W164">
            <v>0</v>
          </cell>
          <cell r="X164">
            <v>101866872810</v>
          </cell>
          <cell r="Y164">
            <v>0</v>
          </cell>
          <cell r="Z164">
            <v>0</v>
          </cell>
          <cell r="AA164" t="str">
            <v>VIETINBANK</v>
          </cell>
          <cell r="AB164" t="str">
            <v>LT</v>
          </cell>
          <cell r="AC164">
            <v>0</v>
          </cell>
        </row>
        <row r="165">
          <cell r="C165">
            <v>10100</v>
          </cell>
          <cell r="D165" t="str">
            <v>Lưu Đức Phú</v>
          </cell>
          <cell r="E165" t="str">
            <v>Kỹ sư giám sát xây dựng</v>
          </cell>
          <cell r="F165" t="str">
            <v>Ban Điều hành dự án Ecohome Phúc Lợi</v>
          </cell>
          <cell r="G165" t="str">
            <v>Ban Điều hành các dự án</v>
          </cell>
          <cell r="H165" t="str">
            <v>Khối sản xuất và xây lắp</v>
          </cell>
          <cell r="I165" t="str">
            <v>DE4 C3</v>
          </cell>
          <cell r="J165" t="str">
            <v>C3</v>
          </cell>
          <cell r="K165">
            <v>42611</v>
          </cell>
          <cell r="L165">
            <v>0</v>
          </cell>
          <cell r="M165">
            <v>1</v>
          </cell>
          <cell r="N165" t="str">
            <v>XĐTH</v>
          </cell>
          <cell r="O165">
            <v>0</v>
          </cell>
          <cell r="P165">
            <v>0</v>
          </cell>
          <cell r="Q165">
            <v>0</v>
          </cell>
          <cell r="R165">
            <v>6000000</v>
          </cell>
          <cell r="S165">
            <v>6000000</v>
          </cell>
          <cell r="T165">
            <v>12000000</v>
          </cell>
          <cell r="U165">
            <v>0</v>
          </cell>
          <cell r="V165">
            <v>0</v>
          </cell>
          <cell r="W165">
            <v>0</v>
          </cell>
          <cell r="X165" t="str">
            <v>106003413327</v>
          </cell>
          <cell r="Y165">
            <v>0</v>
          </cell>
          <cell r="Z165">
            <v>0</v>
          </cell>
          <cell r="AA165" t="str">
            <v>VIETINBANK</v>
          </cell>
          <cell r="AB165" t="str">
            <v>LT</v>
          </cell>
          <cell r="AC165">
            <v>0</v>
          </cell>
        </row>
        <row r="166">
          <cell r="C166">
            <v>10101</v>
          </cell>
          <cell r="D166" t="str">
            <v>Lê Viết Nhất</v>
          </cell>
          <cell r="E166" t="str">
            <v>Kỹ sư giám sát xây dựng</v>
          </cell>
          <cell r="F166" t="str">
            <v>Ban Điều hành dự án Ecohome Phúc Lợi</v>
          </cell>
          <cell r="G166" t="str">
            <v>Ban Điều hành các dự án</v>
          </cell>
          <cell r="H166" t="str">
            <v>Khối sản xuất và xây lắp</v>
          </cell>
          <cell r="I166" t="str">
            <v>DE4 C3</v>
          </cell>
          <cell r="J166" t="str">
            <v>C3</v>
          </cell>
          <cell r="K166">
            <v>42611</v>
          </cell>
          <cell r="L166">
            <v>0</v>
          </cell>
          <cell r="M166">
            <v>1</v>
          </cell>
          <cell r="N166" t="str">
            <v>XĐTH</v>
          </cell>
          <cell r="O166">
            <v>0</v>
          </cell>
          <cell r="P166">
            <v>0</v>
          </cell>
          <cell r="Q166">
            <v>0</v>
          </cell>
          <cell r="R166">
            <v>6900000</v>
          </cell>
          <cell r="S166">
            <v>6900000</v>
          </cell>
          <cell r="T166">
            <v>13800000</v>
          </cell>
          <cell r="U166">
            <v>0</v>
          </cell>
          <cell r="V166">
            <v>0</v>
          </cell>
          <cell r="W166">
            <v>0</v>
          </cell>
          <cell r="X166" t="str">
            <v>103003388625</v>
          </cell>
          <cell r="Y166">
            <v>0</v>
          </cell>
          <cell r="Z166">
            <v>0</v>
          </cell>
          <cell r="AA166" t="str">
            <v>VIETINBANK</v>
          </cell>
          <cell r="AB166" t="str">
            <v>LT</v>
          </cell>
          <cell r="AC166">
            <v>0</v>
          </cell>
        </row>
        <row r="167">
          <cell r="C167">
            <v>10107</v>
          </cell>
          <cell r="D167" t="str">
            <v>Phạm Thị Thanh Hiền</v>
          </cell>
          <cell r="E167" t="str">
            <v>Nhân viên bếp + tạp vụ</v>
          </cell>
          <cell r="F167" t="str">
            <v>Ban Điều hành dự án Ecohome Phúc Lợi</v>
          </cell>
          <cell r="G167" t="str">
            <v>Ban Điều hành các dự án</v>
          </cell>
          <cell r="H167" t="str">
            <v>Khối Kỹ thuật - Dự án</v>
          </cell>
          <cell r="I167" t="str">
            <v>DE4 C3</v>
          </cell>
          <cell r="J167" t="str">
            <v>C3</v>
          </cell>
          <cell r="K167">
            <v>42702</v>
          </cell>
          <cell r="L167">
            <v>0</v>
          </cell>
          <cell r="M167" t="str">
            <v>Quá tuổi, không tham gia BH</v>
          </cell>
          <cell r="N167" t="str">
            <v>HĐMV</v>
          </cell>
          <cell r="O167">
            <v>0</v>
          </cell>
          <cell r="P167">
            <v>0</v>
          </cell>
          <cell r="Q167">
            <v>0</v>
          </cell>
          <cell r="R167">
            <v>4050000</v>
          </cell>
          <cell r="S167">
            <v>950000</v>
          </cell>
          <cell r="T167">
            <v>5000000</v>
          </cell>
          <cell r="U167">
            <v>0</v>
          </cell>
          <cell r="V167">
            <v>0</v>
          </cell>
          <cell r="W167">
            <v>0</v>
          </cell>
          <cell r="X167">
            <v>100003789047</v>
          </cell>
          <cell r="Y167">
            <v>0</v>
          </cell>
          <cell r="Z167">
            <v>0</v>
          </cell>
          <cell r="AA167" t="str">
            <v>VIETINBANK</v>
          </cell>
          <cell r="AB167" t="str">
            <v>CK</v>
          </cell>
          <cell r="AC167">
            <v>0</v>
          </cell>
        </row>
        <row r="168">
          <cell r="C168">
            <v>10118</v>
          </cell>
          <cell r="D168" t="str">
            <v>Lê Đức Thái</v>
          </cell>
          <cell r="E168" t="str">
            <v>Nhân viên hồ sơ</v>
          </cell>
          <cell r="F168" t="str">
            <v>Ban Điều hành dự án Ecohome Phúc Lợi</v>
          </cell>
          <cell r="G168" t="str">
            <v>Ban Điều hành các dự án</v>
          </cell>
          <cell r="H168" t="str">
            <v>Khối sản xuất và xây lắp</v>
          </cell>
          <cell r="I168" t="str">
            <v>DE4 C3</v>
          </cell>
          <cell r="J168" t="str">
            <v>C3</v>
          </cell>
          <cell r="K168">
            <v>42842</v>
          </cell>
          <cell r="L168">
            <v>0</v>
          </cell>
          <cell r="M168">
            <v>1</v>
          </cell>
          <cell r="N168" t="str">
            <v>XĐTH</v>
          </cell>
          <cell r="O168">
            <v>42903</v>
          </cell>
          <cell r="P168" t="str">
            <v>Chính thức</v>
          </cell>
          <cell r="Q168">
            <v>0</v>
          </cell>
          <cell r="R168">
            <v>6000000</v>
          </cell>
          <cell r="S168">
            <v>6000000</v>
          </cell>
          <cell r="T168">
            <v>12000000</v>
          </cell>
          <cell r="U168">
            <v>0</v>
          </cell>
          <cell r="V168">
            <v>0</v>
          </cell>
          <cell r="W168">
            <v>0</v>
          </cell>
          <cell r="X168">
            <v>100866924935</v>
          </cell>
          <cell r="Y168">
            <v>0</v>
          </cell>
          <cell r="Z168">
            <v>0</v>
          </cell>
          <cell r="AA168" t="str">
            <v>VIETINBANK</v>
          </cell>
          <cell r="AB168" t="str">
            <v>LT</v>
          </cell>
          <cell r="AC168">
            <v>0</v>
          </cell>
        </row>
        <row r="169">
          <cell r="C169">
            <v>10128</v>
          </cell>
          <cell r="D169" t="str">
            <v>Hoàng Tùng</v>
          </cell>
          <cell r="E169" t="str">
            <v>Kỹ sư Quản lý chất lượng M&amp;E</v>
          </cell>
          <cell r="F169" t="str">
            <v>Ban Điều hành dự án Ecohome Phúc Lợi</v>
          </cell>
          <cell r="G169" t="str">
            <v>Ban Điều hành các dự án</v>
          </cell>
          <cell r="H169" t="str">
            <v>Khối sản xuất và xây lắp</v>
          </cell>
          <cell r="I169" t="str">
            <v>DE4 C3</v>
          </cell>
          <cell r="J169" t="str">
            <v>C3</v>
          </cell>
          <cell r="K169">
            <v>42144</v>
          </cell>
          <cell r="L169">
            <v>0</v>
          </cell>
          <cell r="M169">
            <v>1</v>
          </cell>
          <cell r="N169" t="str">
            <v>XĐTH</v>
          </cell>
          <cell r="O169">
            <v>0</v>
          </cell>
          <cell r="P169">
            <v>0</v>
          </cell>
          <cell r="Q169">
            <v>0</v>
          </cell>
          <cell r="R169">
            <v>6600000</v>
          </cell>
          <cell r="S169">
            <v>6600000</v>
          </cell>
          <cell r="T169">
            <v>13200000</v>
          </cell>
          <cell r="U169">
            <v>0</v>
          </cell>
          <cell r="V169">
            <v>0</v>
          </cell>
          <cell r="W169">
            <v>0</v>
          </cell>
          <cell r="X169" t="str">
            <v>103002307151</v>
          </cell>
          <cell r="Y169">
            <v>0</v>
          </cell>
          <cell r="Z169">
            <v>0</v>
          </cell>
          <cell r="AA169" t="str">
            <v>VIETINBANK</v>
          </cell>
          <cell r="AB169" t="str">
            <v>LT</v>
          </cell>
          <cell r="AC169">
            <v>2</v>
          </cell>
        </row>
        <row r="170">
          <cell r="C170">
            <v>10130</v>
          </cell>
          <cell r="D170" t="str">
            <v>Mai Thanh Hòa</v>
          </cell>
          <cell r="E170" t="str">
            <v>Kỹ sư giám sát xây dựng</v>
          </cell>
          <cell r="F170" t="str">
            <v>Ban Điều hành dự án Ecolife Capitol</v>
          </cell>
          <cell r="G170" t="str">
            <v>Ban Điều hành các dự án</v>
          </cell>
          <cell r="H170" t="str">
            <v>Khối sản xuất và xây lắp</v>
          </cell>
          <cell r="I170" t="str">
            <v>DF2 C3</v>
          </cell>
          <cell r="J170" t="str">
            <v>C3</v>
          </cell>
          <cell r="K170">
            <v>41716</v>
          </cell>
          <cell r="L170">
            <v>0</v>
          </cell>
          <cell r="M170">
            <v>1</v>
          </cell>
          <cell r="N170" t="str">
            <v>XĐTH</v>
          </cell>
          <cell r="O170">
            <v>0</v>
          </cell>
          <cell r="P170">
            <v>0</v>
          </cell>
          <cell r="Q170">
            <v>0</v>
          </cell>
          <cell r="R170">
            <v>6500000</v>
          </cell>
          <cell r="S170">
            <v>6500000</v>
          </cell>
          <cell r="T170">
            <v>13000000</v>
          </cell>
          <cell r="U170">
            <v>0</v>
          </cell>
          <cell r="V170">
            <v>0</v>
          </cell>
          <cell r="W170">
            <v>0</v>
          </cell>
          <cell r="X170" t="str">
            <v>109004764350</v>
          </cell>
          <cell r="Y170">
            <v>0</v>
          </cell>
          <cell r="Z170">
            <v>0</v>
          </cell>
          <cell r="AA170" t="str">
            <v>VIETINBANK</v>
          </cell>
          <cell r="AB170" t="str">
            <v>LT</v>
          </cell>
          <cell r="AC170">
            <v>2</v>
          </cell>
        </row>
        <row r="171">
          <cell r="C171">
            <v>10131</v>
          </cell>
          <cell r="D171" t="str">
            <v>Ngô Việt Đức</v>
          </cell>
          <cell r="E171" t="str">
            <v>Kỹ sư giám sát xây dựng</v>
          </cell>
          <cell r="F171" t="str">
            <v>Ban Điều hành dự án Ecohome Phúc Lợi</v>
          </cell>
          <cell r="G171" t="str">
            <v>Ban Điều hành các dự án</v>
          </cell>
          <cell r="H171" t="str">
            <v>Khối sản xuất và xây lắp</v>
          </cell>
          <cell r="I171" t="str">
            <v>DE4 C3</v>
          </cell>
          <cell r="J171" t="str">
            <v>C3</v>
          </cell>
          <cell r="K171">
            <v>41944</v>
          </cell>
          <cell r="L171">
            <v>0</v>
          </cell>
          <cell r="M171">
            <v>1</v>
          </cell>
          <cell r="N171" t="str">
            <v>Không XĐTH</v>
          </cell>
          <cell r="O171">
            <v>0</v>
          </cell>
          <cell r="P171">
            <v>0</v>
          </cell>
          <cell r="Q171">
            <v>0</v>
          </cell>
          <cell r="R171">
            <v>5400000</v>
          </cell>
          <cell r="S171">
            <v>5400000</v>
          </cell>
          <cell r="T171">
            <v>10800000</v>
          </cell>
          <cell r="U171">
            <v>0</v>
          </cell>
          <cell r="V171">
            <v>0</v>
          </cell>
          <cell r="W171">
            <v>0</v>
          </cell>
          <cell r="X171" t="str">
            <v>109001874091</v>
          </cell>
          <cell r="Y171">
            <v>0</v>
          </cell>
          <cell r="Z171">
            <v>0</v>
          </cell>
          <cell r="AA171" t="str">
            <v>VIETINBANK</v>
          </cell>
          <cell r="AB171" t="str">
            <v>LT</v>
          </cell>
          <cell r="AC171">
            <v>1</v>
          </cell>
        </row>
        <row r="172">
          <cell r="C172">
            <v>10330</v>
          </cell>
          <cell r="D172" t="str">
            <v>Nguyễn Văn Thể</v>
          </cell>
          <cell r="E172" t="str">
            <v>Kỹ sư Cấp thoát nước</v>
          </cell>
          <cell r="F172" t="str">
            <v>Ban Điều hành dự án Ecohome Phúc Lợi</v>
          </cell>
          <cell r="G172" t="str">
            <v>Ban Điều hành các dự án</v>
          </cell>
          <cell r="H172" t="str">
            <v>Khối sản xuất và xây lắp</v>
          </cell>
          <cell r="I172" t="str">
            <v>DE4 C3</v>
          </cell>
          <cell r="J172" t="str">
            <v>C3</v>
          </cell>
          <cell r="K172">
            <v>42968</v>
          </cell>
          <cell r="L172">
            <v>0</v>
          </cell>
          <cell r="M172">
            <v>1</v>
          </cell>
          <cell r="N172" t="str">
            <v>XĐTH</v>
          </cell>
          <cell r="O172">
            <v>43029</v>
          </cell>
          <cell r="P172" t="str">
            <v>Chính thức</v>
          </cell>
          <cell r="Q172">
            <v>0</v>
          </cell>
          <cell r="R172">
            <v>6500000</v>
          </cell>
          <cell r="S172">
            <v>6500000</v>
          </cell>
          <cell r="T172">
            <v>13000000</v>
          </cell>
          <cell r="U172">
            <v>0</v>
          </cell>
          <cell r="V172">
            <v>0</v>
          </cell>
          <cell r="W172">
            <v>0</v>
          </cell>
          <cell r="X172">
            <v>108867401093</v>
          </cell>
          <cell r="Y172">
            <v>0</v>
          </cell>
          <cell r="Z172">
            <v>0</v>
          </cell>
          <cell r="AA172" t="str">
            <v>VIETINBANK</v>
          </cell>
          <cell r="AB172" t="str">
            <v>LT</v>
          </cell>
          <cell r="AC172">
            <v>1</v>
          </cell>
        </row>
        <row r="173">
          <cell r="C173">
            <v>10331</v>
          </cell>
          <cell r="D173" t="str">
            <v>Nguyễn Tường Linh</v>
          </cell>
          <cell r="E173" t="str">
            <v>Kỹ sư Giám sát xây dựng</v>
          </cell>
          <cell r="F173" t="str">
            <v>Ban Điều hành dự án Ecohome Phúc Lợi</v>
          </cell>
          <cell r="G173" t="str">
            <v>Ban Điều hành các dự án</v>
          </cell>
          <cell r="H173" t="str">
            <v>Khối sản xuất và xây lắp</v>
          </cell>
          <cell r="I173" t="str">
            <v>DE4 C3</v>
          </cell>
          <cell r="J173" t="str">
            <v>C3</v>
          </cell>
          <cell r="K173">
            <v>42968</v>
          </cell>
          <cell r="L173">
            <v>0</v>
          </cell>
          <cell r="M173">
            <v>1</v>
          </cell>
          <cell r="N173" t="str">
            <v>XĐTH</v>
          </cell>
          <cell r="O173">
            <v>43029</v>
          </cell>
          <cell r="P173" t="str">
            <v>Chính thức</v>
          </cell>
          <cell r="Q173">
            <v>0</v>
          </cell>
          <cell r="R173">
            <v>6000000</v>
          </cell>
          <cell r="S173">
            <v>6000000</v>
          </cell>
          <cell r="T173">
            <v>12000000</v>
          </cell>
          <cell r="U173">
            <v>0</v>
          </cell>
          <cell r="V173">
            <v>0</v>
          </cell>
          <cell r="W173">
            <v>0</v>
          </cell>
          <cell r="X173">
            <v>105003213216</v>
          </cell>
          <cell r="Y173">
            <v>0</v>
          </cell>
          <cell r="Z173">
            <v>0</v>
          </cell>
          <cell r="AA173" t="str">
            <v>VIETINBANK</v>
          </cell>
          <cell r="AB173" t="str">
            <v>LT</v>
          </cell>
          <cell r="AC173">
            <v>0</v>
          </cell>
        </row>
        <row r="174">
          <cell r="C174">
            <v>10051</v>
          </cell>
          <cell r="D174" t="str">
            <v>Lê Lâm</v>
          </cell>
          <cell r="E174" t="str">
            <v>Nhân viên Lái xe</v>
          </cell>
          <cell r="F174" t="str">
            <v>Phòng Hành chính - Nhân sự - Pháp chế</v>
          </cell>
          <cell r="G174" t="str">
            <v>Phòng Hành chính - Nhân sự - Pháp chế</v>
          </cell>
          <cell r="H174">
            <v>0</v>
          </cell>
          <cell r="I174" t="str">
            <v>KVP C3</v>
          </cell>
          <cell r="J174" t="str">
            <v>C3</v>
          </cell>
          <cell r="K174">
            <v>41918</v>
          </cell>
          <cell r="L174">
            <v>0</v>
          </cell>
          <cell r="M174">
            <v>1</v>
          </cell>
          <cell r="N174" t="str">
            <v>XĐTH</v>
          </cell>
          <cell r="O174">
            <v>0</v>
          </cell>
          <cell r="P174">
            <v>0</v>
          </cell>
          <cell r="Q174">
            <v>0</v>
          </cell>
          <cell r="R174">
            <v>4050000</v>
          </cell>
          <cell r="S174">
            <v>3650000</v>
          </cell>
          <cell r="T174">
            <v>7700000</v>
          </cell>
          <cell r="U174">
            <v>0</v>
          </cell>
          <cell r="V174">
            <v>0</v>
          </cell>
          <cell r="W174">
            <v>0</v>
          </cell>
          <cell r="X174" t="str">
            <v>102001787952</v>
          </cell>
          <cell r="Y174">
            <v>0</v>
          </cell>
          <cell r="Z174">
            <v>0</v>
          </cell>
          <cell r="AA174" t="str">
            <v>VIETINBANK</v>
          </cell>
          <cell r="AB174" t="str">
            <v>LT</v>
          </cell>
          <cell r="AC174">
            <v>0</v>
          </cell>
        </row>
        <row r="175">
          <cell r="C175">
            <v>10053</v>
          </cell>
          <cell r="D175" t="str">
            <v>Nguyễn Thị Nhàn</v>
          </cell>
          <cell r="E175" t="str">
            <v>Chuyên viên Định giá</v>
          </cell>
          <cell r="F175" t="str">
            <v>Ban Định giá</v>
          </cell>
          <cell r="G175" t="str">
            <v>Ban Định giá</v>
          </cell>
          <cell r="H175" t="str">
            <v>Ban Định giá</v>
          </cell>
          <cell r="I175" t="str">
            <v>KVP C3</v>
          </cell>
          <cell r="J175" t="str">
            <v>C3</v>
          </cell>
          <cell r="K175">
            <v>41974</v>
          </cell>
          <cell r="L175">
            <v>0</v>
          </cell>
          <cell r="M175">
            <v>1</v>
          </cell>
          <cell r="N175" t="str">
            <v>XĐTH</v>
          </cell>
          <cell r="O175">
            <v>0</v>
          </cell>
          <cell r="P175">
            <v>0</v>
          </cell>
          <cell r="Q175">
            <v>0</v>
          </cell>
          <cell r="R175">
            <v>8050000</v>
          </cell>
          <cell r="S175">
            <v>8050000</v>
          </cell>
          <cell r="T175">
            <v>16100000</v>
          </cell>
          <cell r="U175">
            <v>0</v>
          </cell>
          <cell r="V175">
            <v>0</v>
          </cell>
          <cell r="W175">
            <v>0</v>
          </cell>
          <cell r="X175" t="str">
            <v>109004289426</v>
          </cell>
          <cell r="Y175">
            <v>0</v>
          </cell>
          <cell r="Z175">
            <v>0</v>
          </cell>
          <cell r="AA175" t="str">
            <v>VIETINBANK</v>
          </cell>
          <cell r="AB175" t="str">
            <v>LT</v>
          </cell>
          <cell r="AC175">
            <v>2</v>
          </cell>
        </row>
        <row r="176">
          <cell r="C176">
            <v>10375</v>
          </cell>
          <cell r="D176" t="str">
            <v>Nguyễn Thị Quý</v>
          </cell>
          <cell r="E176" t="str">
            <v>Kế toán nội bộ</v>
          </cell>
          <cell r="F176">
            <v>0</v>
          </cell>
          <cell r="G176">
            <v>0</v>
          </cell>
          <cell r="H176">
            <v>0</v>
          </cell>
          <cell r="I176" t="str">
            <v>KVP C3</v>
          </cell>
          <cell r="J176" t="str">
            <v>C3</v>
          </cell>
          <cell r="K176">
            <v>43038</v>
          </cell>
          <cell r="L176">
            <v>0</v>
          </cell>
          <cell r="M176" t="str">
            <v>HĐTV</v>
          </cell>
          <cell r="N176" t="str">
            <v>HĐTV</v>
          </cell>
          <cell r="O176">
            <v>43038</v>
          </cell>
          <cell r="P176" t="str">
            <v>Nhân viên mới</v>
          </cell>
          <cell r="Q176">
            <v>0.85</v>
          </cell>
          <cell r="R176">
            <v>4500000</v>
          </cell>
          <cell r="S176">
            <v>4500000</v>
          </cell>
          <cell r="T176">
            <v>9000000</v>
          </cell>
          <cell r="U176">
            <v>0</v>
          </cell>
          <cell r="V176">
            <v>0</v>
          </cell>
          <cell r="W176">
            <v>0</v>
          </cell>
          <cell r="X176">
            <v>102002988284</v>
          </cell>
          <cell r="Y176">
            <v>0</v>
          </cell>
          <cell r="Z176">
            <v>0</v>
          </cell>
          <cell r="AA176" t="str">
            <v>VIETINBANK</v>
          </cell>
          <cell r="AB176">
            <v>0.1</v>
          </cell>
          <cell r="AC176">
            <v>0</v>
          </cell>
        </row>
        <row r="177">
          <cell r="C177">
            <v>10016</v>
          </cell>
          <cell r="D177" t="str">
            <v>Phạm Sơn Tùng</v>
          </cell>
          <cell r="E177" t="str">
            <v>Phó Ban HSE</v>
          </cell>
          <cell r="F177" t="str">
            <v>Ban HSE</v>
          </cell>
          <cell r="G177" t="str">
            <v>Ban HSE</v>
          </cell>
          <cell r="H177" t="str">
            <v>Khối Kinh Doanh &amp; Triển khai dự án</v>
          </cell>
          <cell r="I177" t="str">
            <v>KVP C3</v>
          </cell>
          <cell r="J177" t="str">
            <v>C3</v>
          </cell>
          <cell r="K177">
            <v>42303</v>
          </cell>
          <cell r="L177">
            <v>0</v>
          </cell>
          <cell r="M177">
            <v>1</v>
          </cell>
          <cell r="N177" t="str">
            <v>XĐTH</v>
          </cell>
          <cell r="O177">
            <v>42948</v>
          </cell>
          <cell r="P177" t="str">
            <v>Điều chuyển từ C2 sang C3</v>
          </cell>
          <cell r="Q177">
            <v>0</v>
          </cell>
          <cell r="R177">
            <v>6300000</v>
          </cell>
          <cell r="S177">
            <v>6300000</v>
          </cell>
          <cell r="T177">
            <v>12600000</v>
          </cell>
          <cell r="U177">
            <v>0</v>
          </cell>
          <cell r="V177">
            <v>0</v>
          </cell>
          <cell r="W177">
            <v>0</v>
          </cell>
          <cell r="X177" t="str">
            <v>109004714661</v>
          </cell>
          <cell r="Y177">
            <v>0</v>
          </cell>
          <cell r="Z177">
            <v>0</v>
          </cell>
          <cell r="AA177" t="str">
            <v>VIETINBANK</v>
          </cell>
          <cell r="AB177" t="str">
            <v>LT</v>
          </cell>
          <cell r="AC177">
            <v>2</v>
          </cell>
        </row>
        <row r="178">
          <cell r="C178">
            <v>10135</v>
          </cell>
          <cell r="D178" t="str">
            <v>Trần Đức Trọng</v>
          </cell>
          <cell r="E178" t="str">
            <v>Nhân viên học việc kỹ sư giám sát hạ tầng</v>
          </cell>
          <cell r="F178" t="str">
            <v>Ban Điều hành dự án Ecohome Phúc Lợi</v>
          </cell>
          <cell r="G178" t="str">
            <v>Ban Điều hành các dự án</v>
          </cell>
          <cell r="H178" t="str">
            <v>Khối Kỹ thuật - Dự án</v>
          </cell>
          <cell r="I178" t="str">
            <v>DE4 C3</v>
          </cell>
          <cell r="J178" t="str">
            <v>C3</v>
          </cell>
          <cell r="K178">
            <v>42921</v>
          </cell>
          <cell r="L178">
            <v>0</v>
          </cell>
          <cell r="M178" t="str">
            <v>HĐHV</v>
          </cell>
          <cell r="N178" t="str">
            <v>HĐHV</v>
          </cell>
          <cell r="O178">
            <v>0</v>
          </cell>
          <cell r="P178">
            <v>0</v>
          </cell>
          <cell r="Q178">
            <v>0</v>
          </cell>
          <cell r="R178">
            <v>7000000</v>
          </cell>
          <cell r="S178">
            <v>0</v>
          </cell>
          <cell r="T178">
            <v>7000000</v>
          </cell>
          <cell r="U178">
            <v>0</v>
          </cell>
          <cell r="V178">
            <v>0</v>
          </cell>
          <cell r="W178">
            <v>0</v>
          </cell>
          <cell r="X178">
            <v>107867307805</v>
          </cell>
          <cell r="Y178">
            <v>0</v>
          </cell>
          <cell r="Z178">
            <v>0</v>
          </cell>
          <cell r="AA178" t="str">
            <v>VIETINBANK</v>
          </cell>
          <cell r="AB178" t="str">
            <v>CK</v>
          </cell>
          <cell r="AC178">
            <v>0</v>
          </cell>
        </row>
        <row r="179">
          <cell r="C179">
            <v>10390</v>
          </cell>
          <cell r="D179" t="str">
            <v>Lê Xuân Lực</v>
          </cell>
          <cell r="E179" t="str">
            <v>Chuyên viên khối lượng</v>
          </cell>
          <cell r="F179" t="str">
            <v>Phòng Khối lượng</v>
          </cell>
          <cell r="G179" t="str">
            <v>Phòng QS - Hồ sơ</v>
          </cell>
          <cell r="H179" t="str">
            <v>Khối Tài chính kinh tế</v>
          </cell>
          <cell r="I179" t="str">
            <v>KVP C3</v>
          </cell>
          <cell r="J179" t="str">
            <v>C3</v>
          </cell>
          <cell r="K179">
            <v>43062</v>
          </cell>
          <cell r="L179">
            <v>0</v>
          </cell>
          <cell r="M179" t="str">
            <v>HĐTV</v>
          </cell>
          <cell r="N179" t="str">
            <v>HĐTV</v>
          </cell>
          <cell r="O179">
            <v>43062</v>
          </cell>
          <cell r="P179" t="str">
            <v>Nhân viên mới</v>
          </cell>
          <cell r="Q179">
            <v>0.85</v>
          </cell>
          <cell r="R179">
            <v>6500000</v>
          </cell>
          <cell r="S179">
            <v>6500000</v>
          </cell>
          <cell r="T179">
            <v>13000000</v>
          </cell>
          <cell r="U179">
            <v>0</v>
          </cell>
          <cell r="V179">
            <v>0</v>
          </cell>
          <cell r="W179">
            <v>0</v>
          </cell>
          <cell r="X179">
            <v>106005394678</v>
          </cell>
          <cell r="Y179">
            <v>0</v>
          </cell>
          <cell r="Z179">
            <v>0</v>
          </cell>
          <cell r="AA179">
            <v>0</v>
          </cell>
          <cell r="AB179">
            <v>0.1</v>
          </cell>
        </row>
        <row r="180">
          <cell r="C180">
            <v>10389</v>
          </cell>
          <cell r="D180" t="str">
            <v>Nguyễn Chí Hiếu</v>
          </cell>
          <cell r="E180" t="str">
            <v>Phụ trách Xuất nhập khẩu</v>
          </cell>
          <cell r="F180" t="str">
            <v>Phòng Mua hàng</v>
          </cell>
          <cell r="G180" t="str">
            <v>Phòng Mua hàng</v>
          </cell>
          <cell r="H180">
            <v>0</v>
          </cell>
          <cell r="I180" t="str">
            <v>KVP C3</v>
          </cell>
          <cell r="J180" t="str">
            <v>C3</v>
          </cell>
          <cell r="K180">
            <v>43054</v>
          </cell>
          <cell r="L180">
            <v>0</v>
          </cell>
          <cell r="M180" t="str">
            <v>HĐTV</v>
          </cell>
          <cell r="N180" t="str">
            <v>HĐTV</v>
          </cell>
          <cell r="O180">
            <v>43054</v>
          </cell>
          <cell r="P180" t="str">
            <v>Nhân viên mới</v>
          </cell>
          <cell r="Q180">
            <v>0.85</v>
          </cell>
          <cell r="R180">
            <v>8000000</v>
          </cell>
          <cell r="S180">
            <v>8000000</v>
          </cell>
          <cell r="T180">
            <v>16000000</v>
          </cell>
          <cell r="U180">
            <v>0</v>
          </cell>
          <cell r="V180">
            <v>0</v>
          </cell>
          <cell r="W180">
            <v>0</v>
          </cell>
          <cell r="X180">
            <v>101867847365</v>
          </cell>
          <cell r="Y180">
            <v>0</v>
          </cell>
          <cell r="Z180">
            <v>0</v>
          </cell>
          <cell r="AA180">
            <v>0</v>
          </cell>
          <cell r="AB180">
            <v>0.1</v>
          </cell>
        </row>
        <row r="181">
          <cell r="C181">
            <v>10283.1</v>
          </cell>
          <cell r="D181" t="str">
            <v>Đỗ Hoàng Linh</v>
          </cell>
          <cell r="E181" t="str">
            <v>Giám đốc</v>
          </cell>
          <cell r="F181" t="str">
            <v>Ban Giám đốc</v>
          </cell>
          <cell r="G181" t="str">
            <v>Ban Giám đốc</v>
          </cell>
          <cell r="H181" t="str">
            <v>Khối sản xuất và xây lắp</v>
          </cell>
          <cell r="I181" t="str">
            <v>BGĐ C3-2</v>
          </cell>
          <cell r="J181" t="str">
            <v>C3-2</v>
          </cell>
          <cell r="K181">
            <v>41624</v>
          </cell>
          <cell r="L181">
            <v>0</v>
          </cell>
          <cell r="M181" t="str">
            <v>Ký chức danh</v>
          </cell>
          <cell r="N181" t="str">
            <v>XĐTH</v>
          </cell>
          <cell r="O181">
            <v>42979</v>
          </cell>
          <cell r="P181" t="str">
            <v>HĐ partime</v>
          </cell>
          <cell r="Q181">
            <v>0</v>
          </cell>
          <cell r="R181">
            <v>3000000</v>
          </cell>
          <cell r="S181">
            <v>0</v>
          </cell>
          <cell r="T181">
            <v>3000000</v>
          </cell>
          <cell r="U181">
            <v>0</v>
          </cell>
          <cell r="V181">
            <v>0</v>
          </cell>
          <cell r="W181">
            <v>0</v>
          </cell>
          <cell r="X181" t="str">
            <v>108003816886</v>
          </cell>
          <cell r="Y181">
            <v>0</v>
          </cell>
          <cell r="Z181">
            <v>0</v>
          </cell>
          <cell r="AA181" t="str">
            <v>VIETINBANK</v>
          </cell>
          <cell r="AB181" t="str">
            <v>LT</v>
          </cell>
          <cell r="AC181">
            <v>0</v>
          </cell>
        </row>
        <row r="182">
          <cell r="C182">
            <v>10048.1</v>
          </cell>
          <cell r="D182" t="str">
            <v>Phan Thị Hiền</v>
          </cell>
          <cell r="E182" t="str">
            <v>Nhân viên Kế toán</v>
          </cell>
          <cell r="F182" t="str">
            <v>Phòng Kế toán</v>
          </cell>
          <cell r="G182" t="str">
            <v>Phòng Kế toán</v>
          </cell>
          <cell r="H182" t="str">
            <v>Khối sản xuất và xây lắp</v>
          </cell>
          <cell r="I182" t="str">
            <v>Phòng KT C3-2</v>
          </cell>
          <cell r="J182" t="str">
            <v>C3-2</v>
          </cell>
          <cell r="K182">
            <v>41785</v>
          </cell>
          <cell r="L182">
            <v>0</v>
          </cell>
          <cell r="M182" t="str">
            <v>HĐ Part time</v>
          </cell>
          <cell r="N182" t="str">
            <v>XĐTH</v>
          </cell>
          <cell r="O182">
            <v>42917</v>
          </cell>
          <cell r="P182" t="str">
            <v>tách phụ cấp từ lương C3</v>
          </cell>
          <cell r="Q182">
            <v>0</v>
          </cell>
          <cell r="R182">
            <v>1052632</v>
          </cell>
          <cell r="S182">
            <v>0</v>
          </cell>
          <cell r="T182">
            <v>1052632</v>
          </cell>
          <cell r="U182">
            <v>0</v>
          </cell>
          <cell r="V182">
            <v>0</v>
          </cell>
          <cell r="W182">
            <v>0</v>
          </cell>
          <cell r="X182" t="str">
            <v>101004806659</v>
          </cell>
          <cell r="Y182">
            <v>0</v>
          </cell>
          <cell r="Z182">
            <v>0</v>
          </cell>
          <cell r="AA182" t="str">
            <v>VIETINBANK</v>
          </cell>
          <cell r="AB182" t="str">
            <v>LT</v>
          </cell>
          <cell r="AC182">
            <v>0</v>
          </cell>
        </row>
        <row r="183">
          <cell r="C183">
            <v>10076.1</v>
          </cell>
          <cell r="D183" t="str">
            <v>Nguyễn Song Hào</v>
          </cell>
          <cell r="E183" t="str">
            <v>Thủ kho</v>
          </cell>
          <cell r="F183" t="str">
            <v>Phòng Vật tư thiết bị</v>
          </cell>
          <cell r="G183" t="str">
            <v>Phòng Vật tư thiết bị</v>
          </cell>
          <cell r="H183" t="str">
            <v>Khối sản xuất và xây lắp</v>
          </cell>
          <cell r="I183" t="str">
            <v>Phòng KT C3-2</v>
          </cell>
          <cell r="J183" t="str">
            <v>C3-2</v>
          </cell>
          <cell r="K183">
            <v>42289</v>
          </cell>
          <cell r="L183">
            <v>0</v>
          </cell>
          <cell r="M183" t="str">
            <v>HĐ Part time</v>
          </cell>
          <cell r="N183" t="str">
            <v>XĐTH</v>
          </cell>
          <cell r="O183">
            <v>42917</v>
          </cell>
          <cell r="P183" t="str">
            <v>tách phụ cấp từ lương C3</v>
          </cell>
          <cell r="Q183">
            <v>0</v>
          </cell>
          <cell r="R183">
            <v>1052632</v>
          </cell>
          <cell r="S183">
            <v>0</v>
          </cell>
          <cell r="T183">
            <v>1052632</v>
          </cell>
          <cell r="U183">
            <v>0</v>
          </cell>
          <cell r="V183">
            <v>0</v>
          </cell>
          <cell r="W183">
            <v>0</v>
          </cell>
          <cell r="X183" t="str">
            <v>105006606098</v>
          </cell>
          <cell r="Y183">
            <v>0</v>
          </cell>
          <cell r="Z183">
            <v>0</v>
          </cell>
          <cell r="AA183" t="str">
            <v>VIETINBANK</v>
          </cell>
          <cell r="AB183" t="str">
            <v>LT</v>
          </cell>
          <cell r="AC183">
            <v>0</v>
          </cell>
        </row>
        <row r="184">
          <cell r="C184">
            <v>10141</v>
          </cell>
          <cell r="D184" t="str">
            <v>Trần Thị Mậu Tài</v>
          </cell>
          <cell r="E184" t="str">
            <v>Phụ trách kế toán</v>
          </cell>
          <cell r="F184" t="str">
            <v>Phòng Kế toán</v>
          </cell>
          <cell r="G184" t="str">
            <v>Phòng Kế toán</v>
          </cell>
          <cell r="H184" t="str">
            <v>Khối sản xuất và xây lắp</v>
          </cell>
          <cell r="I184" t="str">
            <v>Phòng KT C3-2</v>
          </cell>
          <cell r="J184" t="str">
            <v>C3-2</v>
          </cell>
          <cell r="K184">
            <v>42325</v>
          </cell>
          <cell r="L184">
            <v>0</v>
          </cell>
          <cell r="M184">
            <v>1</v>
          </cell>
          <cell r="N184" t="str">
            <v>XĐTH</v>
          </cell>
          <cell r="O184">
            <v>42917</v>
          </cell>
          <cell r="P184" t="str">
            <v>Điều chỉnh lương, chuyển từ C3 sang C7</v>
          </cell>
          <cell r="Q184">
            <v>0</v>
          </cell>
          <cell r="R184">
            <v>4050000</v>
          </cell>
          <cell r="S184">
            <v>3950000</v>
          </cell>
          <cell r="T184">
            <v>8000000</v>
          </cell>
          <cell r="U184">
            <v>0</v>
          </cell>
          <cell r="V184">
            <v>0</v>
          </cell>
          <cell r="W184">
            <v>0</v>
          </cell>
          <cell r="X184" t="str">
            <v>102003919656</v>
          </cell>
          <cell r="Y184">
            <v>0</v>
          </cell>
          <cell r="Z184">
            <v>0</v>
          </cell>
          <cell r="AA184" t="str">
            <v>VIETINBANK</v>
          </cell>
          <cell r="AB184" t="str">
            <v>LT</v>
          </cell>
          <cell r="AC184">
            <v>0</v>
          </cell>
        </row>
        <row r="185">
          <cell r="C185">
            <v>10142</v>
          </cell>
          <cell r="D185" t="str">
            <v>Nguyễn Xuân Cương</v>
          </cell>
          <cell r="E185" t="str">
            <v>Giám đốc</v>
          </cell>
          <cell r="F185" t="str">
            <v>Ban Giám đốc</v>
          </cell>
          <cell r="G185" t="str">
            <v>Ban Giám đốc</v>
          </cell>
          <cell r="H185" t="str">
            <v>Khối sản xuất và xây lắp</v>
          </cell>
          <cell r="I185" t="str">
            <v>KVP C3-3</v>
          </cell>
          <cell r="J185" t="str">
            <v>C3-3</v>
          </cell>
          <cell r="K185">
            <v>39887</v>
          </cell>
          <cell r="L185">
            <v>0</v>
          </cell>
          <cell r="M185">
            <v>1</v>
          </cell>
          <cell r="N185" t="str">
            <v>Không XĐTH</v>
          </cell>
          <cell r="O185">
            <v>0</v>
          </cell>
          <cell r="P185">
            <v>0</v>
          </cell>
          <cell r="Q185">
            <v>0</v>
          </cell>
          <cell r="R185">
            <v>13500000</v>
          </cell>
          <cell r="S185">
            <v>13500000</v>
          </cell>
          <cell r="T185">
            <v>27000000</v>
          </cell>
          <cell r="U185">
            <v>0</v>
          </cell>
          <cell r="V185">
            <v>0</v>
          </cell>
          <cell r="W185">
            <v>0</v>
          </cell>
          <cell r="X185" t="str">
            <v>102006042574</v>
          </cell>
          <cell r="Y185">
            <v>0</v>
          </cell>
          <cell r="Z185">
            <v>0</v>
          </cell>
          <cell r="AA185" t="str">
            <v>VIETINBANK</v>
          </cell>
          <cell r="AB185" t="str">
            <v>LT</v>
          </cell>
          <cell r="AC185">
            <v>0</v>
          </cell>
        </row>
        <row r="186">
          <cell r="C186">
            <v>10063.1</v>
          </cell>
          <cell r="D186" t="str">
            <v>Vũ Thị Thu Hường</v>
          </cell>
          <cell r="E186" t="str">
            <v>Phụ trách Kế toán</v>
          </cell>
          <cell r="F186" t="str">
            <v>Phòng Kế toán</v>
          </cell>
          <cell r="G186" t="str">
            <v>Phòng Kế toán</v>
          </cell>
          <cell r="H186" t="str">
            <v>Khối sản xuất và xây lắp</v>
          </cell>
          <cell r="I186" t="str">
            <v>KVP C3-3</v>
          </cell>
          <cell r="J186" t="str">
            <v>C3-3</v>
          </cell>
          <cell r="K186">
            <v>42165</v>
          </cell>
          <cell r="L186">
            <v>0</v>
          </cell>
          <cell r="M186" t="str">
            <v>HĐ Part time</v>
          </cell>
          <cell r="N186" t="str">
            <v>XĐTH</v>
          </cell>
          <cell r="O186">
            <v>42917</v>
          </cell>
          <cell r="P186" t="str">
            <v>tách phụ cấp từ lương C3</v>
          </cell>
          <cell r="Q186">
            <v>0</v>
          </cell>
          <cell r="R186">
            <v>2000000</v>
          </cell>
          <cell r="S186">
            <v>0</v>
          </cell>
          <cell r="T186">
            <v>2000000</v>
          </cell>
          <cell r="U186">
            <v>0</v>
          </cell>
          <cell r="V186">
            <v>0</v>
          </cell>
          <cell r="W186">
            <v>0</v>
          </cell>
          <cell r="X186" t="str">
            <v>108002307129</v>
          </cell>
          <cell r="Y186">
            <v>0</v>
          </cell>
          <cell r="Z186">
            <v>0</v>
          </cell>
          <cell r="AA186" t="str">
            <v>VIETINBANK</v>
          </cell>
          <cell r="AB186" t="str">
            <v>LT</v>
          </cell>
          <cell r="AC186">
            <v>0</v>
          </cell>
        </row>
        <row r="187">
          <cell r="C187">
            <v>10143</v>
          </cell>
          <cell r="D187" t="str">
            <v>Vũ Thị Phương Thảo</v>
          </cell>
          <cell r="E187" t="str">
            <v>Kế toán thanh toán</v>
          </cell>
          <cell r="F187" t="str">
            <v>Phòng Kế toán</v>
          </cell>
          <cell r="G187" t="str">
            <v>Phòng Kế toán</v>
          </cell>
          <cell r="H187" t="str">
            <v>Khối Tài chính - Kinh tế</v>
          </cell>
          <cell r="I187" t="str">
            <v>KVP C3-3</v>
          </cell>
          <cell r="J187" t="str">
            <v>C3-3</v>
          </cell>
          <cell r="K187">
            <v>42310</v>
          </cell>
          <cell r="L187">
            <v>0</v>
          </cell>
          <cell r="M187">
            <v>1</v>
          </cell>
          <cell r="N187" t="str">
            <v>XĐTH</v>
          </cell>
          <cell r="O187">
            <v>0</v>
          </cell>
          <cell r="P187">
            <v>0</v>
          </cell>
          <cell r="Q187">
            <v>0</v>
          </cell>
          <cell r="R187">
            <v>4050000</v>
          </cell>
          <cell r="S187">
            <v>2970000</v>
          </cell>
          <cell r="T187">
            <v>7020000</v>
          </cell>
          <cell r="U187">
            <v>0</v>
          </cell>
          <cell r="V187">
            <v>0</v>
          </cell>
          <cell r="W187">
            <v>0</v>
          </cell>
          <cell r="X187" t="str">
            <v>101002442096</v>
          </cell>
          <cell r="Y187">
            <v>0</v>
          </cell>
          <cell r="Z187">
            <v>0</v>
          </cell>
          <cell r="AA187" t="str">
            <v>VIETINBANK</v>
          </cell>
          <cell r="AB187" t="str">
            <v>LT</v>
          </cell>
          <cell r="AC187">
            <v>0</v>
          </cell>
        </row>
        <row r="188">
          <cell r="C188">
            <v>10048.200000000001</v>
          </cell>
          <cell r="D188" t="str">
            <v>Phan Thị Hiền</v>
          </cell>
          <cell r="E188" t="str">
            <v>Nhân viên kế toán</v>
          </cell>
          <cell r="F188" t="str">
            <v>Phòng Kế toán</v>
          </cell>
          <cell r="G188" t="str">
            <v>Phòng Kế toán</v>
          </cell>
          <cell r="H188" t="str">
            <v>Khối sản xuất và xây lắp</v>
          </cell>
          <cell r="I188" t="str">
            <v>DE4 C3-3</v>
          </cell>
          <cell r="J188" t="str">
            <v>C3-3</v>
          </cell>
          <cell r="K188">
            <v>41785</v>
          </cell>
          <cell r="L188">
            <v>0</v>
          </cell>
          <cell r="M188" t="str">
            <v>HĐ Part time</v>
          </cell>
          <cell r="N188" t="str">
            <v>XĐTH</v>
          </cell>
          <cell r="O188">
            <v>42917</v>
          </cell>
          <cell r="P188" t="str">
            <v>tách phụ cấp từ lương C3</v>
          </cell>
          <cell r="Q188">
            <v>0</v>
          </cell>
          <cell r="R188">
            <v>1052632</v>
          </cell>
          <cell r="S188">
            <v>0</v>
          </cell>
          <cell r="T188">
            <v>1052632</v>
          </cell>
          <cell r="U188">
            <v>0</v>
          </cell>
          <cell r="V188">
            <v>0</v>
          </cell>
          <cell r="W188">
            <v>0</v>
          </cell>
          <cell r="X188" t="str">
            <v>101004806659</v>
          </cell>
          <cell r="Y188">
            <v>0</v>
          </cell>
          <cell r="Z188">
            <v>0</v>
          </cell>
          <cell r="AA188" t="str">
            <v>VIETINBANK</v>
          </cell>
          <cell r="AB188" t="str">
            <v>LT</v>
          </cell>
          <cell r="AC188">
            <v>0</v>
          </cell>
        </row>
        <row r="189">
          <cell r="C189">
            <v>10154</v>
          </cell>
          <cell r="D189" t="str">
            <v>Nguyễn Tiến Thuấn</v>
          </cell>
          <cell r="E189" t="str">
            <v>Nhân viên kế toán</v>
          </cell>
          <cell r="F189" t="str">
            <v>Phòng Kế toán</v>
          </cell>
          <cell r="G189" t="str">
            <v>Phòng Kế toán</v>
          </cell>
          <cell r="H189" t="str">
            <v>Khối sản xuất và xây lắp</v>
          </cell>
          <cell r="I189" t="str">
            <v>DE4 C3-3</v>
          </cell>
          <cell r="J189" t="str">
            <v>C3-3</v>
          </cell>
          <cell r="K189">
            <v>42836</v>
          </cell>
          <cell r="L189">
            <v>0</v>
          </cell>
          <cell r="M189">
            <v>1</v>
          </cell>
          <cell r="N189" t="str">
            <v>XĐTH</v>
          </cell>
          <cell r="O189">
            <v>42897</v>
          </cell>
          <cell r="P189" t="str">
            <v>Chính thức</v>
          </cell>
          <cell r="Q189">
            <v>0</v>
          </cell>
          <cell r="R189">
            <v>4750000</v>
          </cell>
          <cell r="S189">
            <v>4750000</v>
          </cell>
          <cell r="T189">
            <v>9500000</v>
          </cell>
          <cell r="U189">
            <v>0</v>
          </cell>
          <cell r="V189">
            <v>0</v>
          </cell>
          <cell r="W189">
            <v>0</v>
          </cell>
          <cell r="X189">
            <v>107866884429</v>
          </cell>
          <cell r="Y189">
            <v>0</v>
          </cell>
          <cell r="Z189">
            <v>0</v>
          </cell>
          <cell r="AA189" t="str">
            <v>VIETINBANK</v>
          </cell>
          <cell r="AB189" t="str">
            <v>LT</v>
          </cell>
          <cell r="AC189">
            <v>0</v>
          </cell>
        </row>
        <row r="190">
          <cell r="C190">
            <v>10186</v>
          </cell>
          <cell r="D190" t="str">
            <v>Phạm Thị Vi</v>
          </cell>
          <cell r="E190" t="str">
            <v>Kế toán Giá thành</v>
          </cell>
          <cell r="F190" t="str">
            <v>Phòng Kế toán</v>
          </cell>
          <cell r="G190" t="str">
            <v>Phòng Kế toán</v>
          </cell>
          <cell r="H190" t="str">
            <v>Khối sản xuất và xây lắp</v>
          </cell>
          <cell r="I190" t="str">
            <v>KVP C3-3</v>
          </cell>
          <cell r="J190" t="str">
            <v>C3-3</v>
          </cell>
          <cell r="K190">
            <v>42940</v>
          </cell>
          <cell r="L190">
            <v>0</v>
          </cell>
          <cell r="M190">
            <v>1</v>
          </cell>
          <cell r="N190" t="str">
            <v>XĐTH</v>
          </cell>
          <cell r="O190">
            <v>43001</v>
          </cell>
          <cell r="P190" t="str">
            <v>Chính thức</v>
          </cell>
          <cell r="Q190">
            <v>1</v>
          </cell>
          <cell r="R190">
            <v>4050000</v>
          </cell>
          <cell r="S190">
            <v>3450000</v>
          </cell>
          <cell r="T190">
            <v>7500000</v>
          </cell>
          <cell r="U190">
            <v>0</v>
          </cell>
          <cell r="V190">
            <v>0</v>
          </cell>
          <cell r="W190">
            <v>0</v>
          </cell>
          <cell r="X190">
            <v>109006858467</v>
          </cell>
          <cell r="Y190">
            <v>0</v>
          </cell>
          <cell r="Z190">
            <v>0</v>
          </cell>
          <cell r="AA190" t="str">
            <v>VIETINBANK</v>
          </cell>
          <cell r="AB190" t="str">
            <v>LT</v>
          </cell>
          <cell r="AC190">
            <v>0</v>
          </cell>
        </row>
        <row r="191">
          <cell r="C191">
            <v>10144</v>
          </cell>
          <cell r="D191" t="str">
            <v>Phạm Việt Lâm</v>
          </cell>
          <cell r="E191" t="str">
            <v>Nhân viên xuất nhập khẩu</v>
          </cell>
          <cell r="F191" t="str">
            <v>Phòng Mua hàng</v>
          </cell>
          <cell r="G191" t="str">
            <v>Ban Đấu thầu - Mua hàng</v>
          </cell>
          <cell r="H191" t="str">
            <v>Khối sản xuất và xây lắp</v>
          </cell>
          <cell r="I191" t="str">
            <v>KVP C3-3</v>
          </cell>
          <cell r="J191" t="str">
            <v>C3-3</v>
          </cell>
          <cell r="K191">
            <v>42497</v>
          </cell>
          <cell r="L191">
            <v>0</v>
          </cell>
          <cell r="M191">
            <v>1</v>
          </cell>
          <cell r="N191" t="str">
            <v>XĐTH</v>
          </cell>
          <cell r="O191">
            <v>0</v>
          </cell>
          <cell r="P191">
            <v>0</v>
          </cell>
          <cell r="Q191">
            <v>0</v>
          </cell>
          <cell r="R191">
            <v>6300000</v>
          </cell>
          <cell r="S191">
            <v>6300000</v>
          </cell>
          <cell r="T191">
            <v>12600000</v>
          </cell>
          <cell r="U191">
            <v>0</v>
          </cell>
          <cell r="V191">
            <v>0</v>
          </cell>
          <cell r="W191">
            <v>0</v>
          </cell>
          <cell r="X191" t="str">
            <v>102004268074</v>
          </cell>
          <cell r="Y191">
            <v>0</v>
          </cell>
          <cell r="Z191">
            <v>0</v>
          </cell>
          <cell r="AA191" t="str">
            <v>VIETINBANK</v>
          </cell>
          <cell r="AB191" t="str">
            <v>LT</v>
          </cell>
          <cell r="AC191">
            <v>1</v>
          </cell>
        </row>
        <row r="192">
          <cell r="C192">
            <v>10158</v>
          </cell>
          <cell r="D192" t="str">
            <v>Đinh Thị Sen</v>
          </cell>
          <cell r="E192" t="str">
            <v>Chuyên viên đấu thầu</v>
          </cell>
          <cell r="F192" t="str">
            <v>Phòng Đấu thầu Hợp đồng</v>
          </cell>
          <cell r="G192" t="str">
            <v>Ban Đấu thầu - Mua hàng</v>
          </cell>
          <cell r="H192" t="str">
            <v>Khối sản xuất và xây lắp</v>
          </cell>
          <cell r="I192" t="str">
            <v>KVP C3-3</v>
          </cell>
          <cell r="J192" t="str">
            <v>C3-3</v>
          </cell>
          <cell r="K192">
            <v>42675</v>
          </cell>
          <cell r="L192">
            <v>0</v>
          </cell>
          <cell r="M192">
            <v>1</v>
          </cell>
          <cell r="N192" t="str">
            <v>XĐTH</v>
          </cell>
          <cell r="O192" t="str">
            <v>01/10/2017 - 31/03/2018</v>
          </cell>
          <cell r="P192" t="str">
            <v>Thưởng khuyến khích</v>
          </cell>
          <cell r="Q192">
            <v>0</v>
          </cell>
          <cell r="R192">
            <v>6000000</v>
          </cell>
          <cell r="S192">
            <v>7000000</v>
          </cell>
          <cell r="T192">
            <v>13000000</v>
          </cell>
          <cell r="U192">
            <v>0</v>
          </cell>
          <cell r="V192">
            <v>0</v>
          </cell>
          <cell r="W192">
            <v>0</v>
          </cell>
          <cell r="X192" t="str">
            <v>105006439308</v>
          </cell>
          <cell r="Y192">
            <v>0</v>
          </cell>
          <cell r="Z192">
            <v>0</v>
          </cell>
          <cell r="AA192" t="str">
            <v>VIETINBANK</v>
          </cell>
          <cell r="AB192" t="str">
            <v>LT</v>
          </cell>
          <cell r="AC192">
            <v>1</v>
          </cell>
        </row>
        <row r="193">
          <cell r="C193">
            <v>10147</v>
          </cell>
          <cell r="D193" t="str">
            <v>Đặng Thị Tâm</v>
          </cell>
          <cell r="E193" t="str">
            <v>Nhân viên kế toán</v>
          </cell>
          <cell r="F193" t="str">
            <v>Phòng Kế toán</v>
          </cell>
          <cell r="G193" t="str">
            <v>Phòng Kế toán</v>
          </cell>
          <cell r="H193" t="str">
            <v>Khối sản xuất và xây lắp</v>
          </cell>
          <cell r="I193" t="str">
            <v>DF2 C3-3</v>
          </cell>
          <cell r="J193" t="str">
            <v>C3-3</v>
          </cell>
          <cell r="K193">
            <v>42571</v>
          </cell>
          <cell r="L193">
            <v>0</v>
          </cell>
          <cell r="M193">
            <v>1</v>
          </cell>
          <cell r="N193" t="str">
            <v>XĐTH</v>
          </cell>
          <cell r="O193">
            <v>0</v>
          </cell>
          <cell r="P193">
            <v>0</v>
          </cell>
          <cell r="Q193">
            <v>0</v>
          </cell>
          <cell r="R193">
            <v>4050000</v>
          </cell>
          <cell r="S193">
            <v>3100000</v>
          </cell>
          <cell r="T193">
            <v>7150000</v>
          </cell>
          <cell r="U193">
            <v>0</v>
          </cell>
          <cell r="V193">
            <v>0</v>
          </cell>
          <cell r="W193">
            <v>0</v>
          </cell>
          <cell r="X193" t="str">
            <v>100002361115</v>
          </cell>
          <cell r="Y193">
            <v>0</v>
          </cell>
          <cell r="Z193">
            <v>0</v>
          </cell>
          <cell r="AA193" t="str">
            <v>VIETINBANK</v>
          </cell>
          <cell r="AB193" t="str">
            <v>LT</v>
          </cell>
          <cell r="AC193">
            <v>0</v>
          </cell>
        </row>
        <row r="194">
          <cell r="C194">
            <v>10148.1</v>
          </cell>
          <cell r="D194" t="str">
            <v>Nguyễn Vũ Thắng</v>
          </cell>
          <cell r="E194" t="str">
            <v>Nhân viên lái xe</v>
          </cell>
          <cell r="F194" t="str">
            <v>Bộ phận Hành chính - Lái xe</v>
          </cell>
          <cell r="G194" t="str">
            <v>Ban Hành chính &amp; Văn phòng Tập đoàn</v>
          </cell>
          <cell r="H194" t="str">
            <v>Khối sản xuất và xây lắp</v>
          </cell>
          <cell r="I194" t="str">
            <v>KVP C3-3</v>
          </cell>
          <cell r="J194" t="str">
            <v>C3-3</v>
          </cell>
          <cell r="K194">
            <v>42186</v>
          </cell>
          <cell r="L194">
            <v>0</v>
          </cell>
          <cell r="M194" t="str">
            <v>HĐ Part time</v>
          </cell>
          <cell r="N194" t="str">
            <v>XĐTH</v>
          </cell>
          <cell r="O194">
            <v>42917</v>
          </cell>
          <cell r="P194" t="str">
            <v>Tách phụ cấp từ lương CHG</v>
          </cell>
          <cell r="Q194">
            <v>0</v>
          </cell>
          <cell r="R194">
            <v>1052632</v>
          </cell>
          <cell r="S194">
            <v>0</v>
          </cell>
          <cell r="T194">
            <v>1052632</v>
          </cell>
          <cell r="U194">
            <v>0</v>
          </cell>
          <cell r="V194">
            <v>0</v>
          </cell>
          <cell r="W194">
            <v>0</v>
          </cell>
          <cell r="X194" t="str">
            <v>106002461863</v>
          </cell>
          <cell r="Y194">
            <v>0</v>
          </cell>
          <cell r="Z194">
            <v>0</v>
          </cell>
          <cell r="AA194" t="str">
            <v>VIETINBANK</v>
          </cell>
          <cell r="AB194" t="str">
            <v>LT</v>
          </cell>
          <cell r="AC194">
            <v>0</v>
          </cell>
        </row>
        <row r="195">
          <cell r="C195">
            <v>10170</v>
          </cell>
          <cell r="D195" t="str">
            <v>Nguyễn Xuân Quý</v>
          </cell>
          <cell r="E195" t="str">
            <v>Nhân viên lái cẩu tháp</v>
          </cell>
          <cell r="F195" t="str">
            <v>Phòng Quản lý vật tư thiết bị thi công</v>
          </cell>
          <cell r="G195" t="str">
            <v>Phòng Quản lý vật tư thiết bị thi công</v>
          </cell>
          <cell r="H195" t="str">
            <v>Khối sản xuất và xây lắp</v>
          </cell>
          <cell r="I195" t="str">
            <v>DE4 C3-3</v>
          </cell>
          <cell r="J195" t="str">
            <v>C3-3</v>
          </cell>
          <cell r="K195">
            <v>42716</v>
          </cell>
          <cell r="L195">
            <v>43079</v>
          </cell>
          <cell r="M195" t="str">
            <v>Giảm T12</v>
          </cell>
          <cell r="N195" t="str">
            <v>XĐTH</v>
          </cell>
          <cell r="O195">
            <v>0</v>
          </cell>
          <cell r="P195">
            <v>0</v>
          </cell>
          <cell r="Q195">
            <v>0</v>
          </cell>
          <cell r="R195">
            <v>5335000</v>
          </cell>
          <cell r="S195">
            <v>5335000</v>
          </cell>
          <cell r="T195">
            <v>10670000</v>
          </cell>
          <cell r="U195">
            <v>0</v>
          </cell>
          <cell r="V195">
            <v>0</v>
          </cell>
          <cell r="W195">
            <v>0</v>
          </cell>
          <cell r="X195" t="str">
            <v>108002854524</v>
          </cell>
          <cell r="Y195">
            <v>0</v>
          </cell>
          <cell r="Z195">
            <v>0</v>
          </cell>
          <cell r="AA195" t="str">
            <v>VIETINBANK</v>
          </cell>
          <cell r="AB195" t="str">
            <v>LT</v>
          </cell>
          <cell r="AC195">
            <v>0</v>
          </cell>
        </row>
        <row r="196">
          <cell r="C196">
            <v>10171</v>
          </cell>
          <cell r="D196" t="str">
            <v>Nguyễn Văn Nghiêm</v>
          </cell>
          <cell r="E196" t="str">
            <v>Nhân viên lái cẩu tháp</v>
          </cell>
          <cell r="F196" t="str">
            <v>Phòng Quản lý vật tư thiết bị thi công</v>
          </cell>
          <cell r="G196" t="str">
            <v>Phòng Quản lý vật tư thiết bị thi công</v>
          </cell>
          <cell r="H196" t="str">
            <v>Khối sản xuất và xây lắp</v>
          </cell>
          <cell r="I196" t="str">
            <v>DE4 C3-3</v>
          </cell>
          <cell r="J196" t="str">
            <v>C3-3</v>
          </cell>
          <cell r="K196">
            <v>42845</v>
          </cell>
          <cell r="L196">
            <v>43074</v>
          </cell>
          <cell r="M196" t="str">
            <v>Giảm T12</v>
          </cell>
          <cell r="N196" t="str">
            <v>XĐTH</v>
          </cell>
          <cell r="O196">
            <v>42845</v>
          </cell>
          <cell r="P196" t="str">
            <v>Nhân viên mới</v>
          </cell>
          <cell r="Q196">
            <v>0</v>
          </cell>
          <cell r="R196">
            <v>5335000</v>
          </cell>
          <cell r="S196">
            <v>5335000</v>
          </cell>
          <cell r="T196">
            <v>10670000</v>
          </cell>
          <cell r="U196">
            <v>0</v>
          </cell>
          <cell r="V196">
            <v>0</v>
          </cell>
          <cell r="W196">
            <v>0</v>
          </cell>
          <cell r="X196">
            <v>102866980189</v>
          </cell>
          <cell r="Y196">
            <v>0</v>
          </cell>
          <cell r="Z196">
            <v>0</v>
          </cell>
          <cell r="AA196" t="str">
            <v>VIETINBANK</v>
          </cell>
          <cell r="AB196" t="str">
            <v>LT</v>
          </cell>
          <cell r="AC196">
            <v>0</v>
          </cell>
        </row>
        <row r="197">
          <cell r="C197">
            <v>10173</v>
          </cell>
          <cell r="D197" t="str">
            <v>Nguyễn Xuân Đỗ</v>
          </cell>
          <cell r="E197" t="str">
            <v>Nhân viên lái cẩu tháp</v>
          </cell>
          <cell r="F197" t="str">
            <v>Phòng Quản lý vật tư thiết bị thi công</v>
          </cell>
          <cell r="G197" t="str">
            <v>Phòng Quản lý vật tư thiết bị thi công</v>
          </cell>
          <cell r="H197" t="str">
            <v>Khối sản xuất và xây lắp</v>
          </cell>
          <cell r="I197" t="str">
            <v>DE4 C3-3</v>
          </cell>
          <cell r="J197" t="str">
            <v>C3-3</v>
          </cell>
          <cell r="K197">
            <v>42862</v>
          </cell>
          <cell r="L197">
            <v>43079</v>
          </cell>
          <cell r="M197" t="str">
            <v>Giảm T12</v>
          </cell>
          <cell r="N197" t="str">
            <v>XĐTH</v>
          </cell>
          <cell r="O197">
            <v>42862</v>
          </cell>
          <cell r="P197" t="str">
            <v>Nhân viên mới</v>
          </cell>
          <cell r="Q197">
            <v>0</v>
          </cell>
          <cell r="R197">
            <v>5335000</v>
          </cell>
          <cell r="S197">
            <v>5335000</v>
          </cell>
          <cell r="T197">
            <v>10670000</v>
          </cell>
          <cell r="U197">
            <v>0</v>
          </cell>
          <cell r="V197">
            <v>0</v>
          </cell>
          <cell r="W197">
            <v>0</v>
          </cell>
          <cell r="X197" t="str">
            <v>Nhận tiền mặt</v>
          </cell>
          <cell r="Y197">
            <v>0</v>
          </cell>
          <cell r="Z197">
            <v>0</v>
          </cell>
          <cell r="AA197" t="str">
            <v>VIETINBANK</v>
          </cell>
          <cell r="AB197" t="str">
            <v>LT</v>
          </cell>
          <cell r="AC197">
            <v>0</v>
          </cell>
        </row>
        <row r="198">
          <cell r="C198">
            <v>10176</v>
          </cell>
          <cell r="D198" t="str">
            <v>Hoàng Văn Bình</v>
          </cell>
          <cell r="E198" t="str">
            <v>Nhân viên lái cẩu tháp</v>
          </cell>
          <cell r="F198" t="str">
            <v>Phòng Quản lý vật tư thiết bị thi công</v>
          </cell>
          <cell r="G198" t="str">
            <v>Phòng Quản lý vật tư thiết bị thi công</v>
          </cell>
          <cell r="H198" t="str">
            <v>Khối sản xuất và xây lắp</v>
          </cell>
          <cell r="I198" t="str">
            <v>DE4 C3-3</v>
          </cell>
          <cell r="J198" t="str">
            <v>C3-3</v>
          </cell>
          <cell r="K198">
            <v>42915</v>
          </cell>
          <cell r="L198">
            <v>43079</v>
          </cell>
          <cell r="M198" t="str">
            <v>Giảm T12</v>
          </cell>
          <cell r="N198" t="str">
            <v>XĐTH</v>
          </cell>
          <cell r="O198">
            <v>42915</v>
          </cell>
          <cell r="P198" t="str">
            <v>Nhân viên mới</v>
          </cell>
          <cell r="Q198">
            <v>0</v>
          </cell>
          <cell r="R198">
            <v>5335000</v>
          </cell>
          <cell r="S198">
            <v>5335000</v>
          </cell>
          <cell r="T198">
            <v>10670000</v>
          </cell>
          <cell r="U198">
            <v>0</v>
          </cell>
          <cell r="V198">
            <v>0</v>
          </cell>
          <cell r="W198">
            <v>0</v>
          </cell>
          <cell r="X198">
            <v>107002041477</v>
          </cell>
          <cell r="Y198">
            <v>0</v>
          </cell>
          <cell r="Z198">
            <v>0</v>
          </cell>
          <cell r="AA198" t="str">
            <v>VIETINBANK</v>
          </cell>
          <cell r="AB198" t="str">
            <v>LT</v>
          </cell>
          <cell r="AC198">
            <v>0</v>
          </cell>
        </row>
        <row r="199">
          <cell r="C199">
            <v>10151</v>
          </cell>
          <cell r="D199" t="str">
            <v>Võ Văn Tuấn</v>
          </cell>
          <cell r="E199" t="str">
            <v>Tổ trưởng bơm bê tông</v>
          </cell>
          <cell r="F199" t="str">
            <v>Phòng Quản lý vật tư thiết bị thi công</v>
          </cell>
          <cell r="G199" t="str">
            <v>Phòng Quản lý vật tư thiết bị thi công</v>
          </cell>
          <cell r="H199" t="str">
            <v>Khối sản xuất và xây lắp</v>
          </cell>
          <cell r="I199" t="str">
            <v>DF2 C3-3</v>
          </cell>
          <cell r="J199" t="str">
            <v>C3-3</v>
          </cell>
          <cell r="K199">
            <v>42416</v>
          </cell>
          <cell r="L199">
            <v>0</v>
          </cell>
          <cell r="M199">
            <v>1</v>
          </cell>
          <cell r="N199" t="str">
            <v>XĐTH</v>
          </cell>
          <cell r="O199">
            <v>42887</v>
          </cell>
          <cell r="P199" t="str">
            <v>Điều chỉnh lương</v>
          </cell>
          <cell r="Q199">
            <v>0</v>
          </cell>
          <cell r="R199">
            <v>4750000</v>
          </cell>
          <cell r="S199">
            <v>4750000</v>
          </cell>
          <cell r="T199">
            <v>9500000</v>
          </cell>
          <cell r="U199">
            <v>0</v>
          </cell>
          <cell r="V199">
            <v>0</v>
          </cell>
          <cell r="W199">
            <v>0</v>
          </cell>
          <cell r="X199" t="str">
            <v>107002867590</v>
          </cell>
          <cell r="Y199">
            <v>0</v>
          </cell>
          <cell r="Z199">
            <v>0</v>
          </cell>
          <cell r="AA199" t="str">
            <v>VIETINBANK</v>
          </cell>
          <cell r="AB199" t="str">
            <v>LT</v>
          </cell>
          <cell r="AC199">
            <v>0</v>
          </cell>
        </row>
        <row r="200">
          <cell r="C200">
            <v>10153</v>
          </cell>
          <cell r="D200" t="str">
            <v>Đặng Xuân Hường</v>
          </cell>
          <cell r="E200" t="str">
            <v>Tổ phó bơm bê tông</v>
          </cell>
          <cell r="F200" t="str">
            <v>Phòng Quản lý vật tư thiết bị thi công</v>
          </cell>
          <cell r="G200" t="str">
            <v>Phòng Quản lý vật tư thiết bị thi công</v>
          </cell>
          <cell r="H200" t="str">
            <v>Khối sản xuất và xây lắp</v>
          </cell>
          <cell r="I200" t="str">
            <v>DF2 C3-3</v>
          </cell>
          <cell r="J200" t="str">
            <v>C3-3</v>
          </cell>
          <cell r="K200">
            <v>42416</v>
          </cell>
          <cell r="L200">
            <v>0</v>
          </cell>
          <cell r="M200">
            <v>1</v>
          </cell>
          <cell r="N200" t="str">
            <v>XĐTH</v>
          </cell>
          <cell r="O200">
            <v>42887</v>
          </cell>
          <cell r="P200" t="str">
            <v>Điều chỉnh lương</v>
          </cell>
          <cell r="Q200">
            <v>0</v>
          </cell>
          <cell r="R200">
            <v>4575000</v>
          </cell>
          <cell r="S200">
            <v>4575000</v>
          </cell>
          <cell r="T200">
            <v>9150000</v>
          </cell>
          <cell r="U200">
            <v>0</v>
          </cell>
          <cell r="V200">
            <v>0</v>
          </cell>
          <cell r="W200">
            <v>0</v>
          </cell>
          <cell r="X200" t="str">
            <v>108002867587</v>
          </cell>
          <cell r="Y200">
            <v>0</v>
          </cell>
          <cell r="Z200">
            <v>0</v>
          </cell>
          <cell r="AA200" t="str">
            <v>VIETINBANK</v>
          </cell>
          <cell r="AB200" t="str">
            <v>LT</v>
          </cell>
          <cell r="AC200">
            <v>0</v>
          </cell>
        </row>
        <row r="201">
          <cell r="C201">
            <v>10149</v>
          </cell>
          <cell r="D201" t="str">
            <v>Chu Đức Mạnh</v>
          </cell>
          <cell r="E201" t="str">
            <v>Nhân viên bơm bê tông</v>
          </cell>
          <cell r="F201" t="str">
            <v>Phòng Quản lý vật tư thiết bị thi công</v>
          </cell>
          <cell r="G201" t="str">
            <v>Phòng Quản lý vật tư thiết bị thi công</v>
          </cell>
          <cell r="H201" t="str">
            <v>Khối sản xuất và xây lắp</v>
          </cell>
          <cell r="I201" t="str">
            <v>DF2 C3-3</v>
          </cell>
          <cell r="J201" t="str">
            <v>C3-3</v>
          </cell>
          <cell r="K201">
            <v>42732</v>
          </cell>
          <cell r="L201">
            <v>0</v>
          </cell>
          <cell r="M201">
            <v>1</v>
          </cell>
          <cell r="N201" t="str">
            <v>XĐTH</v>
          </cell>
          <cell r="O201">
            <v>0</v>
          </cell>
          <cell r="P201">
            <v>0</v>
          </cell>
          <cell r="Q201">
            <v>0</v>
          </cell>
          <cell r="R201">
            <v>4075000</v>
          </cell>
          <cell r="S201">
            <v>4075000</v>
          </cell>
          <cell r="T201">
            <v>8150000</v>
          </cell>
          <cell r="U201">
            <v>0</v>
          </cell>
          <cell r="V201">
            <v>0</v>
          </cell>
          <cell r="W201">
            <v>0</v>
          </cell>
          <cell r="X201">
            <v>101010011271443</v>
          </cell>
          <cell r="Y201">
            <v>0</v>
          </cell>
          <cell r="Z201">
            <v>0</v>
          </cell>
          <cell r="AA201" t="str">
            <v>VIETINBANK</v>
          </cell>
          <cell r="AB201" t="str">
            <v>LT</v>
          </cell>
          <cell r="AC201">
            <v>0</v>
          </cell>
        </row>
        <row r="202">
          <cell r="C202">
            <v>10152</v>
          </cell>
          <cell r="D202" t="str">
            <v>Nguyễn Trọng Hải</v>
          </cell>
          <cell r="E202" t="str">
            <v>Nhân viên bơm bê tông</v>
          </cell>
          <cell r="F202" t="str">
            <v>Phòng Quản lý vật tư thiết bị thi công</v>
          </cell>
          <cell r="G202" t="str">
            <v>Phòng Quản lý vật tư thiết bị thi công</v>
          </cell>
          <cell r="H202" t="str">
            <v>Khối sản xuất và xây lắp</v>
          </cell>
          <cell r="I202" t="str">
            <v>DF2 C3-3</v>
          </cell>
          <cell r="J202" t="str">
            <v>C3-3</v>
          </cell>
          <cell r="K202">
            <v>42416</v>
          </cell>
          <cell r="L202">
            <v>0</v>
          </cell>
          <cell r="M202">
            <v>1</v>
          </cell>
          <cell r="N202" t="str">
            <v>XĐTH</v>
          </cell>
          <cell r="O202">
            <v>0</v>
          </cell>
          <cell r="P202">
            <v>0</v>
          </cell>
          <cell r="Q202">
            <v>0</v>
          </cell>
          <cell r="R202">
            <v>4075000</v>
          </cell>
          <cell r="S202">
            <v>4075000</v>
          </cell>
          <cell r="T202">
            <v>8150000</v>
          </cell>
          <cell r="U202">
            <v>0</v>
          </cell>
          <cell r="V202">
            <v>0</v>
          </cell>
          <cell r="W202">
            <v>0</v>
          </cell>
          <cell r="X202" t="str">
            <v>103002867570</v>
          </cell>
          <cell r="Y202">
            <v>0</v>
          </cell>
          <cell r="Z202">
            <v>0</v>
          </cell>
          <cell r="AA202" t="str">
            <v>VIETINBANK</v>
          </cell>
          <cell r="AB202" t="str">
            <v>LT</v>
          </cell>
          <cell r="AC202">
            <v>0</v>
          </cell>
        </row>
        <row r="203">
          <cell r="C203">
            <v>10179</v>
          </cell>
          <cell r="D203" t="str">
            <v>Nguyễn Xuân Tùng</v>
          </cell>
          <cell r="E203" t="str">
            <v>Nhân viên bơm bê tông</v>
          </cell>
          <cell r="F203" t="str">
            <v>Phòng Quản lý vật tư thiết bị thi công</v>
          </cell>
          <cell r="G203" t="str">
            <v>Phòng Quản lý vật tư thiết bị thi công</v>
          </cell>
          <cell r="H203" t="str">
            <v>Khối sản xuất và xây lắp</v>
          </cell>
          <cell r="I203" t="str">
            <v>DF2 C3-3</v>
          </cell>
          <cell r="J203" t="str">
            <v>C3-3</v>
          </cell>
          <cell r="K203">
            <v>42920</v>
          </cell>
          <cell r="L203">
            <v>0</v>
          </cell>
          <cell r="M203">
            <v>1</v>
          </cell>
          <cell r="N203" t="str">
            <v>XĐTH</v>
          </cell>
          <cell r="O203">
            <v>42920</v>
          </cell>
          <cell r="P203" t="str">
            <v>Nhân viên mới</v>
          </cell>
          <cell r="Q203">
            <v>0</v>
          </cell>
          <cell r="R203">
            <v>4075000</v>
          </cell>
          <cell r="S203">
            <v>4075000</v>
          </cell>
          <cell r="T203">
            <v>8150000</v>
          </cell>
          <cell r="U203">
            <v>0</v>
          </cell>
          <cell r="V203">
            <v>0</v>
          </cell>
          <cell r="W203">
            <v>0</v>
          </cell>
          <cell r="X203">
            <v>102867259582</v>
          </cell>
          <cell r="Y203">
            <v>0</v>
          </cell>
          <cell r="Z203">
            <v>0</v>
          </cell>
          <cell r="AA203" t="str">
            <v>VIETINBANK</v>
          </cell>
          <cell r="AB203" t="str">
            <v>LT</v>
          </cell>
          <cell r="AC203">
            <v>0</v>
          </cell>
        </row>
        <row r="204">
          <cell r="C204">
            <v>10180</v>
          </cell>
          <cell r="D204" t="str">
            <v>Chu Thiện Vị</v>
          </cell>
          <cell r="E204" t="str">
            <v>Nhân viên bơm bê tông</v>
          </cell>
          <cell r="F204" t="str">
            <v>Phòng Quản lý vật tư thiết bị thi công</v>
          </cell>
          <cell r="G204" t="str">
            <v>Phòng Quản lý vật tư thiết bị thi công</v>
          </cell>
          <cell r="H204" t="str">
            <v>Khối sản xuất và xây lắp</v>
          </cell>
          <cell r="I204" t="str">
            <v>DF2 C3-3</v>
          </cell>
          <cell r="J204" t="str">
            <v>C3-3</v>
          </cell>
          <cell r="K204">
            <v>42923</v>
          </cell>
          <cell r="L204">
            <v>0</v>
          </cell>
          <cell r="M204">
            <v>1</v>
          </cell>
          <cell r="N204" t="str">
            <v>XĐTH</v>
          </cell>
          <cell r="O204">
            <v>42979</v>
          </cell>
          <cell r="P204" t="str">
            <v>Điều chỉnh lương</v>
          </cell>
          <cell r="Q204">
            <v>0</v>
          </cell>
          <cell r="R204">
            <v>4250000</v>
          </cell>
          <cell r="S204">
            <v>4250000</v>
          </cell>
          <cell r="T204">
            <v>8500000</v>
          </cell>
          <cell r="U204">
            <v>0</v>
          </cell>
          <cell r="V204">
            <v>0</v>
          </cell>
          <cell r="W204">
            <v>0</v>
          </cell>
          <cell r="X204">
            <v>109867259655</v>
          </cell>
          <cell r="Y204">
            <v>0</v>
          </cell>
          <cell r="Z204">
            <v>0</v>
          </cell>
          <cell r="AA204" t="str">
            <v>VIETINBANK</v>
          </cell>
          <cell r="AB204" t="str">
            <v>LT</v>
          </cell>
          <cell r="AC204">
            <v>0</v>
          </cell>
        </row>
        <row r="205">
          <cell r="C205">
            <v>10187</v>
          </cell>
          <cell r="D205" t="str">
            <v>Nguyễn Hữu Hải</v>
          </cell>
          <cell r="E205" t="str">
            <v>Nhân viên bơm bê tông</v>
          </cell>
          <cell r="F205" t="str">
            <v>Phòng Quản lý vật tư thiết bị thi công</v>
          </cell>
          <cell r="G205" t="str">
            <v>Phòng Quản lý vật tư thiết bị thi công</v>
          </cell>
          <cell r="H205" t="str">
            <v>Khối sản xuất và xây lắp</v>
          </cell>
          <cell r="I205" t="str">
            <v>DF2 C3-3</v>
          </cell>
          <cell r="J205" t="str">
            <v>C3-3</v>
          </cell>
          <cell r="K205">
            <v>42943</v>
          </cell>
          <cell r="L205">
            <v>0</v>
          </cell>
          <cell r="M205">
            <v>1</v>
          </cell>
          <cell r="N205" t="str">
            <v>XĐTH</v>
          </cell>
          <cell r="O205">
            <v>42943</v>
          </cell>
          <cell r="P205" t="str">
            <v>Nhân viên mới</v>
          </cell>
          <cell r="Q205">
            <v>0</v>
          </cell>
          <cell r="R205">
            <v>4075000</v>
          </cell>
          <cell r="S205">
            <v>4075000</v>
          </cell>
          <cell r="T205">
            <v>8150000</v>
          </cell>
          <cell r="U205">
            <v>0</v>
          </cell>
          <cell r="V205">
            <v>0</v>
          </cell>
          <cell r="W205">
            <v>0</v>
          </cell>
          <cell r="X205">
            <v>101867284833</v>
          </cell>
          <cell r="Y205">
            <v>0</v>
          </cell>
          <cell r="Z205">
            <v>0</v>
          </cell>
          <cell r="AA205" t="str">
            <v>VIETINBANK</v>
          </cell>
          <cell r="AB205" t="str">
            <v>LT</v>
          </cell>
          <cell r="AC205">
            <v>0</v>
          </cell>
        </row>
        <row r="206">
          <cell r="C206">
            <v>10162</v>
          </cell>
          <cell r="D206" t="str">
            <v>Phạm Văn Quân</v>
          </cell>
          <cell r="E206" t="str">
            <v>Nhân viên lái vận thăng</v>
          </cell>
          <cell r="F206" t="str">
            <v>Phòng Quản lý vật tư thiết bị thi công</v>
          </cell>
          <cell r="G206" t="str">
            <v>Phòng Quản lý vật tư thiết bị thi công</v>
          </cell>
          <cell r="H206" t="str">
            <v>Phòng Quản lý vật tư thiết bị thi công</v>
          </cell>
          <cell r="I206" t="str">
            <v>DE4 C3-3</v>
          </cell>
          <cell r="J206" t="str">
            <v>C3-3</v>
          </cell>
          <cell r="K206">
            <v>42917</v>
          </cell>
          <cell r="L206">
            <v>0</v>
          </cell>
          <cell r="M206" t="str">
            <v>HĐMV</v>
          </cell>
          <cell r="N206" t="str">
            <v>HĐMV</v>
          </cell>
          <cell r="O206">
            <v>42917</v>
          </cell>
          <cell r="P206" t="str">
            <v>Nhân viên mới</v>
          </cell>
          <cell r="Q206">
            <v>0</v>
          </cell>
          <cell r="R206">
            <v>5000000</v>
          </cell>
          <cell r="S206">
            <v>3000000</v>
          </cell>
          <cell r="T206">
            <v>8000000</v>
          </cell>
          <cell r="U206">
            <v>0</v>
          </cell>
          <cell r="V206">
            <v>0</v>
          </cell>
          <cell r="W206">
            <v>0</v>
          </cell>
          <cell r="X206">
            <v>102867219392</v>
          </cell>
          <cell r="Y206">
            <v>0</v>
          </cell>
          <cell r="Z206">
            <v>0</v>
          </cell>
          <cell r="AA206" t="str">
            <v>VIETINBANK</v>
          </cell>
          <cell r="AB206" t="str">
            <v>CK</v>
          </cell>
          <cell r="AC206">
            <v>0</v>
          </cell>
        </row>
        <row r="207">
          <cell r="C207">
            <v>10163</v>
          </cell>
          <cell r="D207" t="str">
            <v>Lưu Hữu Viện</v>
          </cell>
          <cell r="E207" t="str">
            <v>Nhân viên lái vận thăng</v>
          </cell>
          <cell r="F207" t="str">
            <v>Phòng Quản lý vật tư thiết bị thi công</v>
          </cell>
          <cell r="G207" t="str">
            <v>Phòng Quản lý vật tư thiết bị thi công</v>
          </cell>
          <cell r="H207" t="str">
            <v>Phòng Quản lý vật tư thiết bị thi công</v>
          </cell>
          <cell r="I207" t="str">
            <v>DE4 C3-3</v>
          </cell>
          <cell r="J207" t="str">
            <v>C3-3</v>
          </cell>
          <cell r="K207">
            <v>42917</v>
          </cell>
          <cell r="L207">
            <v>0</v>
          </cell>
          <cell r="M207" t="str">
            <v>HĐMV</v>
          </cell>
          <cell r="N207" t="str">
            <v>HĐMV</v>
          </cell>
          <cell r="O207">
            <v>42917</v>
          </cell>
          <cell r="P207" t="str">
            <v>Nhân viên mới</v>
          </cell>
          <cell r="Q207">
            <v>0</v>
          </cell>
          <cell r="R207">
            <v>5000000</v>
          </cell>
          <cell r="S207">
            <v>3000000</v>
          </cell>
          <cell r="T207">
            <v>8000000</v>
          </cell>
          <cell r="U207">
            <v>0</v>
          </cell>
          <cell r="V207">
            <v>0</v>
          </cell>
          <cell r="W207">
            <v>0</v>
          </cell>
          <cell r="X207">
            <v>102867396169</v>
          </cell>
          <cell r="Y207">
            <v>0</v>
          </cell>
          <cell r="Z207">
            <v>0</v>
          </cell>
          <cell r="AA207" t="str">
            <v>VIETINBANK</v>
          </cell>
          <cell r="AB207" t="str">
            <v>CK</v>
          </cell>
          <cell r="AC207">
            <v>0</v>
          </cell>
        </row>
        <row r="208">
          <cell r="C208">
            <v>10164</v>
          </cell>
          <cell r="D208" t="str">
            <v>Lê Thanh Minh</v>
          </cell>
          <cell r="E208" t="str">
            <v>Nhân viên lái vận thăng</v>
          </cell>
          <cell r="F208" t="str">
            <v>Phòng Quản lý vật tư thiết bị thi công</v>
          </cell>
          <cell r="G208" t="str">
            <v>Phòng Quản lý vật tư thiết bị thi công</v>
          </cell>
          <cell r="H208" t="str">
            <v>Phòng Quản lý vật tư thiết bị thi công</v>
          </cell>
          <cell r="I208" t="str">
            <v>DE4 C3-3</v>
          </cell>
          <cell r="J208" t="str">
            <v>C3-3</v>
          </cell>
          <cell r="K208">
            <v>42917</v>
          </cell>
          <cell r="L208">
            <v>0</v>
          </cell>
          <cell r="M208" t="str">
            <v>HĐMV</v>
          </cell>
          <cell r="N208" t="str">
            <v>HĐMV</v>
          </cell>
          <cell r="O208">
            <v>42917</v>
          </cell>
          <cell r="P208" t="str">
            <v>Nhân viên mới</v>
          </cell>
          <cell r="Q208">
            <v>0</v>
          </cell>
          <cell r="R208">
            <v>5000000</v>
          </cell>
          <cell r="S208">
            <v>3000000</v>
          </cell>
          <cell r="T208">
            <v>8000000</v>
          </cell>
          <cell r="U208">
            <v>0</v>
          </cell>
          <cell r="V208">
            <v>0</v>
          </cell>
          <cell r="W208">
            <v>0</v>
          </cell>
          <cell r="X208">
            <v>102867261088</v>
          </cell>
          <cell r="Y208">
            <v>0</v>
          </cell>
          <cell r="Z208">
            <v>0</v>
          </cell>
          <cell r="AA208" t="str">
            <v>VIETINBANK</v>
          </cell>
          <cell r="AB208" t="str">
            <v>CK</v>
          </cell>
          <cell r="AC208">
            <v>0</v>
          </cell>
        </row>
        <row r="209">
          <cell r="C209">
            <v>10165</v>
          </cell>
          <cell r="D209" t="str">
            <v>Lê Văn Chương</v>
          </cell>
          <cell r="E209" t="str">
            <v>Nhân viên lái vận thăng</v>
          </cell>
          <cell r="F209" t="str">
            <v>Phòng Quản lý vật tư thiết bị thi công</v>
          </cell>
          <cell r="G209" t="str">
            <v>Phòng Quản lý vật tư thiết bị thi công</v>
          </cell>
          <cell r="H209" t="str">
            <v>Phòng Quản lý vật tư thiết bị thi công</v>
          </cell>
          <cell r="I209" t="str">
            <v>DE4 C3-3</v>
          </cell>
          <cell r="J209" t="str">
            <v>C3-3</v>
          </cell>
          <cell r="K209">
            <v>42917</v>
          </cell>
          <cell r="L209">
            <v>0</v>
          </cell>
          <cell r="M209" t="str">
            <v>HĐMV</v>
          </cell>
          <cell r="N209" t="str">
            <v>HĐMV</v>
          </cell>
          <cell r="O209">
            <v>42917</v>
          </cell>
          <cell r="P209" t="str">
            <v>Nhân viên mới</v>
          </cell>
          <cell r="Q209">
            <v>0</v>
          </cell>
          <cell r="R209">
            <v>5000000</v>
          </cell>
          <cell r="S209">
            <v>3000000</v>
          </cell>
          <cell r="T209">
            <v>8000000</v>
          </cell>
          <cell r="U209">
            <v>0</v>
          </cell>
          <cell r="V209">
            <v>0</v>
          </cell>
          <cell r="W209">
            <v>0</v>
          </cell>
          <cell r="X209">
            <v>107867382551</v>
          </cell>
          <cell r="Y209">
            <v>0</v>
          </cell>
          <cell r="Z209">
            <v>0</v>
          </cell>
          <cell r="AA209" t="str">
            <v>VIETINBANK</v>
          </cell>
          <cell r="AB209" t="str">
            <v>CK</v>
          </cell>
          <cell r="AC209">
            <v>0</v>
          </cell>
        </row>
        <row r="210">
          <cell r="C210">
            <v>10167</v>
          </cell>
          <cell r="D210" t="str">
            <v>Vũ Văn Đạo</v>
          </cell>
          <cell r="E210" t="str">
            <v>Nhân viên lái vận thăng</v>
          </cell>
          <cell r="F210" t="str">
            <v>Phòng Quản lý vật tư thiết bị thi công</v>
          </cell>
          <cell r="G210" t="str">
            <v>Phòng Quản lý vật tư thiết bị thi công</v>
          </cell>
          <cell r="H210" t="str">
            <v>Phòng Quản lý vật tư thiết bị thi công</v>
          </cell>
          <cell r="I210" t="str">
            <v>DE4 C3-3</v>
          </cell>
          <cell r="J210" t="str">
            <v>C3-3</v>
          </cell>
          <cell r="K210">
            <v>42906</v>
          </cell>
          <cell r="L210">
            <v>0</v>
          </cell>
          <cell r="M210" t="str">
            <v>HĐMV</v>
          </cell>
          <cell r="N210" t="str">
            <v>HĐMV</v>
          </cell>
          <cell r="O210">
            <v>42906</v>
          </cell>
          <cell r="P210" t="str">
            <v>Nhân viên mới</v>
          </cell>
          <cell r="Q210">
            <v>0</v>
          </cell>
          <cell r="R210">
            <v>5000000</v>
          </cell>
          <cell r="S210">
            <v>3000000</v>
          </cell>
          <cell r="T210">
            <v>8000000</v>
          </cell>
          <cell r="U210">
            <v>0</v>
          </cell>
          <cell r="V210">
            <v>0</v>
          </cell>
          <cell r="W210">
            <v>0</v>
          </cell>
          <cell r="X210">
            <v>102867205135</v>
          </cell>
          <cell r="Y210">
            <v>0</v>
          </cell>
          <cell r="Z210">
            <v>0</v>
          </cell>
          <cell r="AA210" t="str">
            <v>VIETINBANK</v>
          </cell>
          <cell r="AB210" t="str">
            <v>CK</v>
          </cell>
          <cell r="AC210">
            <v>0</v>
          </cell>
        </row>
        <row r="211">
          <cell r="C211">
            <v>10168</v>
          </cell>
          <cell r="D211" t="str">
            <v>Vũ Viết Phương</v>
          </cell>
          <cell r="E211" t="str">
            <v>Nhân viên lái vận thăng</v>
          </cell>
          <cell r="F211" t="str">
            <v>Phòng Quản lý vật tư thiết bị thi công</v>
          </cell>
          <cell r="G211" t="str">
            <v>Phòng Quản lý vật tư thiết bị thi công</v>
          </cell>
          <cell r="H211" t="str">
            <v>Phòng Quản lý vật tư thiết bị thi công</v>
          </cell>
          <cell r="I211" t="str">
            <v>DE4 C3-3</v>
          </cell>
          <cell r="J211" t="str">
            <v>C3-3</v>
          </cell>
          <cell r="K211">
            <v>42913</v>
          </cell>
          <cell r="L211">
            <v>0</v>
          </cell>
          <cell r="M211" t="str">
            <v>HĐMV</v>
          </cell>
          <cell r="N211" t="str">
            <v>HĐMV</v>
          </cell>
          <cell r="O211">
            <v>42913</v>
          </cell>
          <cell r="P211" t="str">
            <v>Nhân viên mới</v>
          </cell>
          <cell r="Q211">
            <v>0</v>
          </cell>
          <cell r="R211">
            <v>5000000</v>
          </cell>
          <cell r="S211">
            <v>3000000</v>
          </cell>
          <cell r="T211">
            <v>8000000</v>
          </cell>
          <cell r="U211">
            <v>0</v>
          </cell>
          <cell r="V211">
            <v>0</v>
          </cell>
          <cell r="W211">
            <v>0</v>
          </cell>
          <cell r="X211">
            <v>107867332191</v>
          </cell>
          <cell r="Y211">
            <v>0</v>
          </cell>
          <cell r="Z211">
            <v>0</v>
          </cell>
          <cell r="AA211" t="str">
            <v>VIETINBANK</v>
          </cell>
          <cell r="AB211" t="str">
            <v>CK</v>
          </cell>
          <cell r="AC211">
            <v>0</v>
          </cell>
        </row>
        <row r="212">
          <cell r="C212">
            <v>10183</v>
          </cell>
          <cell r="D212" t="str">
            <v>Trịnh Viết Nam</v>
          </cell>
          <cell r="E212" t="str">
            <v>Nhân viên lái vận thăng</v>
          </cell>
          <cell r="F212" t="str">
            <v>Phòng Quản lý vật tư thiết bị thi công</v>
          </cell>
          <cell r="G212" t="str">
            <v>Phòng Quản lý vật tư thiết bị thi công</v>
          </cell>
          <cell r="H212" t="str">
            <v>Phòng Quản lý vật tư thiết bị thi công</v>
          </cell>
          <cell r="I212" t="str">
            <v>DE4 C3-3</v>
          </cell>
          <cell r="J212" t="str">
            <v>C3-3</v>
          </cell>
          <cell r="K212">
            <v>42920</v>
          </cell>
          <cell r="L212">
            <v>0</v>
          </cell>
          <cell r="M212" t="str">
            <v>HĐMV</v>
          </cell>
          <cell r="N212" t="str">
            <v>HĐMV</v>
          </cell>
          <cell r="O212">
            <v>42920</v>
          </cell>
          <cell r="P212" t="str">
            <v>Nhân viên mới</v>
          </cell>
          <cell r="Q212">
            <v>0</v>
          </cell>
          <cell r="R212">
            <v>5000000</v>
          </cell>
          <cell r="S212">
            <v>3000000</v>
          </cell>
          <cell r="T212">
            <v>8000000</v>
          </cell>
          <cell r="U212">
            <v>0</v>
          </cell>
          <cell r="V212">
            <v>0</v>
          </cell>
          <cell r="W212">
            <v>0</v>
          </cell>
          <cell r="X212">
            <v>109867259667</v>
          </cell>
          <cell r="Y212">
            <v>0</v>
          </cell>
          <cell r="Z212">
            <v>0</v>
          </cell>
          <cell r="AA212" t="str">
            <v>VIETINBANK</v>
          </cell>
          <cell r="AB212" t="str">
            <v>CK</v>
          </cell>
          <cell r="AC212">
            <v>0</v>
          </cell>
        </row>
        <row r="213">
          <cell r="C213">
            <v>10185</v>
          </cell>
          <cell r="D213" t="str">
            <v>Nguyễn Xuân Chín</v>
          </cell>
          <cell r="E213" t="str">
            <v>Nhân viên lái vận thăng</v>
          </cell>
          <cell r="F213" t="str">
            <v>Phòng Quản lý vật tư thiết bị thi công</v>
          </cell>
          <cell r="G213" t="str">
            <v>Phòng Quản lý vật tư thiết bị thi công</v>
          </cell>
          <cell r="H213" t="str">
            <v>Phòng Quản lý vật tư thiết bị thi công</v>
          </cell>
          <cell r="I213" t="str">
            <v>DE4 C3-3</v>
          </cell>
          <cell r="J213" t="str">
            <v>C3-3</v>
          </cell>
          <cell r="K213">
            <v>42920</v>
          </cell>
          <cell r="L213">
            <v>0</v>
          </cell>
          <cell r="M213" t="str">
            <v>HĐMV</v>
          </cell>
          <cell r="N213" t="str">
            <v>HĐMV</v>
          </cell>
          <cell r="O213">
            <v>42920</v>
          </cell>
          <cell r="P213" t="str">
            <v>Nhân viên mới</v>
          </cell>
          <cell r="Q213">
            <v>0</v>
          </cell>
          <cell r="R213">
            <v>5000000</v>
          </cell>
          <cell r="S213">
            <v>3000000</v>
          </cell>
          <cell r="T213">
            <v>8000000</v>
          </cell>
          <cell r="U213">
            <v>0</v>
          </cell>
          <cell r="V213">
            <v>0</v>
          </cell>
          <cell r="W213">
            <v>0</v>
          </cell>
          <cell r="X213">
            <v>105867268758</v>
          </cell>
          <cell r="Y213">
            <v>0</v>
          </cell>
          <cell r="Z213">
            <v>0</v>
          </cell>
          <cell r="AA213" t="str">
            <v>VIETINBANK</v>
          </cell>
          <cell r="AB213" t="str">
            <v>CK</v>
          </cell>
          <cell r="AC213">
            <v>0</v>
          </cell>
        </row>
        <row r="214">
          <cell r="C214">
            <v>10301</v>
          </cell>
          <cell r="D214" t="str">
            <v>Đỗ Công Duy</v>
          </cell>
          <cell r="E214" t="str">
            <v>Nhân viên lái vận thăng</v>
          </cell>
          <cell r="F214" t="str">
            <v>Phòng Quản lý vật tư thiết bị thi công</v>
          </cell>
          <cell r="G214" t="str">
            <v>Phòng Quản lý vật tư thiết bị thi công</v>
          </cell>
          <cell r="H214" t="str">
            <v>Phòng Quản lý vật tư thiết bị thi công</v>
          </cell>
          <cell r="I214" t="str">
            <v>DE4 C3-3</v>
          </cell>
          <cell r="J214" t="str">
            <v>C3-3</v>
          </cell>
          <cell r="K214">
            <v>42942</v>
          </cell>
          <cell r="L214">
            <v>0</v>
          </cell>
          <cell r="M214" t="str">
            <v>HĐMV</v>
          </cell>
          <cell r="N214" t="str">
            <v>HĐMV</v>
          </cell>
          <cell r="O214">
            <v>42948</v>
          </cell>
          <cell r="P214" t="str">
            <v>Nhân viên mới</v>
          </cell>
          <cell r="Q214">
            <v>0</v>
          </cell>
          <cell r="R214">
            <v>5000000</v>
          </cell>
          <cell r="S214">
            <v>3000000</v>
          </cell>
          <cell r="T214">
            <v>8000000</v>
          </cell>
          <cell r="U214">
            <v>0</v>
          </cell>
          <cell r="V214">
            <v>0</v>
          </cell>
          <cell r="W214">
            <v>0</v>
          </cell>
          <cell r="X214">
            <v>105867783982</v>
          </cell>
          <cell r="Y214">
            <v>0</v>
          </cell>
          <cell r="Z214">
            <v>0</v>
          </cell>
          <cell r="AA214" t="str">
            <v>VIETINBANK</v>
          </cell>
          <cell r="AB214" t="str">
            <v>CK</v>
          </cell>
          <cell r="AC214">
            <v>0</v>
          </cell>
        </row>
        <row r="215">
          <cell r="C215">
            <v>10325</v>
          </cell>
          <cell r="D215" t="str">
            <v>Phạm Hồng Sơn</v>
          </cell>
          <cell r="E215" t="str">
            <v>Nhân viên lái vận thăng</v>
          </cell>
          <cell r="F215" t="str">
            <v>Phòng Quản lý vật tư thiết bị thi công</v>
          </cell>
          <cell r="G215" t="str">
            <v>Phòng Quản lý vật tư thiết bị thi công</v>
          </cell>
          <cell r="H215" t="str">
            <v>Phòng Quản lý vật tư thiết bị thi công</v>
          </cell>
          <cell r="I215" t="str">
            <v>DE4 C3-3</v>
          </cell>
          <cell r="J215" t="str">
            <v>C3-3</v>
          </cell>
          <cell r="K215">
            <v>42948</v>
          </cell>
          <cell r="L215">
            <v>0</v>
          </cell>
          <cell r="M215" t="str">
            <v>HĐMV</v>
          </cell>
          <cell r="N215" t="str">
            <v>HĐMV</v>
          </cell>
          <cell r="O215">
            <v>42948</v>
          </cell>
          <cell r="P215" t="str">
            <v>Nhân viên mới</v>
          </cell>
          <cell r="Q215">
            <v>0</v>
          </cell>
          <cell r="R215">
            <v>5000000</v>
          </cell>
          <cell r="S215">
            <v>3000000</v>
          </cell>
          <cell r="T215">
            <v>8000000</v>
          </cell>
          <cell r="U215">
            <v>0</v>
          </cell>
          <cell r="V215">
            <v>0</v>
          </cell>
          <cell r="W215">
            <v>0</v>
          </cell>
          <cell r="X215">
            <v>100867323280</v>
          </cell>
          <cell r="Y215">
            <v>0</v>
          </cell>
          <cell r="Z215">
            <v>0</v>
          </cell>
          <cell r="AA215" t="str">
            <v>VIETINBANK</v>
          </cell>
          <cell r="AB215" t="str">
            <v>CK</v>
          </cell>
          <cell r="AC215">
            <v>0</v>
          </cell>
        </row>
        <row r="216">
          <cell r="C216">
            <v>10155</v>
          </cell>
          <cell r="D216" t="str">
            <v>Phạm Khắc Ngừng</v>
          </cell>
          <cell r="E216" t="str">
            <v>Nhân viên bảo vệ</v>
          </cell>
          <cell r="F216" t="str">
            <v>Phòng Quản lý vật tư thiết bị thi công</v>
          </cell>
          <cell r="G216" t="str">
            <v>Phòng Quản lý vật tư thiết bị thi công</v>
          </cell>
          <cell r="H216" t="str">
            <v>Khối sản xuất và xây lắp</v>
          </cell>
          <cell r="I216" t="str">
            <v>DE4 C3-3</v>
          </cell>
          <cell r="J216" t="str">
            <v>C3-3</v>
          </cell>
          <cell r="K216">
            <v>42836</v>
          </cell>
          <cell r="L216">
            <v>0</v>
          </cell>
          <cell r="M216" t="str">
            <v>Quá tuổi, không tham gia BH</v>
          </cell>
          <cell r="N216" t="str">
            <v>XĐTH</v>
          </cell>
          <cell r="O216">
            <v>42926</v>
          </cell>
          <cell r="P216" t="str">
            <v>Chính thức</v>
          </cell>
          <cell r="Q216">
            <v>0</v>
          </cell>
          <cell r="R216">
            <v>4050000</v>
          </cell>
          <cell r="S216">
            <v>1450000</v>
          </cell>
          <cell r="T216">
            <v>5500000</v>
          </cell>
          <cell r="U216">
            <v>0</v>
          </cell>
          <cell r="V216">
            <v>0</v>
          </cell>
          <cell r="W216">
            <v>0</v>
          </cell>
          <cell r="X216">
            <v>104866985416</v>
          </cell>
          <cell r="Y216">
            <v>0</v>
          </cell>
          <cell r="Z216">
            <v>0</v>
          </cell>
          <cell r="AA216" t="str">
            <v>VIETINBANK</v>
          </cell>
          <cell r="AB216" t="str">
            <v>LT</v>
          </cell>
          <cell r="AC216">
            <v>0</v>
          </cell>
        </row>
        <row r="217">
          <cell r="C217">
            <v>10156</v>
          </cell>
          <cell r="D217" t="str">
            <v>Trần Văn Hậu</v>
          </cell>
          <cell r="E217" t="str">
            <v>Nhân viên bảo vệ kiêm Thủ kho</v>
          </cell>
          <cell r="F217" t="str">
            <v>Phòng Quản lý vật tư thiết bị thi công</v>
          </cell>
          <cell r="G217" t="str">
            <v>Phòng Quản lý vật tư thiết bị thi công</v>
          </cell>
          <cell r="H217" t="str">
            <v>Khối sản xuất và xây lắp</v>
          </cell>
          <cell r="I217" t="str">
            <v>DE4 C3-3</v>
          </cell>
          <cell r="J217" t="str">
            <v>C3-3</v>
          </cell>
          <cell r="K217">
            <v>42836</v>
          </cell>
          <cell r="L217">
            <v>0</v>
          </cell>
          <cell r="M217">
            <v>1</v>
          </cell>
          <cell r="N217" t="str">
            <v>XĐTH</v>
          </cell>
          <cell r="O217">
            <v>42926</v>
          </cell>
          <cell r="P217" t="str">
            <v>Chính thức</v>
          </cell>
          <cell r="Q217">
            <v>0</v>
          </cell>
          <cell r="R217">
            <v>4050000</v>
          </cell>
          <cell r="S217">
            <v>3450000</v>
          </cell>
          <cell r="T217">
            <v>7500000</v>
          </cell>
          <cell r="U217">
            <v>0</v>
          </cell>
          <cell r="V217">
            <v>0</v>
          </cell>
          <cell r="W217">
            <v>0</v>
          </cell>
          <cell r="X217">
            <v>108866884428</v>
          </cell>
          <cell r="Y217">
            <v>0</v>
          </cell>
          <cell r="Z217">
            <v>0</v>
          </cell>
          <cell r="AA217" t="str">
            <v>VIETINBANK</v>
          </cell>
          <cell r="AB217" t="str">
            <v>LT</v>
          </cell>
          <cell r="AC217">
            <v>0</v>
          </cell>
        </row>
        <row r="218">
          <cell r="C218">
            <v>10159</v>
          </cell>
          <cell r="D218" t="str">
            <v>Trịnh Viết Tấn</v>
          </cell>
          <cell r="E218" t="str">
            <v>Nhân viên kỹ thuật</v>
          </cell>
          <cell r="F218" t="str">
            <v>Phòng Quản lý vật tư thiết bị thi công</v>
          </cell>
          <cell r="G218" t="str">
            <v>Phòng Quản lý vật tư thiết bị thi công</v>
          </cell>
          <cell r="H218" t="str">
            <v>Khối sản xuất và xây lắp</v>
          </cell>
          <cell r="I218" t="str">
            <v>DE4 C3-3</v>
          </cell>
          <cell r="J218" t="str">
            <v>C3-3</v>
          </cell>
          <cell r="K218">
            <v>42877</v>
          </cell>
          <cell r="L218">
            <v>0</v>
          </cell>
          <cell r="M218">
            <v>1</v>
          </cell>
          <cell r="N218" t="str">
            <v>XĐTH</v>
          </cell>
          <cell r="O218">
            <v>42938</v>
          </cell>
          <cell r="P218" t="str">
            <v>Chính thức</v>
          </cell>
          <cell r="Q218">
            <v>0</v>
          </cell>
          <cell r="R218">
            <v>4500000</v>
          </cell>
          <cell r="S218">
            <v>4500000</v>
          </cell>
          <cell r="T218">
            <v>9000000</v>
          </cell>
          <cell r="U218">
            <v>0</v>
          </cell>
          <cell r="V218">
            <v>0</v>
          </cell>
          <cell r="W218">
            <v>0</v>
          </cell>
          <cell r="X218">
            <v>104005025684</v>
          </cell>
          <cell r="Y218">
            <v>0</v>
          </cell>
          <cell r="Z218">
            <v>0</v>
          </cell>
          <cell r="AA218" t="str">
            <v>VIETINBANK</v>
          </cell>
          <cell r="AB218" t="str">
            <v>LT</v>
          </cell>
          <cell r="AC218">
            <v>0</v>
          </cell>
        </row>
        <row r="219">
          <cell r="C219">
            <v>10077.1</v>
          </cell>
          <cell r="D219" t="str">
            <v>Hoàng Phương Anh</v>
          </cell>
          <cell r="E219" t="str">
            <v>Phụ trách Kế toán</v>
          </cell>
          <cell r="F219" t="str">
            <v>Phòng Tài chính &amp; Kế toán</v>
          </cell>
          <cell r="G219" t="str">
            <v>Phòng Tài chính &amp; Kế toán</v>
          </cell>
          <cell r="H219" t="str">
            <v>Khối sản xuất và xây lắp</v>
          </cell>
          <cell r="I219" t="str">
            <v>KVP C3-4</v>
          </cell>
          <cell r="J219" t="str">
            <v>C3-4</v>
          </cell>
          <cell r="K219">
            <v>42313</v>
          </cell>
          <cell r="L219">
            <v>0</v>
          </cell>
          <cell r="M219" t="str">
            <v>HĐ Part time</v>
          </cell>
          <cell r="N219" t="str">
            <v>XĐTH</v>
          </cell>
          <cell r="O219">
            <v>42917</v>
          </cell>
          <cell r="P219" t="str">
            <v>tách phụ cấp từ lương C3</v>
          </cell>
          <cell r="Q219">
            <v>0</v>
          </cell>
          <cell r="R219">
            <v>2000000</v>
          </cell>
          <cell r="S219">
            <v>0</v>
          </cell>
          <cell r="T219">
            <v>2000000</v>
          </cell>
          <cell r="U219">
            <v>0</v>
          </cell>
          <cell r="V219">
            <v>0</v>
          </cell>
          <cell r="W219">
            <v>0</v>
          </cell>
          <cell r="X219" t="str">
            <v>Nhận tiền mặt</v>
          </cell>
          <cell r="Y219">
            <v>0</v>
          </cell>
          <cell r="Z219">
            <v>0</v>
          </cell>
          <cell r="AA219" t="str">
            <v>VIETINBANK</v>
          </cell>
          <cell r="AB219" t="str">
            <v>LT</v>
          </cell>
          <cell r="AC219">
            <v>0</v>
          </cell>
        </row>
        <row r="220">
          <cell r="C220">
            <v>10339</v>
          </cell>
          <cell r="D220" t="str">
            <v>Đỗ Sinh Thành</v>
          </cell>
          <cell r="E220" t="str">
            <v>Giám đốc</v>
          </cell>
          <cell r="F220" t="str">
            <v>Ban Giám đốc</v>
          </cell>
          <cell r="G220" t="str">
            <v>Ban Giám đốc</v>
          </cell>
          <cell r="H220" t="str">
            <v>Khối sản xuất và xây lắp</v>
          </cell>
          <cell r="I220" t="str">
            <v>BGĐ C3-4</v>
          </cell>
          <cell r="J220" t="str">
            <v>C3-4</v>
          </cell>
          <cell r="K220">
            <v>42948</v>
          </cell>
          <cell r="L220">
            <v>0</v>
          </cell>
          <cell r="M220" t="str">
            <v>Chưa khai BHXH</v>
          </cell>
          <cell r="N220" t="str">
            <v>XĐTH</v>
          </cell>
          <cell r="O220">
            <v>43019</v>
          </cell>
          <cell r="P220" t="str">
            <v>Chính thức</v>
          </cell>
          <cell r="Q220">
            <v>0</v>
          </cell>
          <cell r="R220">
            <v>8000000</v>
          </cell>
          <cell r="S220">
            <v>8000000</v>
          </cell>
          <cell r="T220">
            <v>16000000</v>
          </cell>
          <cell r="U220">
            <v>0</v>
          </cell>
          <cell r="V220">
            <v>0</v>
          </cell>
          <cell r="W220">
            <v>0</v>
          </cell>
          <cell r="X220" t="str">
            <v>Nhận tiền mặt</v>
          </cell>
          <cell r="Y220">
            <v>0</v>
          </cell>
          <cell r="Z220">
            <v>0</v>
          </cell>
          <cell r="AA220" t="str">
            <v>VIETINBANK</v>
          </cell>
          <cell r="AB220">
            <v>0.1</v>
          </cell>
          <cell r="AC220">
            <v>0</v>
          </cell>
        </row>
        <row r="221">
          <cell r="C221">
            <v>10357</v>
          </cell>
          <cell r="D221" t="str">
            <v>Đỗ Thành Đạt</v>
          </cell>
          <cell r="E221" t="str">
            <v>Phụ trách Dịch vụ</v>
          </cell>
          <cell r="F221">
            <v>0</v>
          </cell>
          <cell r="G221">
            <v>0</v>
          </cell>
          <cell r="H221" t="str">
            <v>Khối sản xuất và xây lắp</v>
          </cell>
          <cell r="I221" t="str">
            <v>KVP C3-4</v>
          </cell>
          <cell r="J221" t="str">
            <v>C3-4</v>
          </cell>
          <cell r="K221">
            <v>42979</v>
          </cell>
          <cell r="L221">
            <v>0</v>
          </cell>
          <cell r="M221" t="str">
            <v>Chưa khai BHXH</v>
          </cell>
          <cell r="N221" t="str">
            <v>XĐTH</v>
          </cell>
          <cell r="O221">
            <v>0</v>
          </cell>
          <cell r="P221" t="str">
            <v>Nhân viên mới</v>
          </cell>
          <cell r="Q221">
            <v>0</v>
          </cell>
          <cell r="R221">
            <v>4750000</v>
          </cell>
          <cell r="S221">
            <v>4750000</v>
          </cell>
          <cell r="T221">
            <v>9500000</v>
          </cell>
          <cell r="U221">
            <v>0</v>
          </cell>
          <cell r="V221">
            <v>0</v>
          </cell>
          <cell r="W221">
            <v>0</v>
          </cell>
          <cell r="X221" t="str">
            <v>Nhận tiền mặt</v>
          </cell>
          <cell r="Y221">
            <v>0</v>
          </cell>
          <cell r="Z221">
            <v>0</v>
          </cell>
          <cell r="AA221" t="str">
            <v>VIETINBANK</v>
          </cell>
          <cell r="AB221" t="str">
            <v>CK</v>
          </cell>
          <cell r="AC221">
            <v>0</v>
          </cell>
        </row>
        <row r="222">
          <cell r="C222">
            <v>10368</v>
          </cell>
          <cell r="D222" t="str">
            <v>Nguyễn Việt Tùng</v>
          </cell>
          <cell r="E222" t="str">
            <v>Trưởng phòng Sản xuất</v>
          </cell>
          <cell r="F222">
            <v>0</v>
          </cell>
          <cell r="G222">
            <v>0</v>
          </cell>
          <cell r="H222" t="str">
            <v>Khối sản xuất và xây lắp</v>
          </cell>
          <cell r="I222" t="str">
            <v>KVP C3-4</v>
          </cell>
          <cell r="J222" t="str">
            <v>C3-4</v>
          </cell>
          <cell r="K222">
            <v>42303</v>
          </cell>
          <cell r="L222">
            <v>0</v>
          </cell>
          <cell r="M222" t="str">
            <v>Chưa khai BHXH</v>
          </cell>
          <cell r="N222" t="str">
            <v>XĐTH</v>
          </cell>
          <cell r="O222">
            <v>43009</v>
          </cell>
          <cell r="P222" t="str">
            <v>Nhân viên mới</v>
          </cell>
          <cell r="Q222">
            <v>0</v>
          </cell>
          <cell r="R222">
            <v>6500000</v>
          </cell>
          <cell r="S222">
            <v>6500000</v>
          </cell>
          <cell r="T222">
            <v>13000000</v>
          </cell>
          <cell r="U222">
            <v>0</v>
          </cell>
          <cell r="V222">
            <v>0</v>
          </cell>
          <cell r="W222">
            <v>0</v>
          </cell>
          <cell r="X222" t="str">
            <v>Nhận tiền mặt</v>
          </cell>
          <cell r="Y222">
            <v>0</v>
          </cell>
          <cell r="Z222">
            <v>0</v>
          </cell>
          <cell r="AA222" t="str">
            <v>VIETINBANK</v>
          </cell>
          <cell r="AB222" t="str">
            <v>LT</v>
          </cell>
          <cell r="AC222">
            <v>0</v>
          </cell>
        </row>
        <row r="223">
          <cell r="C223">
            <v>10378</v>
          </cell>
          <cell r="D223" t="str">
            <v>Nguyễn Công Hải</v>
          </cell>
          <cell r="E223" t="str">
            <v>Nhân viên cây xanh</v>
          </cell>
          <cell r="F223">
            <v>0</v>
          </cell>
          <cell r="G223">
            <v>0</v>
          </cell>
          <cell r="H223" t="str">
            <v>Khối sản xuất và xây lắp</v>
          </cell>
          <cell r="I223" t="str">
            <v>KVP C3-4</v>
          </cell>
          <cell r="J223" t="str">
            <v>C3-4</v>
          </cell>
          <cell r="K223">
            <v>42064</v>
          </cell>
          <cell r="L223">
            <v>0</v>
          </cell>
          <cell r="M223" t="str">
            <v>Chưa khai BHXH</v>
          </cell>
          <cell r="N223" t="str">
            <v>XĐTH</v>
          </cell>
          <cell r="O223">
            <v>43040</v>
          </cell>
          <cell r="P223" t="str">
            <v>Điều chuyển từ C6 sang C3-4</v>
          </cell>
          <cell r="Q223">
            <v>0</v>
          </cell>
          <cell r="R223">
            <v>5000000</v>
          </cell>
          <cell r="S223">
            <v>0</v>
          </cell>
          <cell r="T223">
            <v>5000000</v>
          </cell>
          <cell r="U223">
            <v>0</v>
          </cell>
          <cell r="V223">
            <v>0</v>
          </cell>
          <cell r="W223">
            <v>0</v>
          </cell>
          <cell r="X223" t="str">
            <v>Nhận tiền mặt</v>
          </cell>
          <cell r="Y223">
            <v>0</v>
          </cell>
          <cell r="Z223">
            <v>0</v>
          </cell>
          <cell r="AA223">
            <v>0</v>
          </cell>
          <cell r="AB223" t="str">
            <v>CK</v>
          </cell>
        </row>
        <row r="224">
          <cell r="C224">
            <v>10379</v>
          </cell>
          <cell r="D224" t="str">
            <v>Phan Thị Tuy</v>
          </cell>
          <cell r="E224" t="str">
            <v>Nhân viên cây xanh</v>
          </cell>
          <cell r="F224">
            <v>0</v>
          </cell>
          <cell r="G224">
            <v>0</v>
          </cell>
          <cell r="H224" t="str">
            <v>Khối sản xuất và xây lắp</v>
          </cell>
          <cell r="I224" t="str">
            <v>KVP C3-4</v>
          </cell>
          <cell r="J224" t="str">
            <v>C3-4</v>
          </cell>
          <cell r="K224">
            <v>42347</v>
          </cell>
          <cell r="L224">
            <v>0</v>
          </cell>
          <cell r="M224" t="str">
            <v>Chưa khai BHXH</v>
          </cell>
          <cell r="N224" t="str">
            <v>XĐTH</v>
          </cell>
          <cell r="O224">
            <v>43040</v>
          </cell>
          <cell r="P224" t="str">
            <v>Điều chuyển từ C6 sang C3-4</v>
          </cell>
          <cell r="Q224">
            <v>0</v>
          </cell>
          <cell r="R224">
            <v>5000000</v>
          </cell>
          <cell r="S224">
            <v>0</v>
          </cell>
          <cell r="T224">
            <v>5000000</v>
          </cell>
          <cell r="U224">
            <v>0</v>
          </cell>
          <cell r="V224">
            <v>0</v>
          </cell>
          <cell r="W224">
            <v>0</v>
          </cell>
          <cell r="X224" t="str">
            <v>Nhận tiền mặt</v>
          </cell>
          <cell r="Y224">
            <v>0</v>
          </cell>
          <cell r="Z224">
            <v>0</v>
          </cell>
          <cell r="AA224">
            <v>0</v>
          </cell>
          <cell r="AB224" t="str">
            <v>CK</v>
          </cell>
        </row>
        <row r="225">
          <cell r="C225">
            <v>10380</v>
          </cell>
          <cell r="D225" t="str">
            <v>Lê Thị Hằng</v>
          </cell>
          <cell r="E225" t="str">
            <v>Nhân viên cây xanh</v>
          </cell>
          <cell r="F225">
            <v>0</v>
          </cell>
          <cell r="G225">
            <v>0</v>
          </cell>
          <cell r="H225" t="str">
            <v>Khối sản xuất và xây lắp</v>
          </cell>
          <cell r="I225" t="str">
            <v>KVP C3-4</v>
          </cell>
          <cell r="J225" t="str">
            <v>C3-4</v>
          </cell>
          <cell r="K225">
            <v>42471</v>
          </cell>
          <cell r="L225">
            <v>0</v>
          </cell>
          <cell r="M225" t="str">
            <v>Chưa khai BHXH</v>
          </cell>
          <cell r="N225" t="str">
            <v>HĐMV</v>
          </cell>
          <cell r="O225">
            <v>43040</v>
          </cell>
          <cell r="P225" t="str">
            <v>Điều chuyển từ C6 sang C3-4</v>
          </cell>
          <cell r="Q225">
            <v>0</v>
          </cell>
          <cell r="R225">
            <v>5000000</v>
          </cell>
          <cell r="S225">
            <v>0</v>
          </cell>
          <cell r="T225">
            <v>5000000</v>
          </cell>
          <cell r="U225">
            <v>0</v>
          </cell>
          <cell r="V225">
            <v>0</v>
          </cell>
          <cell r="W225">
            <v>0</v>
          </cell>
          <cell r="X225" t="str">
            <v>Nhận tiền mặt</v>
          </cell>
          <cell r="Y225">
            <v>0</v>
          </cell>
          <cell r="Z225">
            <v>0</v>
          </cell>
          <cell r="AA225">
            <v>0</v>
          </cell>
          <cell r="AB225" t="str">
            <v>CK</v>
          </cell>
        </row>
        <row r="226">
          <cell r="C226">
            <v>10381</v>
          </cell>
          <cell r="D226" t="str">
            <v>Trử Thị Thanh</v>
          </cell>
          <cell r="E226" t="str">
            <v>Nhân viên cây xanh</v>
          </cell>
          <cell r="F226">
            <v>0</v>
          </cell>
          <cell r="G226">
            <v>0</v>
          </cell>
          <cell r="H226" t="str">
            <v>Khối sản xuất và xây lắp</v>
          </cell>
          <cell r="I226" t="str">
            <v>KVP C3-4</v>
          </cell>
          <cell r="J226" t="str">
            <v>C3-4</v>
          </cell>
          <cell r="K226">
            <v>42840</v>
          </cell>
          <cell r="L226">
            <v>0</v>
          </cell>
          <cell r="M226" t="str">
            <v>Chưa khai BHXH</v>
          </cell>
          <cell r="N226" t="str">
            <v>HĐMV</v>
          </cell>
          <cell r="O226">
            <v>43040</v>
          </cell>
          <cell r="P226" t="str">
            <v>Điều chuyển từ C6 sang C3-4</v>
          </cell>
          <cell r="Q226">
            <v>0</v>
          </cell>
          <cell r="R226">
            <v>5000000</v>
          </cell>
          <cell r="S226">
            <v>0</v>
          </cell>
          <cell r="T226">
            <v>5000000</v>
          </cell>
          <cell r="U226">
            <v>0</v>
          </cell>
          <cell r="V226">
            <v>0</v>
          </cell>
          <cell r="W226">
            <v>0</v>
          </cell>
          <cell r="X226" t="str">
            <v>Nhận tiền mặt</v>
          </cell>
          <cell r="Y226">
            <v>0</v>
          </cell>
          <cell r="Z226">
            <v>0</v>
          </cell>
          <cell r="AA226">
            <v>0</v>
          </cell>
          <cell r="AB226" t="str">
            <v>CK</v>
          </cell>
        </row>
        <row r="227">
          <cell r="C227">
            <v>10382</v>
          </cell>
          <cell r="D227" t="str">
            <v>Bùi Thị Thêu</v>
          </cell>
          <cell r="E227" t="str">
            <v>Nhân viên Cây xanh</v>
          </cell>
          <cell r="F227">
            <v>0</v>
          </cell>
          <cell r="G227">
            <v>0</v>
          </cell>
          <cell r="H227" t="str">
            <v>Khối sản xuất và xây lắp</v>
          </cell>
          <cell r="I227" t="str">
            <v>KVP C3-4</v>
          </cell>
          <cell r="J227" t="str">
            <v>C3-4</v>
          </cell>
          <cell r="K227">
            <v>42908</v>
          </cell>
          <cell r="L227">
            <v>0</v>
          </cell>
          <cell r="M227" t="str">
            <v>Chưa khai BHXH</v>
          </cell>
          <cell r="N227" t="str">
            <v>XĐTH</v>
          </cell>
          <cell r="O227">
            <v>43040</v>
          </cell>
          <cell r="P227" t="str">
            <v>Điều chuyển từ C6 sang C3-4</v>
          </cell>
          <cell r="Q227">
            <v>0</v>
          </cell>
          <cell r="R227">
            <v>5000000</v>
          </cell>
          <cell r="S227">
            <v>0</v>
          </cell>
          <cell r="T227">
            <v>5000000</v>
          </cell>
          <cell r="U227">
            <v>0</v>
          </cell>
          <cell r="V227">
            <v>0</v>
          </cell>
          <cell r="W227">
            <v>0</v>
          </cell>
          <cell r="X227" t="str">
            <v>Nhận tiền mặt</v>
          </cell>
          <cell r="Y227">
            <v>0</v>
          </cell>
          <cell r="Z227">
            <v>0</v>
          </cell>
          <cell r="AA227">
            <v>0</v>
          </cell>
          <cell r="AB227" t="str">
            <v>CK</v>
          </cell>
        </row>
        <row r="228">
          <cell r="C228">
            <v>10393</v>
          </cell>
          <cell r="D228" t="str">
            <v>Nguyễn Thị Hứa</v>
          </cell>
          <cell r="E228" t="str">
            <v>Nhân viên cây xanh tòa nhà</v>
          </cell>
          <cell r="F228" t="str">
            <v>Ecolife Tây Hồ - Tổ cây xanh</v>
          </cell>
          <cell r="G228" t="str">
            <v>Ecolife Tây Hồ - Tổ cây xanh</v>
          </cell>
          <cell r="H228" t="str">
            <v>Khối Dịch vụ &amp; Khai thác</v>
          </cell>
          <cell r="I228" t="str">
            <v>KVP C3-4</v>
          </cell>
          <cell r="J228" t="str">
            <v>C3-4</v>
          </cell>
          <cell r="K228">
            <v>42826</v>
          </cell>
          <cell r="L228">
            <v>0</v>
          </cell>
          <cell r="M228" t="str">
            <v>Chưa khai BHXH</v>
          </cell>
          <cell r="N228" t="str">
            <v>HĐMV</v>
          </cell>
          <cell r="O228">
            <v>43040</v>
          </cell>
          <cell r="P228" t="str">
            <v>Điều chuyển từ C6 sang C3-4</v>
          </cell>
          <cell r="Q228">
            <v>0</v>
          </cell>
          <cell r="R228">
            <v>5000000</v>
          </cell>
          <cell r="S228">
            <v>0</v>
          </cell>
          <cell r="T228">
            <v>5000000</v>
          </cell>
          <cell r="U228">
            <v>0</v>
          </cell>
          <cell r="V228">
            <v>0</v>
          </cell>
          <cell r="W228">
            <v>0</v>
          </cell>
          <cell r="X228" t="str">
            <v>Nhận tiền mặt</v>
          </cell>
          <cell r="Y228">
            <v>0</v>
          </cell>
          <cell r="Z228">
            <v>0</v>
          </cell>
          <cell r="AA228">
            <v>0</v>
          </cell>
          <cell r="AB228" t="str">
            <v>CK</v>
          </cell>
        </row>
        <row r="229">
          <cell r="C229">
            <v>10394</v>
          </cell>
          <cell r="D229" t="str">
            <v>Nguyễn Thị Mùi</v>
          </cell>
          <cell r="E229" t="str">
            <v>Nhân viên Cây xanh</v>
          </cell>
          <cell r="F229">
            <v>0</v>
          </cell>
          <cell r="G229">
            <v>0</v>
          </cell>
          <cell r="H229">
            <v>0</v>
          </cell>
          <cell r="I229" t="str">
            <v>KVP C3-4</v>
          </cell>
          <cell r="J229" t="str">
            <v>C3-4</v>
          </cell>
          <cell r="K229">
            <v>43040</v>
          </cell>
          <cell r="L229">
            <v>0</v>
          </cell>
          <cell r="M229" t="str">
            <v>HĐMV</v>
          </cell>
          <cell r="N229" t="str">
            <v>HĐMV</v>
          </cell>
          <cell r="O229">
            <v>43040</v>
          </cell>
          <cell r="P229" t="str">
            <v>Nhân viên mới</v>
          </cell>
          <cell r="Q229">
            <v>0</v>
          </cell>
          <cell r="R229">
            <v>5000000</v>
          </cell>
          <cell r="S229">
            <v>0</v>
          </cell>
          <cell r="T229">
            <v>5000000</v>
          </cell>
          <cell r="U229">
            <v>0</v>
          </cell>
          <cell r="V229">
            <v>0</v>
          </cell>
          <cell r="W229">
            <v>0</v>
          </cell>
          <cell r="X229" t="str">
            <v>Nhận tiền mặt</v>
          </cell>
          <cell r="Y229">
            <v>0</v>
          </cell>
          <cell r="Z229">
            <v>0</v>
          </cell>
          <cell r="AA229">
            <v>0</v>
          </cell>
          <cell r="AB229" t="str">
            <v>CK</v>
          </cell>
        </row>
        <row r="230">
          <cell r="C230">
            <v>10395</v>
          </cell>
          <cell r="D230" t="str">
            <v>Nguyễn Thị Hợp</v>
          </cell>
          <cell r="E230" t="str">
            <v>Nhân viên Cây xanh</v>
          </cell>
          <cell r="F230">
            <v>0</v>
          </cell>
          <cell r="G230">
            <v>0</v>
          </cell>
          <cell r="H230">
            <v>0</v>
          </cell>
          <cell r="I230" t="str">
            <v>KVP C3-4</v>
          </cell>
          <cell r="J230" t="str">
            <v>C3-4</v>
          </cell>
          <cell r="K230">
            <v>43054</v>
          </cell>
          <cell r="L230">
            <v>0</v>
          </cell>
          <cell r="M230" t="str">
            <v>HĐMV</v>
          </cell>
          <cell r="N230" t="str">
            <v>HĐMV</v>
          </cell>
          <cell r="O230">
            <v>43054</v>
          </cell>
          <cell r="P230" t="str">
            <v>Nhân viên mới</v>
          </cell>
          <cell r="Q230">
            <v>0</v>
          </cell>
          <cell r="R230">
            <v>5000000</v>
          </cell>
          <cell r="S230">
            <v>0</v>
          </cell>
          <cell r="T230">
            <v>5000000</v>
          </cell>
          <cell r="U230">
            <v>0</v>
          </cell>
          <cell r="V230">
            <v>0</v>
          </cell>
          <cell r="W230">
            <v>0</v>
          </cell>
          <cell r="X230" t="str">
            <v>Nhận tiền mặt</v>
          </cell>
          <cell r="Y230">
            <v>0</v>
          </cell>
          <cell r="Z230">
            <v>0</v>
          </cell>
          <cell r="AA230">
            <v>0</v>
          </cell>
          <cell r="AB230" t="str">
            <v>CK</v>
          </cell>
        </row>
        <row r="231">
          <cell r="C231">
            <v>10396</v>
          </cell>
          <cell r="D231" t="str">
            <v>Phạm Thị Phương</v>
          </cell>
          <cell r="E231" t="str">
            <v>Nhân viên Cây xanh</v>
          </cell>
          <cell r="F231">
            <v>0</v>
          </cell>
          <cell r="G231">
            <v>0</v>
          </cell>
          <cell r="H231">
            <v>0</v>
          </cell>
          <cell r="I231" t="str">
            <v>KVP C3-4</v>
          </cell>
          <cell r="J231" t="str">
            <v>C3-4</v>
          </cell>
          <cell r="K231">
            <v>43055</v>
          </cell>
          <cell r="L231">
            <v>0</v>
          </cell>
          <cell r="M231" t="str">
            <v>HĐMV</v>
          </cell>
          <cell r="N231" t="str">
            <v>HĐMV</v>
          </cell>
          <cell r="O231">
            <v>43055</v>
          </cell>
          <cell r="P231" t="str">
            <v>Nhân viên mới</v>
          </cell>
          <cell r="Q231">
            <v>0</v>
          </cell>
          <cell r="R231">
            <v>5000000</v>
          </cell>
          <cell r="S231">
            <v>0</v>
          </cell>
          <cell r="T231">
            <v>5000000</v>
          </cell>
          <cell r="U231">
            <v>0</v>
          </cell>
          <cell r="V231">
            <v>0</v>
          </cell>
          <cell r="W231">
            <v>0</v>
          </cell>
          <cell r="X231" t="str">
            <v>Nhận tiền mặt</v>
          </cell>
          <cell r="Y231">
            <v>0</v>
          </cell>
          <cell r="Z231">
            <v>0</v>
          </cell>
          <cell r="AA231">
            <v>0</v>
          </cell>
          <cell r="AB231" t="str">
            <v>CK</v>
          </cell>
        </row>
        <row r="232">
          <cell r="C232">
            <v>10006</v>
          </cell>
          <cell r="D232" t="str">
            <v>Nguyễn Thành Nam</v>
          </cell>
          <cell r="E232" t="str">
            <v>Giám đốc</v>
          </cell>
          <cell r="F232" t="str">
            <v>Ban Giám đốc</v>
          </cell>
          <cell r="G232" t="str">
            <v>Ban Giám đốc</v>
          </cell>
          <cell r="H232" t="str">
            <v>Khối Kinh Doanh &amp; Triển khai dự án</v>
          </cell>
          <cell r="I232" t="str">
            <v>BGĐ ECO</v>
          </cell>
          <cell r="J232" t="str">
            <v>C4</v>
          </cell>
          <cell r="K232">
            <v>40162</v>
          </cell>
          <cell r="L232">
            <v>0</v>
          </cell>
          <cell r="M232">
            <v>1</v>
          </cell>
          <cell r="N232" t="str">
            <v>Không XĐTH</v>
          </cell>
          <cell r="O232">
            <v>0</v>
          </cell>
          <cell r="P232">
            <v>0</v>
          </cell>
          <cell r="Q232">
            <v>0</v>
          </cell>
          <cell r="R232">
            <v>16500000</v>
          </cell>
          <cell r="S232">
            <v>16500000</v>
          </cell>
          <cell r="T232">
            <v>33000000</v>
          </cell>
          <cell r="U232">
            <v>0</v>
          </cell>
          <cell r="V232">
            <v>0</v>
          </cell>
          <cell r="W232">
            <v>0</v>
          </cell>
          <cell r="X232" t="str">
            <v>102001712593</v>
          </cell>
          <cell r="Y232">
            <v>0</v>
          </cell>
          <cell r="Z232">
            <v>0</v>
          </cell>
          <cell r="AA232" t="str">
            <v>VIETINBANK</v>
          </cell>
          <cell r="AB232" t="str">
            <v>LT</v>
          </cell>
          <cell r="AC232">
            <v>2</v>
          </cell>
        </row>
        <row r="233">
          <cell r="C233">
            <v>10003</v>
          </cell>
          <cell r="D233" t="str">
            <v>Trần Nguyễn Dũng</v>
          </cell>
          <cell r="E233" t="str">
            <v>Kiến trúc sư</v>
          </cell>
          <cell r="F233" t="str">
            <v>Bộ phận Thiết kế ý tưởng</v>
          </cell>
          <cell r="G233" t="str">
            <v>Bộ phận Thiết kế ý tưởng</v>
          </cell>
          <cell r="H233" t="str">
            <v>Khối Kinh Doanh &amp; Triển khai dự án</v>
          </cell>
          <cell r="I233" t="str">
            <v>Phòng TK ECO</v>
          </cell>
          <cell r="J233" t="str">
            <v>C4</v>
          </cell>
          <cell r="K233">
            <v>41381</v>
          </cell>
          <cell r="L233">
            <v>0</v>
          </cell>
          <cell r="M233">
            <v>1</v>
          </cell>
          <cell r="N233" t="str">
            <v>XĐTH</v>
          </cell>
          <cell r="O233">
            <v>0</v>
          </cell>
          <cell r="P233">
            <v>0</v>
          </cell>
          <cell r="Q233">
            <v>0</v>
          </cell>
          <cell r="R233">
            <v>6600000</v>
          </cell>
          <cell r="S233">
            <v>6600000</v>
          </cell>
          <cell r="T233">
            <v>13200000</v>
          </cell>
          <cell r="U233">
            <v>0</v>
          </cell>
          <cell r="V233">
            <v>0</v>
          </cell>
          <cell r="W233">
            <v>0</v>
          </cell>
          <cell r="X233" t="str">
            <v>107001287379</v>
          </cell>
          <cell r="Y233">
            <v>0</v>
          </cell>
          <cell r="Z233">
            <v>0</v>
          </cell>
          <cell r="AA233" t="str">
            <v>VIETINBANK</v>
          </cell>
          <cell r="AB233" t="str">
            <v>LT</v>
          </cell>
          <cell r="AC233">
            <v>1</v>
          </cell>
        </row>
        <row r="234">
          <cell r="C234">
            <v>10004</v>
          </cell>
          <cell r="D234" t="str">
            <v>Đào Hữu Đạt</v>
          </cell>
          <cell r="E234" t="str">
            <v>Kiến trúc sư</v>
          </cell>
          <cell r="F234" t="str">
            <v>Bộ phận Thiết kế ý tưởng</v>
          </cell>
          <cell r="G234" t="str">
            <v>Bộ phận Thiết kế ý tưởng</v>
          </cell>
          <cell r="H234" t="str">
            <v>Khối Kinh Doanh &amp; Triển khai dự án</v>
          </cell>
          <cell r="I234" t="str">
            <v>Phòng TK ECO</v>
          </cell>
          <cell r="J234" t="str">
            <v>C4</v>
          </cell>
          <cell r="K234">
            <v>41345</v>
          </cell>
          <cell r="L234">
            <v>0</v>
          </cell>
          <cell r="M234">
            <v>1</v>
          </cell>
          <cell r="N234" t="str">
            <v>XĐTH</v>
          </cell>
          <cell r="O234">
            <v>0</v>
          </cell>
          <cell r="P234">
            <v>0</v>
          </cell>
          <cell r="Q234">
            <v>0</v>
          </cell>
          <cell r="R234">
            <v>6875000</v>
          </cell>
          <cell r="S234">
            <v>6875000</v>
          </cell>
          <cell r="T234">
            <v>13750000</v>
          </cell>
          <cell r="U234">
            <v>0</v>
          </cell>
          <cell r="V234">
            <v>0</v>
          </cell>
          <cell r="W234">
            <v>0</v>
          </cell>
          <cell r="X234" t="str">
            <v>109001287377</v>
          </cell>
          <cell r="Y234">
            <v>0</v>
          </cell>
          <cell r="Z234">
            <v>0</v>
          </cell>
          <cell r="AA234" t="str">
            <v>VIETINBANK</v>
          </cell>
          <cell r="AB234" t="str">
            <v>LT</v>
          </cell>
          <cell r="AC234">
            <v>2</v>
          </cell>
        </row>
        <row r="235">
          <cell r="C235">
            <v>10005</v>
          </cell>
          <cell r="D235" t="str">
            <v>Lưu Minh Luân</v>
          </cell>
          <cell r="E235" t="str">
            <v>Kiến trúc sư</v>
          </cell>
          <cell r="F235" t="str">
            <v>Bộ phận Thiết kế kiến trúc</v>
          </cell>
          <cell r="G235" t="str">
            <v>Bộ phận Thiết kế kiến trúc</v>
          </cell>
          <cell r="H235" t="str">
            <v>Khối Kinh Doanh &amp; Triển khai dự án</v>
          </cell>
          <cell r="I235" t="str">
            <v>Phòng TK ECO</v>
          </cell>
          <cell r="J235" t="str">
            <v>C4</v>
          </cell>
          <cell r="K235">
            <v>41687</v>
          </cell>
          <cell r="L235">
            <v>0</v>
          </cell>
          <cell r="M235">
            <v>1</v>
          </cell>
          <cell r="N235" t="str">
            <v>XĐTH</v>
          </cell>
          <cell r="O235">
            <v>0</v>
          </cell>
          <cell r="P235">
            <v>0</v>
          </cell>
          <cell r="Q235">
            <v>0</v>
          </cell>
          <cell r="R235">
            <v>6612500</v>
          </cell>
          <cell r="S235">
            <v>6612500</v>
          </cell>
          <cell r="T235">
            <v>13225000</v>
          </cell>
          <cell r="U235">
            <v>0</v>
          </cell>
          <cell r="V235">
            <v>0</v>
          </cell>
          <cell r="W235">
            <v>0</v>
          </cell>
          <cell r="X235" t="str">
            <v>105004986990</v>
          </cell>
          <cell r="Y235">
            <v>0</v>
          </cell>
          <cell r="Z235">
            <v>0</v>
          </cell>
          <cell r="AA235" t="str">
            <v>VIETINBANK</v>
          </cell>
          <cell r="AB235" t="str">
            <v>LT</v>
          </cell>
          <cell r="AC235">
            <v>1</v>
          </cell>
        </row>
        <row r="236">
          <cell r="C236">
            <v>10007</v>
          </cell>
          <cell r="D236" t="str">
            <v>Trần Văn Tuấn Dương</v>
          </cell>
          <cell r="E236" t="str">
            <v>Kiến trúc sư</v>
          </cell>
          <cell r="F236" t="str">
            <v>Bộ phận Thiết kế kiến trúc</v>
          </cell>
          <cell r="G236" t="str">
            <v>Bộ phận Thiết kế kiến trúc</v>
          </cell>
          <cell r="H236" t="str">
            <v>Khối Kinh Doanh &amp; Triển khai dự án</v>
          </cell>
          <cell r="I236" t="str">
            <v>Phòng TK ECO</v>
          </cell>
          <cell r="J236" t="str">
            <v>C4</v>
          </cell>
          <cell r="K236">
            <v>42749</v>
          </cell>
          <cell r="L236">
            <v>0</v>
          </cell>
          <cell r="M236">
            <v>1</v>
          </cell>
          <cell r="N236" t="str">
            <v>XĐTH</v>
          </cell>
          <cell r="O236">
            <v>0</v>
          </cell>
          <cell r="P236">
            <v>0</v>
          </cell>
          <cell r="Q236">
            <v>0</v>
          </cell>
          <cell r="R236">
            <v>4050000</v>
          </cell>
          <cell r="S236">
            <v>3950000</v>
          </cell>
          <cell r="T236">
            <v>8000000</v>
          </cell>
          <cell r="U236">
            <v>0</v>
          </cell>
          <cell r="V236">
            <v>0</v>
          </cell>
          <cell r="W236">
            <v>0</v>
          </cell>
          <cell r="X236">
            <v>108005207171</v>
          </cell>
          <cell r="Y236">
            <v>0</v>
          </cell>
          <cell r="Z236">
            <v>0</v>
          </cell>
          <cell r="AA236" t="str">
            <v>VIETINBANK</v>
          </cell>
          <cell r="AB236" t="str">
            <v>LT</v>
          </cell>
          <cell r="AC236">
            <v>0</v>
          </cell>
        </row>
        <row r="237">
          <cell r="C237">
            <v>10191.200000000001</v>
          </cell>
          <cell r="D237" t="str">
            <v>Nguyễn Viết Thông</v>
          </cell>
          <cell r="E237" t="str">
            <v>Phụ trách kế toán</v>
          </cell>
          <cell r="F237">
            <v>0</v>
          </cell>
          <cell r="G237">
            <v>0</v>
          </cell>
          <cell r="H237">
            <v>0</v>
          </cell>
          <cell r="I237" t="str">
            <v>Phòng TK ECO</v>
          </cell>
          <cell r="J237" t="str">
            <v>C4</v>
          </cell>
          <cell r="K237">
            <v>42585</v>
          </cell>
          <cell r="L237">
            <v>0</v>
          </cell>
          <cell r="M237" t="str">
            <v>HĐ Part time</v>
          </cell>
          <cell r="N237" t="str">
            <v>XĐTH</v>
          </cell>
          <cell r="O237">
            <v>42948</v>
          </cell>
          <cell r="P237" t="str">
            <v>Tách từ lương CHG</v>
          </cell>
          <cell r="Q237">
            <v>0</v>
          </cell>
          <cell r="R237">
            <v>1000000</v>
          </cell>
          <cell r="S237">
            <v>0</v>
          </cell>
          <cell r="T237">
            <v>1000000</v>
          </cell>
          <cell r="U237">
            <v>0</v>
          </cell>
          <cell r="V237">
            <v>0</v>
          </cell>
          <cell r="W237">
            <v>0</v>
          </cell>
          <cell r="X237" t="str">
            <v>102003412289</v>
          </cell>
          <cell r="Y237">
            <v>0</v>
          </cell>
          <cell r="Z237">
            <v>0</v>
          </cell>
          <cell r="AA237" t="str">
            <v>VIETINBANK</v>
          </cell>
          <cell r="AB237" t="str">
            <v>LT</v>
          </cell>
          <cell r="AC237">
            <v>0</v>
          </cell>
        </row>
        <row r="238">
          <cell r="C238">
            <v>10001</v>
          </cell>
          <cell r="D238" t="str">
            <v>Nguyễn Ngọc Xuyên</v>
          </cell>
          <cell r="E238" t="str">
            <v>Khác</v>
          </cell>
          <cell r="F238" t="str">
            <v>Khác</v>
          </cell>
          <cell r="G238" t="str">
            <v>Khác</v>
          </cell>
          <cell r="H238" t="str">
            <v>Khác</v>
          </cell>
          <cell r="I238" t="str">
            <v>BGĐ C5-1</v>
          </cell>
          <cell r="J238" t="str">
            <v>C5-1</v>
          </cell>
          <cell r="K238">
            <v>41339</v>
          </cell>
          <cell r="L238">
            <v>0</v>
          </cell>
          <cell r="M238">
            <v>1</v>
          </cell>
          <cell r="N238" t="str">
            <v>Không XĐTH</v>
          </cell>
          <cell r="O238">
            <v>0</v>
          </cell>
          <cell r="P238" t="str">
            <v>Lương xử  lý</v>
          </cell>
          <cell r="Q238">
            <v>0</v>
          </cell>
          <cell r="R238">
            <v>4100000</v>
          </cell>
          <cell r="S238">
            <v>0</v>
          </cell>
          <cell r="T238">
            <v>4100000</v>
          </cell>
          <cell r="U238">
            <v>0</v>
          </cell>
          <cell r="V238">
            <v>0</v>
          </cell>
          <cell r="W238">
            <v>0</v>
          </cell>
          <cell r="X238" t="str">
            <v>Ký chức danh</v>
          </cell>
          <cell r="Y238">
            <v>0</v>
          </cell>
          <cell r="Z238">
            <v>0</v>
          </cell>
          <cell r="AA238" t="str">
            <v>VIETINBANK</v>
          </cell>
          <cell r="AB238" t="str">
            <v>LT</v>
          </cell>
          <cell r="AC238">
            <v>0</v>
          </cell>
        </row>
        <row r="239">
          <cell r="C239">
            <v>10361</v>
          </cell>
          <cell r="D239" t="str">
            <v>Phan Thùy Dương</v>
          </cell>
          <cell r="E239" t="str">
            <v>Giám đốc</v>
          </cell>
          <cell r="F239" t="str">
            <v>Ban Giám đốc</v>
          </cell>
          <cell r="G239" t="str">
            <v>Ban Giám đốc</v>
          </cell>
          <cell r="H239" t="str">
            <v>Ban Giám đốc</v>
          </cell>
          <cell r="I239" t="str">
            <v>BGĐ C5-1</v>
          </cell>
          <cell r="J239" t="str">
            <v>C5-1</v>
          </cell>
          <cell r="K239">
            <v>42431</v>
          </cell>
          <cell r="L239">
            <v>0</v>
          </cell>
          <cell r="M239" t="str">
            <v>Ký chức danh</v>
          </cell>
          <cell r="N239" t="str">
            <v>XĐTH</v>
          </cell>
          <cell r="O239">
            <v>43003</v>
          </cell>
          <cell r="P239" t="str">
            <v>Nhân viên mới</v>
          </cell>
          <cell r="Q239">
            <v>0</v>
          </cell>
          <cell r="R239">
            <v>3000000</v>
          </cell>
          <cell r="S239">
            <v>0</v>
          </cell>
          <cell r="T239">
            <v>3000000</v>
          </cell>
          <cell r="U239">
            <v>0</v>
          </cell>
          <cell r="V239">
            <v>0</v>
          </cell>
          <cell r="W239">
            <v>0</v>
          </cell>
          <cell r="X239" t="str">
            <v>107002976361</v>
          </cell>
          <cell r="Y239">
            <v>0</v>
          </cell>
          <cell r="Z239">
            <v>0</v>
          </cell>
          <cell r="AA239" t="str">
            <v>VIETINBANK</v>
          </cell>
          <cell r="AB239" t="str">
            <v>LT</v>
          </cell>
          <cell r="AC239">
            <v>0</v>
          </cell>
        </row>
        <row r="240">
          <cell r="C240">
            <v>10190.1</v>
          </cell>
          <cell r="D240" t="str">
            <v>Vũ Bá Sang</v>
          </cell>
          <cell r="E240" t="str">
            <v>Giám đốc</v>
          </cell>
          <cell r="F240" t="str">
            <v>Ban Giám đốc</v>
          </cell>
          <cell r="G240" t="str">
            <v>Ban Giám đốc</v>
          </cell>
          <cell r="H240" t="str">
            <v>Ban Giám đốc</v>
          </cell>
          <cell r="I240" t="str">
            <v>BGĐ C6.2</v>
          </cell>
          <cell r="J240" t="str">
            <v>C6.2</v>
          </cell>
          <cell r="K240">
            <v>41876</v>
          </cell>
          <cell r="L240">
            <v>0</v>
          </cell>
          <cell r="M240" t="str">
            <v>HĐ Part time</v>
          </cell>
          <cell r="N240" t="str">
            <v>Không XĐTH</v>
          </cell>
          <cell r="O240">
            <v>42917</v>
          </cell>
          <cell r="P240">
            <v>0</v>
          </cell>
          <cell r="Q240">
            <v>0</v>
          </cell>
          <cell r="R240">
            <v>3000000</v>
          </cell>
          <cell r="S240">
            <v>0</v>
          </cell>
          <cell r="T240">
            <v>3000000</v>
          </cell>
          <cell r="U240">
            <v>0</v>
          </cell>
          <cell r="V240">
            <v>0</v>
          </cell>
          <cell r="W240">
            <v>0</v>
          </cell>
          <cell r="X240" t="str">
            <v>Nhận tiền mặt</v>
          </cell>
          <cell r="Y240">
            <v>0</v>
          </cell>
          <cell r="Z240">
            <v>0</v>
          </cell>
          <cell r="AA240" t="str">
            <v>VIETINBANK</v>
          </cell>
          <cell r="AB240" t="str">
            <v>LT</v>
          </cell>
          <cell r="AC240">
            <v>0</v>
          </cell>
        </row>
        <row r="241">
          <cell r="C241">
            <v>10191.1</v>
          </cell>
          <cell r="D241" t="str">
            <v>Nguyễn Viết Thông</v>
          </cell>
          <cell r="E241" t="str">
            <v>Phụ trách Kế toán</v>
          </cell>
          <cell r="F241" t="str">
            <v>Phòng Kế toán</v>
          </cell>
          <cell r="G241" t="str">
            <v>Phòng Kế toán</v>
          </cell>
          <cell r="H241" t="str">
            <v>Khối Dịch vụ</v>
          </cell>
          <cell r="I241" t="str">
            <v>Phòng KT C6.2</v>
          </cell>
          <cell r="J241" t="str">
            <v>C6.2</v>
          </cell>
          <cell r="K241">
            <v>42585</v>
          </cell>
          <cell r="L241">
            <v>0</v>
          </cell>
          <cell r="M241" t="str">
            <v>HĐ Part time</v>
          </cell>
          <cell r="N241" t="str">
            <v>XĐTH</v>
          </cell>
          <cell r="O241">
            <v>42948</v>
          </cell>
          <cell r="P241">
            <v>0</v>
          </cell>
          <cell r="Q241">
            <v>0</v>
          </cell>
          <cell r="R241">
            <v>1000000</v>
          </cell>
          <cell r="S241">
            <v>0</v>
          </cell>
          <cell r="T241">
            <v>1000000</v>
          </cell>
          <cell r="U241">
            <v>0</v>
          </cell>
          <cell r="V241">
            <v>0</v>
          </cell>
          <cell r="W241">
            <v>0</v>
          </cell>
          <cell r="X241" t="str">
            <v>Nhận tiền mặt</v>
          </cell>
          <cell r="Y241">
            <v>0</v>
          </cell>
          <cell r="Z241">
            <v>0</v>
          </cell>
          <cell r="AA241" t="str">
            <v>VIETINBANK</v>
          </cell>
          <cell r="AB241" t="str">
            <v>LT</v>
          </cell>
          <cell r="AC241">
            <v>0</v>
          </cell>
        </row>
        <row r="242">
          <cell r="C242">
            <v>10243</v>
          </cell>
          <cell r="D242" t="str">
            <v>Đỗ Đức Đạt</v>
          </cell>
          <cell r="E242" t="str">
            <v>Tổng Giám đốc</v>
          </cell>
          <cell r="F242" t="str">
            <v>Ban Tổng Giám đốc</v>
          </cell>
          <cell r="G242" t="str">
            <v>Ban Tổng Giám đốc</v>
          </cell>
          <cell r="H242" t="str">
            <v>Ban Tổng Giám đốc</v>
          </cell>
          <cell r="I242" t="str">
            <v>Ban TGD CHG</v>
          </cell>
          <cell r="J242" t="str">
            <v>CHG</v>
          </cell>
          <cell r="K242">
            <v>39462</v>
          </cell>
          <cell r="L242">
            <v>0</v>
          </cell>
          <cell r="M242">
            <v>1</v>
          </cell>
          <cell r="N242" t="str">
            <v>Không XĐTH</v>
          </cell>
          <cell r="O242">
            <v>0</v>
          </cell>
          <cell r="P242">
            <v>0</v>
          </cell>
          <cell r="Q242">
            <v>0</v>
          </cell>
          <cell r="R242">
            <v>25000000</v>
          </cell>
          <cell r="S242">
            <v>25000000</v>
          </cell>
          <cell r="T242">
            <v>50000000</v>
          </cell>
          <cell r="U242">
            <v>0</v>
          </cell>
          <cell r="V242">
            <v>0</v>
          </cell>
          <cell r="W242">
            <v>0</v>
          </cell>
          <cell r="X242" t="str">
            <v>103006042819</v>
          </cell>
          <cell r="Y242">
            <v>0</v>
          </cell>
          <cell r="Z242">
            <v>0</v>
          </cell>
          <cell r="AA242" t="str">
            <v>VIETINBANK</v>
          </cell>
          <cell r="AB242" t="str">
            <v>LT</v>
          </cell>
          <cell r="AC242">
            <v>2</v>
          </cell>
        </row>
        <row r="243">
          <cell r="C243">
            <v>10245</v>
          </cell>
          <cell r="D243" t="str">
            <v>Ngô Thị Thúy Kiều</v>
          </cell>
          <cell r="E243" t="str">
            <v>Phụ trách Kế hoạch &amp; Chiến lược</v>
          </cell>
          <cell r="F243" t="str">
            <v>Ban Đầu Tư</v>
          </cell>
          <cell r="G243" t="str">
            <v>Ban Đầu Tư</v>
          </cell>
          <cell r="H243" t="str">
            <v>Khối Đầu Tư - Tài chính</v>
          </cell>
          <cell r="I243" t="str">
            <v>TTL CHG</v>
          </cell>
          <cell r="J243" t="str">
            <v>CHG</v>
          </cell>
          <cell r="K243">
            <v>41891</v>
          </cell>
          <cell r="L243">
            <v>0</v>
          </cell>
          <cell r="M243">
            <v>1</v>
          </cell>
          <cell r="N243" t="str">
            <v>XĐTH</v>
          </cell>
          <cell r="O243">
            <v>0</v>
          </cell>
          <cell r="P243">
            <v>0</v>
          </cell>
          <cell r="Q243">
            <v>0</v>
          </cell>
          <cell r="R243">
            <v>23000000</v>
          </cell>
          <cell r="S243">
            <v>23000000</v>
          </cell>
          <cell r="T243">
            <v>46000000</v>
          </cell>
          <cell r="U243">
            <v>0</v>
          </cell>
          <cell r="V243">
            <v>0</v>
          </cell>
          <cell r="W243">
            <v>0</v>
          </cell>
          <cell r="X243" t="str">
            <v>104001494521</v>
          </cell>
          <cell r="Y243">
            <v>0</v>
          </cell>
          <cell r="Z243">
            <v>0</v>
          </cell>
          <cell r="AA243" t="str">
            <v>VIETINBANK</v>
          </cell>
          <cell r="AB243" t="str">
            <v>LT</v>
          </cell>
          <cell r="AC243">
            <v>2</v>
          </cell>
        </row>
        <row r="244">
          <cell r="C244">
            <v>10246</v>
          </cell>
          <cell r="D244" t="str">
            <v>Lê Thị Thu Hằng</v>
          </cell>
          <cell r="E244" t="str">
            <v>Chuyên viên Kế hoạch &amp; Chiến lược</v>
          </cell>
          <cell r="F244" t="str">
            <v>Ban Đầu Tư</v>
          </cell>
          <cell r="G244" t="str">
            <v>Ban Đầu Tư</v>
          </cell>
          <cell r="H244" t="str">
            <v>Khối Đầu Tư - Tài chính</v>
          </cell>
          <cell r="I244" t="str">
            <v>TTL CHG</v>
          </cell>
          <cell r="J244" t="str">
            <v>CHG</v>
          </cell>
          <cell r="K244">
            <v>41925</v>
          </cell>
          <cell r="L244">
            <v>0</v>
          </cell>
          <cell r="M244">
            <v>1</v>
          </cell>
          <cell r="N244" t="str">
            <v>XĐTH</v>
          </cell>
          <cell r="O244">
            <v>0</v>
          </cell>
          <cell r="P244">
            <v>0</v>
          </cell>
          <cell r="Q244">
            <v>0</v>
          </cell>
          <cell r="R244">
            <v>5075000</v>
          </cell>
          <cell r="S244">
            <v>5075000</v>
          </cell>
          <cell r="T244">
            <v>10150000</v>
          </cell>
          <cell r="U244">
            <v>0</v>
          </cell>
          <cell r="V244">
            <v>0</v>
          </cell>
          <cell r="W244">
            <v>0</v>
          </cell>
          <cell r="X244" t="str">
            <v>103005204766</v>
          </cell>
          <cell r="Y244">
            <v>0</v>
          </cell>
          <cell r="Z244">
            <v>0</v>
          </cell>
          <cell r="AA244" t="str">
            <v>VIETINBANK</v>
          </cell>
          <cell r="AB244" t="str">
            <v>LT</v>
          </cell>
          <cell r="AC244">
            <v>1</v>
          </cell>
        </row>
        <row r="245">
          <cell r="C245">
            <v>10258</v>
          </cell>
          <cell r="D245" t="str">
            <v>Phạm Thu Hà</v>
          </cell>
          <cell r="E245" t="str">
            <v>Thư ký Tổng Giám đốc</v>
          </cell>
          <cell r="F245" t="str">
            <v>Văn phòng Tập đoàn</v>
          </cell>
          <cell r="G245" t="str">
            <v>Văn phòng Tập đoàn</v>
          </cell>
          <cell r="H245">
            <v>0</v>
          </cell>
          <cell r="I245" t="str">
            <v>TTL CHG</v>
          </cell>
          <cell r="J245" t="str">
            <v>CHG</v>
          </cell>
          <cell r="K245">
            <v>42534</v>
          </cell>
          <cell r="L245">
            <v>0</v>
          </cell>
          <cell r="M245">
            <v>1</v>
          </cell>
          <cell r="N245" t="str">
            <v>XĐTH</v>
          </cell>
          <cell r="O245">
            <v>0</v>
          </cell>
          <cell r="P245">
            <v>0</v>
          </cell>
          <cell r="Q245">
            <v>0</v>
          </cell>
          <cell r="R245">
            <v>6875000</v>
          </cell>
          <cell r="S245">
            <v>6875000</v>
          </cell>
          <cell r="T245">
            <v>13750000</v>
          </cell>
          <cell r="U245">
            <v>0</v>
          </cell>
          <cell r="V245">
            <v>0</v>
          </cell>
          <cell r="W245">
            <v>0</v>
          </cell>
          <cell r="X245" t="str">
            <v>107003251418</v>
          </cell>
          <cell r="Y245">
            <v>0</v>
          </cell>
          <cell r="Z245">
            <v>0</v>
          </cell>
          <cell r="AA245" t="str">
            <v>VIETINBANK</v>
          </cell>
          <cell r="AB245" t="str">
            <v>LT</v>
          </cell>
          <cell r="AC245">
            <v>1</v>
          </cell>
        </row>
        <row r="246">
          <cell r="C246">
            <v>10265</v>
          </cell>
          <cell r="D246" t="str">
            <v>Phạm Thế Duyệt</v>
          </cell>
          <cell r="E246" t="str">
            <v>Chuyên viên Kế hoạch &amp; Chiến lược</v>
          </cell>
          <cell r="F246" t="str">
            <v>Ban Đầu Tư</v>
          </cell>
          <cell r="G246" t="str">
            <v>Ban Đầu Tư</v>
          </cell>
          <cell r="H246" t="str">
            <v>Khối Đầu Tư - Tài chính</v>
          </cell>
          <cell r="I246" t="str">
            <v>TTL CHG</v>
          </cell>
          <cell r="J246" t="str">
            <v>CHG</v>
          </cell>
          <cell r="K246">
            <v>42660</v>
          </cell>
          <cell r="L246">
            <v>0</v>
          </cell>
          <cell r="M246">
            <v>1</v>
          </cell>
          <cell r="N246" t="str">
            <v>XĐTH</v>
          </cell>
          <cell r="O246">
            <v>42917</v>
          </cell>
          <cell r="P246" t="str">
            <v>Điều chỉnh lương</v>
          </cell>
          <cell r="Q246">
            <v>0</v>
          </cell>
          <cell r="R246">
            <v>7000000</v>
          </cell>
          <cell r="S246">
            <v>7000000</v>
          </cell>
          <cell r="T246">
            <v>14000000</v>
          </cell>
          <cell r="U246">
            <v>0</v>
          </cell>
          <cell r="V246">
            <v>0</v>
          </cell>
          <cell r="W246">
            <v>0</v>
          </cell>
          <cell r="X246" t="str">
            <v>105006609632</v>
          </cell>
          <cell r="Y246">
            <v>0</v>
          </cell>
          <cell r="Z246">
            <v>0</v>
          </cell>
          <cell r="AA246" t="str">
            <v>VIETINBANK</v>
          </cell>
          <cell r="AB246" t="str">
            <v>LT</v>
          </cell>
          <cell r="AC246">
            <v>0</v>
          </cell>
        </row>
        <row r="247">
          <cell r="C247">
            <v>10293</v>
          </cell>
          <cell r="D247" t="str">
            <v>Nguyễn Thị Thanh Tú</v>
          </cell>
          <cell r="E247" t="str">
            <v>Nhân viên Điều phối dự án</v>
          </cell>
          <cell r="F247" t="str">
            <v>Văn phòng Tập đoàn</v>
          </cell>
          <cell r="G247" t="str">
            <v>Văn phòng Tập đoàn</v>
          </cell>
          <cell r="H247">
            <v>0</v>
          </cell>
          <cell r="I247" t="str">
            <v>TTL CHG</v>
          </cell>
          <cell r="J247" t="str">
            <v>CHG</v>
          </cell>
          <cell r="K247">
            <v>42557</v>
          </cell>
          <cell r="L247">
            <v>0</v>
          </cell>
          <cell r="M247">
            <v>1</v>
          </cell>
          <cell r="N247" t="str">
            <v>XĐTH</v>
          </cell>
          <cell r="O247">
            <v>0</v>
          </cell>
          <cell r="P247">
            <v>0</v>
          </cell>
          <cell r="Q247">
            <v>0</v>
          </cell>
          <cell r="R247">
            <v>4050000</v>
          </cell>
          <cell r="S247">
            <v>5950000</v>
          </cell>
          <cell r="T247">
            <v>10000000</v>
          </cell>
          <cell r="U247">
            <v>0</v>
          </cell>
          <cell r="V247">
            <v>0</v>
          </cell>
          <cell r="W247">
            <v>0</v>
          </cell>
          <cell r="X247" t="str">
            <v>108003286173</v>
          </cell>
          <cell r="Y247">
            <v>0</v>
          </cell>
          <cell r="Z247">
            <v>0</v>
          </cell>
          <cell r="AA247" t="str">
            <v>VIETINBANK</v>
          </cell>
          <cell r="AB247" t="str">
            <v>LT</v>
          </cell>
          <cell r="AC247">
            <v>0</v>
          </cell>
        </row>
        <row r="248">
          <cell r="C248">
            <v>10344</v>
          </cell>
          <cell r="D248" t="str">
            <v>Nguyễn Anh Đức</v>
          </cell>
          <cell r="E248" t="str">
            <v>Trợ lý Tổng Giám đốc</v>
          </cell>
          <cell r="F248" t="str">
            <v>Văn phòng Tập đoàn</v>
          </cell>
          <cell r="G248" t="str">
            <v>Văn phòng Tập đoàn</v>
          </cell>
          <cell r="H248">
            <v>0</v>
          </cell>
          <cell r="I248" t="str">
            <v>TTL CHG</v>
          </cell>
          <cell r="J248" t="str">
            <v>CHG</v>
          </cell>
          <cell r="K248">
            <v>42983</v>
          </cell>
          <cell r="L248">
            <v>0</v>
          </cell>
          <cell r="M248">
            <v>1</v>
          </cell>
          <cell r="N248" t="str">
            <v>XĐTH</v>
          </cell>
          <cell r="O248">
            <v>42983</v>
          </cell>
          <cell r="P248" t="str">
            <v>Nhân viên mới</v>
          </cell>
          <cell r="Q248">
            <v>0</v>
          </cell>
          <cell r="R248">
            <v>38200000</v>
          </cell>
          <cell r="S248">
            <v>38200000</v>
          </cell>
          <cell r="T248">
            <v>76400000</v>
          </cell>
          <cell r="U248">
            <v>0</v>
          </cell>
          <cell r="V248">
            <v>0</v>
          </cell>
          <cell r="W248">
            <v>0</v>
          </cell>
          <cell r="X248">
            <v>108866974642</v>
          </cell>
          <cell r="Y248">
            <v>0</v>
          </cell>
          <cell r="Z248">
            <v>0</v>
          </cell>
          <cell r="AA248">
            <v>0</v>
          </cell>
          <cell r="AB248" t="str">
            <v>LT</v>
          </cell>
          <cell r="AC248">
            <v>2</v>
          </cell>
        </row>
        <row r="249">
          <cell r="C249">
            <v>10255</v>
          </cell>
          <cell r="D249" t="str">
            <v>Trịnh Tùng Bách</v>
          </cell>
          <cell r="E249" t="str">
            <v>Giám đốc Ban Nghiên cứu &amp; Phát triển</v>
          </cell>
          <cell r="F249" t="str">
            <v>Ban Nghiên cứu &amp; Phát triển (R&amp;D)</v>
          </cell>
          <cell r="G249" t="str">
            <v>Ban Nghiên cứu &amp; Phát triển (R&amp;D)</v>
          </cell>
          <cell r="H249" t="str">
            <v>Khối Dịch vụ - Marketing - R&amp;D - Nhân sự</v>
          </cell>
          <cell r="I249" t="str">
            <v>Ban R&amp;D CHG</v>
          </cell>
          <cell r="J249" t="str">
            <v>CHG</v>
          </cell>
          <cell r="K249">
            <v>42467</v>
          </cell>
          <cell r="L249">
            <v>0</v>
          </cell>
          <cell r="M249">
            <v>1</v>
          </cell>
          <cell r="N249" t="str">
            <v>XĐTH</v>
          </cell>
          <cell r="O249">
            <v>43009</v>
          </cell>
          <cell r="P249" t="str">
            <v>Điều chỉnh lương</v>
          </cell>
          <cell r="Q249">
            <v>0</v>
          </cell>
          <cell r="R249">
            <v>22500000</v>
          </cell>
          <cell r="S249">
            <v>22500000</v>
          </cell>
          <cell r="T249">
            <v>45000000</v>
          </cell>
          <cell r="U249">
            <v>0</v>
          </cell>
          <cell r="V249">
            <v>700000</v>
          </cell>
          <cell r="W249">
            <v>1500000</v>
          </cell>
          <cell r="X249" t="str">
            <v>103003194041</v>
          </cell>
          <cell r="Y249">
            <v>1500000</v>
          </cell>
          <cell r="Z249">
            <v>0</v>
          </cell>
          <cell r="AA249" t="str">
            <v>VIETINBANK</v>
          </cell>
          <cell r="AB249" t="str">
            <v>LT</v>
          </cell>
          <cell r="AC249">
            <v>0</v>
          </cell>
        </row>
        <row r="250">
          <cell r="C250">
            <v>10260</v>
          </cell>
          <cell r="D250" t="str">
            <v>Bùi Thị Khánh Linh</v>
          </cell>
          <cell r="E250" t="str">
            <v>Nhân viên Nghiên cứu &amp; Phát triển</v>
          </cell>
          <cell r="F250" t="str">
            <v>Ban Nghiên cứu &amp; Phát triển (R&amp;D)</v>
          </cell>
          <cell r="G250" t="str">
            <v>Ban Nghiên cứu &amp; Phát triển (R&amp;D)</v>
          </cell>
          <cell r="H250" t="str">
            <v>Khối Dịch vụ - Marketing - R&amp;D - Nhân sự</v>
          </cell>
          <cell r="I250" t="str">
            <v>Ban R&amp;D CHG</v>
          </cell>
          <cell r="J250" t="str">
            <v>CHG</v>
          </cell>
          <cell r="K250">
            <v>42593</v>
          </cell>
          <cell r="L250">
            <v>0</v>
          </cell>
          <cell r="M250">
            <v>1</v>
          </cell>
          <cell r="N250" t="str">
            <v>XĐTH</v>
          </cell>
          <cell r="O250">
            <v>42917</v>
          </cell>
          <cell r="P250" t="str">
            <v>Điều chỉnh lương</v>
          </cell>
          <cell r="Q250">
            <v>0</v>
          </cell>
          <cell r="R250">
            <v>4600000</v>
          </cell>
          <cell r="S250">
            <v>4600000</v>
          </cell>
          <cell r="T250">
            <v>9200000</v>
          </cell>
          <cell r="U250">
            <v>0</v>
          </cell>
          <cell r="V250">
            <v>0</v>
          </cell>
          <cell r="W250">
            <v>0</v>
          </cell>
          <cell r="X250" t="str">
            <v>101003439426</v>
          </cell>
          <cell r="Y250">
            <v>0</v>
          </cell>
          <cell r="Z250">
            <v>0</v>
          </cell>
          <cell r="AA250" t="str">
            <v>VIETINBANK</v>
          </cell>
          <cell r="AB250" t="str">
            <v>LT</v>
          </cell>
          <cell r="AC250">
            <v>0</v>
          </cell>
        </row>
        <row r="251">
          <cell r="C251">
            <v>10302</v>
          </cell>
          <cell r="D251" t="str">
            <v>Mai Văn Tấn</v>
          </cell>
          <cell r="E251" t="str">
            <v>Chuyên viên Nghiên cứu &amp; Phát triển</v>
          </cell>
          <cell r="F251" t="str">
            <v>Ban Nghiên cứu &amp; Phát triển (R&amp;D)</v>
          </cell>
          <cell r="G251" t="str">
            <v>Ban Nghiên cứu &amp; Phát triển (R&amp;D)</v>
          </cell>
          <cell r="H251" t="str">
            <v>Khối Dịch vụ - Marketing - R&amp;D - Nhân sự</v>
          </cell>
          <cell r="I251" t="str">
            <v>Ban R&amp;D CHG</v>
          </cell>
          <cell r="J251" t="str">
            <v>CHG</v>
          </cell>
          <cell r="K251">
            <v>42948</v>
          </cell>
          <cell r="L251">
            <v>0</v>
          </cell>
          <cell r="M251">
            <v>1</v>
          </cell>
          <cell r="N251" t="str">
            <v>XĐTH</v>
          </cell>
          <cell r="O251">
            <v>43008</v>
          </cell>
          <cell r="P251" t="str">
            <v>Chính thức</v>
          </cell>
          <cell r="Q251">
            <v>0</v>
          </cell>
          <cell r="R251">
            <v>7500000</v>
          </cell>
          <cell r="S251">
            <v>7500000</v>
          </cell>
          <cell r="T251">
            <v>15000000</v>
          </cell>
          <cell r="U251">
            <v>0</v>
          </cell>
          <cell r="V251">
            <v>0</v>
          </cell>
          <cell r="W251">
            <v>0</v>
          </cell>
          <cell r="X251">
            <v>102867363587</v>
          </cell>
          <cell r="Y251">
            <v>0</v>
          </cell>
          <cell r="Z251">
            <v>0</v>
          </cell>
          <cell r="AA251" t="str">
            <v>VIETINBANK</v>
          </cell>
          <cell r="AB251" t="str">
            <v>LT</v>
          </cell>
          <cell r="AC251">
            <v>1</v>
          </cell>
        </row>
        <row r="252">
          <cell r="C252">
            <v>10296</v>
          </cell>
          <cell r="D252" t="str">
            <v>Phạm Thị Ngọc Thủy</v>
          </cell>
          <cell r="E252" t="str">
            <v>Phụ trách Ban Định giá</v>
          </cell>
          <cell r="F252" t="str">
            <v>Ban Định giá</v>
          </cell>
          <cell r="G252" t="str">
            <v>Ban Định giá</v>
          </cell>
          <cell r="H252">
            <v>0</v>
          </cell>
          <cell r="I252" t="str">
            <v>Ban ĐG CHG</v>
          </cell>
          <cell r="J252" t="str">
            <v>CHG</v>
          </cell>
          <cell r="K252">
            <v>42935</v>
          </cell>
          <cell r="L252">
            <v>0</v>
          </cell>
          <cell r="M252">
            <v>1</v>
          </cell>
          <cell r="N252" t="str">
            <v>XĐTH</v>
          </cell>
          <cell r="O252">
            <v>0</v>
          </cell>
          <cell r="P252" t="str">
            <v>Nhân viên mới</v>
          </cell>
          <cell r="Q252">
            <v>0</v>
          </cell>
          <cell r="R252">
            <v>17500000</v>
          </cell>
          <cell r="S252">
            <v>17500000</v>
          </cell>
          <cell r="T252">
            <v>35000000</v>
          </cell>
          <cell r="U252">
            <v>0</v>
          </cell>
          <cell r="V252">
            <v>0</v>
          </cell>
          <cell r="W252">
            <v>0</v>
          </cell>
          <cell r="X252">
            <v>101002307657</v>
          </cell>
          <cell r="Y252">
            <v>0</v>
          </cell>
          <cell r="Z252">
            <v>0</v>
          </cell>
          <cell r="AA252" t="str">
            <v>VIETINBANK</v>
          </cell>
          <cell r="AB252" t="str">
            <v>LT</v>
          </cell>
          <cell r="AC252">
            <v>3</v>
          </cell>
        </row>
        <row r="253">
          <cell r="C253">
            <v>10145</v>
          </cell>
          <cell r="D253" t="str">
            <v>Nguyễn Huy Tuấn</v>
          </cell>
          <cell r="E253" t="str">
            <v>Chuyên viên Định giá</v>
          </cell>
          <cell r="F253" t="str">
            <v>Ban Định giá</v>
          </cell>
          <cell r="G253" t="str">
            <v>Ban Định giá</v>
          </cell>
          <cell r="H253">
            <v>0</v>
          </cell>
          <cell r="I253" t="str">
            <v>Ban ĐG CHG</v>
          </cell>
          <cell r="J253" t="str">
            <v>CHG</v>
          </cell>
          <cell r="K253">
            <v>42248</v>
          </cell>
          <cell r="L253">
            <v>0</v>
          </cell>
          <cell r="M253">
            <v>1</v>
          </cell>
          <cell r="N253" t="str">
            <v>XĐTH</v>
          </cell>
          <cell r="O253">
            <v>42917</v>
          </cell>
          <cell r="P253" t="str">
            <v>Điều chỉnh lương</v>
          </cell>
          <cell r="Q253">
            <v>0</v>
          </cell>
          <cell r="R253">
            <v>6000000</v>
          </cell>
          <cell r="S253">
            <v>6000000</v>
          </cell>
          <cell r="T253">
            <v>12000000</v>
          </cell>
          <cell r="U253">
            <v>0</v>
          </cell>
          <cell r="V253">
            <v>0</v>
          </cell>
          <cell r="W253">
            <v>0</v>
          </cell>
          <cell r="X253" t="str">
            <v>100002457574</v>
          </cell>
          <cell r="Y253">
            <v>0</v>
          </cell>
          <cell r="Z253">
            <v>0</v>
          </cell>
          <cell r="AA253" t="str">
            <v>VIETINBANK</v>
          </cell>
          <cell r="AB253" t="str">
            <v>LT</v>
          </cell>
          <cell r="AC253">
            <v>1</v>
          </cell>
        </row>
        <row r="254">
          <cell r="C254">
            <v>10140</v>
          </cell>
          <cell r="D254" t="str">
            <v>Trần Công Tưởng</v>
          </cell>
          <cell r="E254" t="str">
            <v>Quyền Giám đốc Ban Quản trị rủi ro &amp; Kiểm soát nội bộ</v>
          </cell>
          <cell r="F254" t="str">
            <v>Ban Quản trị rủi ro &amp; Kiểm soát nội bộ</v>
          </cell>
          <cell r="G254" t="str">
            <v>Ban Quản trị rủi ro &amp; Kiểm soát nội bộ</v>
          </cell>
          <cell r="H254">
            <v>0</v>
          </cell>
          <cell r="I254" t="str">
            <v>Ban TT &amp; KSNB CHG</v>
          </cell>
          <cell r="J254" t="str">
            <v>CHG</v>
          </cell>
          <cell r="K254">
            <v>41624</v>
          </cell>
          <cell r="L254">
            <v>0</v>
          </cell>
          <cell r="M254">
            <v>1</v>
          </cell>
          <cell r="N254" t="str">
            <v>XĐTH</v>
          </cell>
          <cell r="O254">
            <v>0</v>
          </cell>
          <cell r="P254">
            <v>0</v>
          </cell>
          <cell r="Q254">
            <v>0</v>
          </cell>
          <cell r="R254">
            <v>15625000</v>
          </cell>
          <cell r="S254">
            <v>15625000</v>
          </cell>
          <cell r="T254">
            <v>31250000</v>
          </cell>
          <cell r="U254">
            <v>0</v>
          </cell>
          <cell r="V254">
            <v>0</v>
          </cell>
          <cell r="W254">
            <v>0</v>
          </cell>
          <cell r="X254" t="str">
            <v>100001323960</v>
          </cell>
          <cell r="Y254">
            <v>0</v>
          </cell>
          <cell r="Z254">
            <v>0</v>
          </cell>
          <cell r="AA254" t="str">
            <v>VIETINBANK</v>
          </cell>
          <cell r="AB254" t="str">
            <v>LT</v>
          </cell>
          <cell r="AC254">
            <v>1</v>
          </cell>
        </row>
        <row r="255">
          <cell r="C255">
            <v>10240</v>
          </cell>
          <cell r="D255" t="str">
            <v>Đào Thị Hồng Nhung</v>
          </cell>
          <cell r="E255" t="str">
            <v>Phụ trách Kiểm soát Tài chính - Kế toán</v>
          </cell>
          <cell r="F255" t="str">
            <v>Ban Quản trị rủi ro &amp; Kiểm soát nội bộ</v>
          </cell>
          <cell r="G255" t="str">
            <v>Ban Quản trị rủi ro &amp; Kiểm soát nội bộ</v>
          </cell>
          <cell r="H255">
            <v>0</v>
          </cell>
          <cell r="I255" t="str">
            <v>Ban TT &amp; KSNB CHG</v>
          </cell>
          <cell r="J255" t="str">
            <v>CHG</v>
          </cell>
          <cell r="K255">
            <v>41610</v>
          </cell>
          <cell r="L255">
            <v>0</v>
          </cell>
          <cell r="M255">
            <v>1</v>
          </cell>
          <cell r="N255" t="str">
            <v>XĐTH</v>
          </cell>
          <cell r="O255">
            <v>0</v>
          </cell>
          <cell r="P255">
            <v>0</v>
          </cell>
          <cell r="Q255">
            <v>0</v>
          </cell>
          <cell r="R255">
            <v>16100000</v>
          </cell>
          <cell r="S255">
            <v>16100000</v>
          </cell>
          <cell r="T255">
            <v>32200000</v>
          </cell>
          <cell r="U255">
            <v>0</v>
          </cell>
          <cell r="V255">
            <v>0</v>
          </cell>
          <cell r="W255">
            <v>0</v>
          </cell>
          <cell r="X255" t="str">
            <v>101001287431</v>
          </cell>
          <cell r="Y255">
            <v>0</v>
          </cell>
          <cell r="Z255">
            <v>0</v>
          </cell>
          <cell r="AA255" t="str">
            <v>VIETINBANK</v>
          </cell>
          <cell r="AB255" t="str">
            <v>LT</v>
          </cell>
          <cell r="AC255">
            <v>2</v>
          </cell>
        </row>
        <row r="256">
          <cell r="C256">
            <v>10261</v>
          </cell>
          <cell r="D256" t="str">
            <v>Lê Đức Anh</v>
          </cell>
          <cell r="E256" t="str">
            <v>Chuyên viên kiểm soát Tài chính - Kế toán</v>
          </cell>
          <cell r="F256" t="str">
            <v>Ban Quản trị rủi ro &amp; Kiểm soát nội bộ</v>
          </cell>
          <cell r="G256" t="str">
            <v>Ban Quản trị rủi ro &amp; Kiểm soát nội bộ</v>
          </cell>
          <cell r="H256">
            <v>0</v>
          </cell>
          <cell r="I256" t="str">
            <v>Ban TT &amp; KSNB CHG</v>
          </cell>
          <cell r="J256" t="str">
            <v>CHG</v>
          </cell>
          <cell r="K256">
            <v>42628</v>
          </cell>
          <cell r="L256">
            <v>0</v>
          </cell>
          <cell r="M256">
            <v>1</v>
          </cell>
          <cell r="N256" t="str">
            <v>XĐTH</v>
          </cell>
          <cell r="O256">
            <v>0</v>
          </cell>
          <cell r="P256">
            <v>0</v>
          </cell>
          <cell r="Q256">
            <v>0</v>
          </cell>
          <cell r="R256">
            <v>6825000</v>
          </cell>
          <cell r="S256">
            <v>6825000</v>
          </cell>
          <cell r="T256">
            <v>13650000</v>
          </cell>
          <cell r="U256">
            <v>0</v>
          </cell>
          <cell r="V256">
            <v>0</v>
          </cell>
          <cell r="W256">
            <v>0</v>
          </cell>
          <cell r="X256" t="str">
            <v>107005192241</v>
          </cell>
          <cell r="Y256">
            <v>0</v>
          </cell>
          <cell r="Z256">
            <v>0</v>
          </cell>
          <cell r="AA256" t="str">
            <v>VIETINBANK</v>
          </cell>
          <cell r="AB256" t="str">
            <v>LT</v>
          </cell>
          <cell r="AC256">
            <v>1</v>
          </cell>
        </row>
        <row r="257">
          <cell r="C257">
            <v>10269</v>
          </cell>
          <cell r="D257" t="str">
            <v>Chử Viết Trung</v>
          </cell>
          <cell r="E257" t="str">
            <v>Trợ lý Kế hoạch kỹ thuật thi công</v>
          </cell>
          <cell r="F257" t="str">
            <v>Ban Điều hành dự án Ecohome Phúc Lợi</v>
          </cell>
          <cell r="G257" t="str">
            <v>Ban Điều hành các dự án</v>
          </cell>
          <cell r="H257" t="str">
            <v>Khối sản xuất và xây lắp</v>
          </cell>
          <cell r="I257" t="str">
            <v>DE4 C3</v>
          </cell>
          <cell r="J257" t="str">
            <v>C3</v>
          </cell>
          <cell r="K257">
            <v>42313</v>
          </cell>
          <cell r="L257">
            <v>0</v>
          </cell>
          <cell r="M257">
            <v>1</v>
          </cell>
          <cell r="N257" t="str">
            <v>XĐTH</v>
          </cell>
          <cell r="O257">
            <v>43070</v>
          </cell>
          <cell r="P257" t="str">
            <v>Điều chuyển từ CHG sang C3</v>
          </cell>
          <cell r="Q257">
            <v>0</v>
          </cell>
          <cell r="R257">
            <v>8000000</v>
          </cell>
          <cell r="S257">
            <v>8000000</v>
          </cell>
          <cell r="T257">
            <v>16000000</v>
          </cell>
          <cell r="U257">
            <v>0</v>
          </cell>
          <cell r="V257">
            <v>0</v>
          </cell>
          <cell r="W257">
            <v>0</v>
          </cell>
          <cell r="X257" t="str">
            <v>104002826353</v>
          </cell>
          <cell r="Y257">
            <v>0</v>
          </cell>
          <cell r="Z257">
            <v>0</v>
          </cell>
          <cell r="AA257" t="str">
            <v>VIETINBANK</v>
          </cell>
          <cell r="AB257" t="str">
            <v>LT</v>
          </cell>
          <cell r="AC257">
            <v>2</v>
          </cell>
        </row>
        <row r="258">
          <cell r="C258">
            <v>10288</v>
          </cell>
          <cell r="D258" t="str">
            <v>Phan Tiến Thu</v>
          </cell>
          <cell r="E258" t="str">
            <v>Chuyên viên Thanh tra &amp; Kiểm soát nội bộ</v>
          </cell>
          <cell r="F258" t="str">
            <v>Ban Quản trị rủi ro &amp; Kiểm soát nội bộ</v>
          </cell>
          <cell r="G258" t="str">
            <v>Ban Quản trị rủi ro &amp; Kiểm soát nội bộ</v>
          </cell>
          <cell r="H258">
            <v>0</v>
          </cell>
          <cell r="I258" t="str">
            <v>Ban TT &amp; KSNB CHG</v>
          </cell>
          <cell r="J258" t="str">
            <v>CHG</v>
          </cell>
          <cell r="K258">
            <v>42359</v>
          </cell>
          <cell r="L258">
            <v>0</v>
          </cell>
          <cell r="M258">
            <v>1</v>
          </cell>
          <cell r="N258" t="str">
            <v>XĐTH</v>
          </cell>
          <cell r="O258">
            <v>0</v>
          </cell>
          <cell r="P258">
            <v>0</v>
          </cell>
          <cell r="Q258">
            <v>0</v>
          </cell>
          <cell r="R258">
            <v>6037500</v>
          </cell>
          <cell r="S258">
            <v>6037500</v>
          </cell>
          <cell r="T258">
            <v>12075000</v>
          </cell>
          <cell r="U258">
            <v>0</v>
          </cell>
          <cell r="V258">
            <v>0</v>
          </cell>
          <cell r="W258">
            <v>0</v>
          </cell>
          <cell r="X258" t="str">
            <v>106002781459</v>
          </cell>
          <cell r="Y258">
            <v>0</v>
          </cell>
          <cell r="Z258">
            <v>0</v>
          </cell>
          <cell r="AA258" t="str">
            <v>VIETINBANK</v>
          </cell>
          <cell r="AB258" t="str">
            <v>LT</v>
          </cell>
          <cell r="AC258">
            <v>2</v>
          </cell>
        </row>
        <row r="259">
          <cell r="C259">
            <v>10271</v>
          </cell>
          <cell r="D259" t="str">
            <v>Trịnh Quang Tùng</v>
          </cell>
          <cell r="E259" t="str">
            <v>Phụ trách Ban Đầu tư</v>
          </cell>
          <cell r="F259" t="str">
            <v>Ban Đầu tư</v>
          </cell>
          <cell r="G259" t="str">
            <v>Ban Đầu tư</v>
          </cell>
          <cell r="H259" t="str">
            <v>Khối Đầu Tư - Tài chính</v>
          </cell>
          <cell r="I259" t="str">
            <v>Ban ĐT CHG</v>
          </cell>
          <cell r="J259" t="str">
            <v>CHG</v>
          </cell>
          <cell r="K259">
            <v>42780</v>
          </cell>
          <cell r="L259">
            <v>0</v>
          </cell>
          <cell r="M259">
            <v>1</v>
          </cell>
          <cell r="N259" t="str">
            <v>XĐTH</v>
          </cell>
          <cell r="O259">
            <v>42948</v>
          </cell>
          <cell r="P259" t="str">
            <v>Điều chỉnh lương</v>
          </cell>
          <cell r="Q259">
            <v>0</v>
          </cell>
          <cell r="R259">
            <v>11500000</v>
          </cell>
          <cell r="S259">
            <v>11500000</v>
          </cell>
          <cell r="T259">
            <v>23000000</v>
          </cell>
          <cell r="U259">
            <v>0</v>
          </cell>
          <cell r="V259">
            <v>0</v>
          </cell>
          <cell r="W259">
            <v>0</v>
          </cell>
          <cell r="X259">
            <v>100000776111</v>
          </cell>
          <cell r="Y259">
            <v>0</v>
          </cell>
          <cell r="Z259">
            <v>0</v>
          </cell>
          <cell r="AA259" t="str">
            <v>VIETINBANK</v>
          </cell>
          <cell r="AB259" t="str">
            <v>LT</v>
          </cell>
          <cell r="AC259">
            <v>2</v>
          </cell>
        </row>
        <row r="260">
          <cell r="C260">
            <v>10259</v>
          </cell>
          <cell r="D260" t="str">
            <v>Trần Trung Hải</v>
          </cell>
          <cell r="E260" t="str">
            <v>Chuyên viên Đầu tư</v>
          </cell>
          <cell r="F260" t="str">
            <v>Ban Đầu tư</v>
          </cell>
          <cell r="G260" t="str">
            <v>Ban Đầu tư</v>
          </cell>
          <cell r="H260" t="str">
            <v>Khối Đầu Tư - Tài chính</v>
          </cell>
          <cell r="I260" t="str">
            <v>Ban ĐT CHG</v>
          </cell>
          <cell r="J260" t="str">
            <v>CHG</v>
          </cell>
          <cell r="K260">
            <v>42593</v>
          </cell>
          <cell r="L260">
            <v>0</v>
          </cell>
          <cell r="M260">
            <v>1</v>
          </cell>
          <cell r="N260" t="str">
            <v>XĐTH</v>
          </cell>
          <cell r="O260">
            <v>42979</v>
          </cell>
          <cell r="P260" t="str">
            <v>Điều chỉnh lương</v>
          </cell>
          <cell r="Q260">
            <v>0</v>
          </cell>
          <cell r="R260">
            <v>8125000</v>
          </cell>
          <cell r="S260">
            <v>8125000</v>
          </cell>
          <cell r="T260">
            <v>16250000</v>
          </cell>
          <cell r="U260">
            <v>0</v>
          </cell>
          <cell r="V260">
            <v>0</v>
          </cell>
          <cell r="W260">
            <v>0</v>
          </cell>
          <cell r="X260" t="str">
            <v>106004575870</v>
          </cell>
          <cell r="Y260">
            <v>0</v>
          </cell>
          <cell r="Z260">
            <v>0</v>
          </cell>
          <cell r="AA260" t="str">
            <v>VIETINBANK</v>
          </cell>
          <cell r="AB260" t="str">
            <v>LT</v>
          </cell>
          <cell r="AC260">
            <v>0</v>
          </cell>
        </row>
        <row r="261">
          <cell r="C261">
            <v>10321</v>
          </cell>
          <cell r="D261" t="str">
            <v>Hoàng Thị Cúc Phương</v>
          </cell>
          <cell r="E261" t="str">
            <v>Chuyên viên Đầu tư</v>
          </cell>
          <cell r="F261" t="str">
            <v>Ban Đầu tư</v>
          </cell>
          <cell r="G261" t="str">
            <v>Ban Đầu tư</v>
          </cell>
          <cell r="H261" t="str">
            <v>Khối Đầu Tư - Tài chính</v>
          </cell>
          <cell r="I261" t="str">
            <v>Ban ĐT CHG</v>
          </cell>
          <cell r="J261" t="str">
            <v>CHG</v>
          </cell>
          <cell r="K261">
            <v>42963</v>
          </cell>
          <cell r="L261">
            <v>0</v>
          </cell>
          <cell r="M261">
            <v>1</v>
          </cell>
          <cell r="N261" t="str">
            <v>XĐTH</v>
          </cell>
          <cell r="O261">
            <v>43024</v>
          </cell>
          <cell r="P261" t="str">
            <v>Chính thức</v>
          </cell>
          <cell r="Q261">
            <v>0</v>
          </cell>
          <cell r="R261">
            <v>9000000</v>
          </cell>
          <cell r="S261">
            <v>9000000</v>
          </cell>
          <cell r="T261">
            <v>18000000</v>
          </cell>
          <cell r="U261">
            <v>0</v>
          </cell>
          <cell r="V261">
            <v>0</v>
          </cell>
          <cell r="W261">
            <v>0</v>
          </cell>
          <cell r="X261">
            <v>104867317578</v>
          </cell>
          <cell r="Y261">
            <v>0</v>
          </cell>
          <cell r="Z261">
            <v>0</v>
          </cell>
          <cell r="AA261" t="str">
            <v>VIETINBANK</v>
          </cell>
          <cell r="AB261" t="str">
            <v>LT</v>
          </cell>
          <cell r="AC261">
            <v>2</v>
          </cell>
        </row>
        <row r="262">
          <cell r="C262">
            <v>10322</v>
          </cell>
          <cell r="D262" t="str">
            <v>Nguyễn Quang Hưng</v>
          </cell>
          <cell r="E262" t="str">
            <v>Chuyên viên Đầu tư</v>
          </cell>
          <cell r="F262" t="str">
            <v>Ban Đầu tư</v>
          </cell>
          <cell r="G262" t="str">
            <v>Ban Đầu tư</v>
          </cell>
          <cell r="H262" t="str">
            <v>Khối Đầu Tư - Tài chính</v>
          </cell>
          <cell r="I262" t="str">
            <v>Ban ĐT CHG</v>
          </cell>
          <cell r="J262" t="str">
            <v>CHG</v>
          </cell>
          <cell r="K262">
            <v>42963</v>
          </cell>
          <cell r="L262">
            <v>0</v>
          </cell>
          <cell r="M262">
            <v>1</v>
          </cell>
          <cell r="N262" t="str">
            <v>XĐTH</v>
          </cell>
          <cell r="O262">
            <v>43024</v>
          </cell>
          <cell r="P262" t="str">
            <v>Chính thức</v>
          </cell>
          <cell r="Q262">
            <v>0</v>
          </cell>
          <cell r="R262">
            <v>10000000</v>
          </cell>
          <cell r="S262">
            <v>10000000</v>
          </cell>
          <cell r="T262">
            <v>20000000</v>
          </cell>
          <cell r="U262">
            <v>0</v>
          </cell>
          <cell r="V262">
            <v>0</v>
          </cell>
          <cell r="W262">
            <v>0</v>
          </cell>
          <cell r="X262">
            <v>108001775695</v>
          </cell>
          <cell r="Y262">
            <v>0</v>
          </cell>
          <cell r="Z262">
            <v>0</v>
          </cell>
          <cell r="AA262" t="str">
            <v>VIETINBANK</v>
          </cell>
          <cell r="AB262" t="str">
            <v>LT</v>
          </cell>
          <cell r="AC262">
            <v>1</v>
          </cell>
        </row>
        <row r="263">
          <cell r="C263">
            <v>10300</v>
          </cell>
          <cell r="D263" t="str">
            <v>Ngô Thị Hường</v>
          </cell>
          <cell r="E263" t="str">
            <v>Giám đốc Ban Pháp chế</v>
          </cell>
          <cell r="F263" t="str">
            <v>Ban Pháp chế</v>
          </cell>
          <cell r="G263" t="str">
            <v>Ban Pháp chế</v>
          </cell>
          <cell r="H263" t="str">
            <v>Khối Đầu Tư - Tài chính</v>
          </cell>
          <cell r="I263" t="str">
            <v>Ban PC CHG</v>
          </cell>
          <cell r="J263" t="str">
            <v>CHG</v>
          </cell>
          <cell r="K263">
            <v>42942</v>
          </cell>
          <cell r="L263">
            <v>0</v>
          </cell>
          <cell r="M263">
            <v>1</v>
          </cell>
          <cell r="N263" t="str">
            <v>XĐTH</v>
          </cell>
          <cell r="O263">
            <v>0</v>
          </cell>
          <cell r="P263" t="str">
            <v>Nhân viên mới</v>
          </cell>
          <cell r="Q263">
            <v>0</v>
          </cell>
          <cell r="R263">
            <v>45000000</v>
          </cell>
          <cell r="S263">
            <v>45000000</v>
          </cell>
          <cell r="T263">
            <v>90000000</v>
          </cell>
          <cell r="U263">
            <v>0</v>
          </cell>
          <cell r="V263">
            <v>0</v>
          </cell>
          <cell r="W263">
            <v>0</v>
          </cell>
          <cell r="X263">
            <v>100867420540</v>
          </cell>
          <cell r="Y263">
            <v>0</v>
          </cell>
          <cell r="Z263">
            <v>0</v>
          </cell>
          <cell r="AA263" t="str">
            <v>VIETINBANK</v>
          </cell>
          <cell r="AB263" t="str">
            <v>LT</v>
          </cell>
          <cell r="AC263">
            <v>0</v>
          </cell>
        </row>
        <row r="264">
          <cell r="C264">
            <v>10247</v>
          </cell>
          <cell r="D264" t="str">
            <v>Đỗ Thị Huệ</v>
          </cell>
          <cell r="E264" t="str">
            <v>Nhân viên Pháp chế</v>
          </cell>
          <cell r="F264" t="str">
            <v>Ban Pháp chế</v>
          </cell>
          <cell r="G264" t="str">
            <v>Ban Pháp chế</v>
          </cell>
          <cell r="H264" t="str">
            <v>Khối Đầu Tư - Tài chính</v>
          </cell>
          <cell r="I264" t="str">
            <v>Ban PC CHG</v>
          </cell>
          <cell r="J264" t="str">
            <v>CHG</v>
          </cell>
          <cell r="K264">
            <v>42086</v>
          </cell>
          <cell r="L264">
            <v>0</v>
          </cell>
          <cell r="M264">
            <v>1</v>
          </cell>
          <cell r="N264" t="str">
            <v>Không XĐTH</v>
          </cell>
          <cell r="O264">
            <v>42948</v>
          </cell>
          <cell r="P264" t="str">
            <v>Điểu chỉnh lương</v>
          </cell>
          <cell r="Q264">
            <v>0</v>
          </cell>
          <cell r="R264">
            <v>4300000</v>
          </cell>
          <cell r="S264">
            <v>4300000</v>
          </cell>
          <cell r="T264">
            <v>8600000</v>
          </cell>
          <cell r="U264">
            <v>0</v>
          </cell>
          <cell r="V264">
            <v>0</v>
          </cell>
          <cell r="W264">
            <v>0</v>
          </cell>
          <cell r="X264">
            <v>102005717419</v>
          </cell>
          <cell r="Y264">
            <v>0</v>
          </cell>
          <cell r="Z264">
            <v>0</v>
          </cell>
          <cell r="AA264" t="str">
            <v>VIETINBANK</v>
          </cell>
          <cell r="AB264" t="str">
            <v>LT</v>
          </cell>
          <cell r="AC264">
            <v>0</v>
          </cell>
        </row>
        <row r="265">
          <cell r="C265">
            <v>10248</v>
          </cell>
          <cell r="D265" t="str">
            <v>Nguyễn Thị Hà</v>
          </cell>
          <cell r="E265" t="str">
            <v>Phó Giám đốc Ban Pháp chế</v>
          </cell>
          <cell r="F265" t="str">
            <v>Ban Pháp chế</v>
          </cell>
          <cell r="G265" t="str">
            <v>Ban Pháp chế</v>
          </cell>
          <cell r="H265" t="str">
            <v>Khối Đầu Tư - Tài chính</v>
          </cell>
          <cell r="I265" t="str">
            <v>Ban PC CHG</v>
          </cell>
          <cell r="J265" t="str">
            <v>CHG</v>
          </cell>
          <cell r="K265">
            <v>42131</v>
          </cell>
          <cell r="L265">
            <v>0</v>
          </cell>
          <cell r="M265" t="str">
            <v>Đóng BH nơi khác</v>
          </cell>
          <cell r="N265" t="str">
            <v>XĐTH</v>
          </cell>
          <cell r="O265">
            <v>0</v>
          </cell>
          <cell r="P265" t="str">
            <v>Nghỉ thai sản</v>
          </cell>
          <cell r="Q265">
            <v>0</v>
          </cell>
          <cell r="R265">
            <v>13200000</v>
          </cell>
          <cell r="S265">
            <v>13200000</v>
          </cell>
          <cell r="T265">
            <v>26400000</v>
          </cell>
          <cell r="U265">
            <v>0</v>
          </cell>
          <cell r="V265">
            <v>0</v>
          </cell>
          <cell r="W265">
            <v>0</v>
          </cell>
          <cell r="X265" t="str">
            <v>101002307741</v>
          </cell>
          <cell r="Y265">
            <v>0</v>
          </cell>
          <cell r="Z265">
            <v>0</v>
          </cell>
          <cell r="AA265" t="str">
            <v>VIETINBANK</v>
          </cell>
          <cell r="AB265" t="str">
            <v>LT</v>
          </cell>
          <cell r="AC265">
            <v>1</v>
          </cell>
        </row>
        <row r="266">
          <cell r="C266">
            <v>10280</v>
          </cell>
          <cell r="D266" t="str">
            <v>Nguyễn Trung Thành</v>
          </cell>
          <cell r="E266" t="str">
            <v>Chuyên viên Pháp chế</v>
          </cell>
          <cell r="F266" t="str">
            <v>Ban Pháp chế</v>
          </cell>
          <cell r="G266" t="str">
            <v>Ban Pháp chế</v>
          </cell>
          <cell r="H266" t="str">
            <v>Khối Đầu Tư - Tài chính</v>
          </cell>
          <cell r="I266" t="str">
            <v>Ban PC CHG</v>
          </cell>
          <cell r="J266" t="str">
            <v>CHG</v>
          </cell>
          <cell r="K266">
            <v>42877</v>
          </cell>
          <cell r="L266">
            <v>0</v>
          </cell>
          <cell r="M266">
            <v>1</v>
          </cell>
          <cell r="N266" t="str">
            <v>XĐTH</v>
          </cell>
          <cell r="O266">
            <v>42938</v>
          </cell>
          <cell r="P266" t="str">
            <v>Chính thức</v>
          </cell>
          <cell r="Q266">
            <v>0</v>
          </cell>
          <cell r="R266">
            <v>11000000</v>
          </cell>
          <cell r="S266">
            <v>11000000</v>
          </cell>
          <cell r="T266">
            <v>22000000</v>
          </cell>
          <cell r="U266">
            <v>0</v>
          </cell>
          <cell r="V266">
            <v>0</v>
          </cell>
          <cell r="W266">
            <v>0</v>
          </cell>
          <cell r="X266">
            <v>104867041049</v>
          </cell>
          <cell r="Y266">
            <v>0</v>
          </cell>
          <cell r="Z266">
            <v>0</v>
          </cell>
          <cell r="AA266" t="str">
            <v>VIETINBANK</v>
          </cell>
          <cell r="AB266" t="str">
            <v>LT</v>
          </cell>
          <cell r="AC266">
            <v>1</v>
          </cell>
        </row>
        <row r="267">
          <cell r="C267">
            <v>10264</v>
          </cell>
          <cell r="D267" t="str">
            <v>Phạm Thị Hồng Liên</v>
          </cell>
          <cell r="E267" t="str">
            <v>Giám đốc Tài chính</v>
          </cell>
          <cell r="F267" t="str">
            <v>Ban Tài chính - Kế toán</v>
          </cell>
          <cell r="G267" t="str">
            <v>Ban Tài chính - Kế toán</v>
          </cell>
          <cell r="H267" t="str">
            <v>Khối Đầu Tư - Tài chính</v>
          </cell>
          <cell r="I267" t="str">
            <v>Ban TC-KT CHG</v>
          </cell>
          <cell r="J267" t="str">
            <v>CHG</v>
          </cell>
          <cell r="K267">
            <v>42658</v>
          </cell>
          <cell r="L267">
            <v>0</v>
          </cell>
          <cell r="M267">
            <v>1</v>
          </cell>
          <cell r="N267" t="str">
            <v>XĐTH</v>
          </cell>
          <cell r="O267">
            <v>0</v>
          </cell>
          <cell r="P267">
            <v>0</v>
          </cell>
          <cell r="Q267">
            <v>0</v>
          </cell>
          <cell r="R267">
            <v>45000000</v>
          </cell>
          <cell r="S267">
            <v>45000000</v>
          </cell>
          <cell r="T267">
            <v>90000000</v>
          </cell>
          <cell r="U267">
            <v>0</v>
          </cell>
          <cell r="V267">
            <v>0</v>
          </cell>
          <cell r="W267">
            <v>0</v>
          </cell>
          <cell r="X267" t="str">
            <v>107006867423</v>
          </cell>
          <cell r="Y267">
            <v>0</v>
          </cell>
          <cell r="Z267">
            <v>0</v>
          </cell>
          <cell r="AA267" t="str">
            <v>VIETINBANK</v>
          </cell>
          <cell r="AB267" t="str">
            <v>LT</v>
          </cell>
          <cell r="AC267">
            <v>2</v>
          </cell>
        </row>
        <row r="268">
          <cell r="C268">
            <v>10249</v>
          </cell>
          <cell r="D268" t="str">
            <v>Nguyễn Quốc Hưng</v>
          </cell>
          <cell r="E268" t="str">
            <v>Chuyên viên Tài chính</v>
          </cell>
          <cell r="F268" t="str">
            <v>Phòng Tài chính và Phân tích đầu tư</v>
          </cell>
          <cell r="G268" t="str">
            <v>Phòng Tài chính và Phân tích đầu tư</v>
          </cell>
          <cell r="H268" t="str">
            <v>Khối Đầu Tư - Tài chính</v>
          </cell>
          <cell r="I268" t="str">
            <v>Ban TC-KT CHG</v>
          </cell>
          <cell r="J268" t="str">
            <v>CHG</v>
          </cell>
          <cell r="K268">
            <v>42199</v>
          </cell>
          <cell r="L268">
            <v>0</v>
          </cell>
          <cell r="M268">
            <v>1</v>
          </cell>
          <cell r="N268" t="str">
            <v>XĐTH</v>
          </cell>
          <cell r="O268">
            <v>0</v>
          </cell>
          <cell r="P268">
            <v>0</v>
          </cell>
          <cell r="Q268">
            <v>0</v>
          </cell>
          <cell r="R268">
            <v>4050000</v>
          </cell>
          <cell r="S268">
            <v>3650000</v>
          </cell>
          <cell r="T268">
            <v>7700000</v>
          </cell>
          <cell r="U268">
            <v>0</v>
          </cell>
          <cell r="V268">
            <v>0</v>
          </cell>
          <cell r="W268">
            <v>0</v>
          </cell>
          <cell r="X268" t="str">
            <v>104005689727</v>
          </cell>
          <cell r="Y268">
            <v>0</v>
          </cell>
          <cell r="Z268">
            <v>0</v>
          </cell>
          <cell r="AA268" t="str">
            <v>VIETINBANK</v>
          </cell>
          <cell r="AB268" t="str">
            <v>LT</v>
          </cell>
          <cell r="AC268">
            <v>0</v>
          </cell>
        </row>
        <row r="269">
          <cell r="C269">
            <v>10251</v>
          </cell>
          <cell r="D269" t="str">
            <v>Nguyễn Thị Quỳnh Anh</v>
          </cell>
          <cell r="E269" t="str">
            <v>Chuyên viên Tài chính</v>
          </cell>
          <cell r="F269" t="str">
            <v>Phòng Tài chính và Phân tích đầu tư</v>
          </cell>
          <cell r="G269" t="str">
            <v>Phòng Tài chính và Phân tích đầu tư</v>
          </cell>
          <cell r="H269" t="str">
            <v>Khối Đầu Tư - Tài chính</v>
          </cell>
          <cell r="I269" t="str">
            <v>Ban TC-KT CHG</v>
          </cell>
          <cell r="J269" t="str">
            <v>CHG</v>
          </cell>
          <cell r="K269">
            <v>42234</v>
          </cell>
          <cell r="L269">
            <v>0</v>
          </cell>
          <cell r="M269">
            <v>1</v>
          </cell>
          <cell r="N269" t="str">
            <v>XĐTH</v>
          </cell>
          <cell r="O269">
            <v>0</v>
          </cell>
          <cell r="P269">
            <v>0</v>
          </cell>
          <cell r="Q269">
            <v>0</v>
          </cell>
          <cell r="R269">
            <v>7500000</v>
          </cell>
          <cell r="S269">
            <v>7500000</v>
          </cell>
          <cell r="T269">
            <v>15000000</v>
          </cell>
          <cell r="U269">
            <v>0</v>
          </cell>
          <cell r="V269">
            <v>0</v>
          </cell>
          <cell r="W269">
            <v>0</v>
          </cell>
          <cell r="X269" t="str">
            <v>101002461883</v>
          </cell>
          <cell r="Y269">
            <v>0</v>
          </cell>
          <cell r="Z269">
            <v>0</v>
          </cell>
          <cell r="AA269" t="str">
            <v>VIETINBANK</v>
          </cell>
          <cell r="AB269" t="str">
            <v>LT</v>
          </cell>
          <cell r="AC269">
            <v>2</v>
          </cell>
        </row>
        <row r="270">
          <cell r="C270">
            <v>10252</v>
          </cell>
          <cell r="D270" t="str">
            <v>Lã Thị Minh Loan</v>
          </cell>
          <cell r="E270" t="str">
            <v>Phụ trách Tài chính</v>
          </cell>
          <cell r="F270" t="str">
            <v>Phòng Tài chính và Phân tích đầu tư</v>
          </cell>
          <cell r="G270" t="str">
            <v>Phòng Tài chính và Phân tích đầu tư</v>
          </cell>
          <cell r="H270" t="str">
            <v>Khối Đầu Tư - Tài chính</v>
          </cell>
          <cell r="I270" t="str">
            <v>Ban TC-KT CHG</v>
          </cell>
          <cell r="J270" t="str">
            <v>CHG</v>
          </cell>
          <cell r="K270">
            <v>42343</v>
          </cell>
          <cell r="L270">
            <v>0</v>
          </cell>
          <cell r="M270">
            <v>1</v>
          </cell>
          <cell r="N270" t="str">
            <v>XĐTH</v>
          </cell>
          <cell r="O270">
            <v>0</v>
          </cell>
          <cell r="P270">
            <v>0</v>
          </cell>
          <cell r="Q270">
            <v>0</v>
          </cell>
          <cell r="R270">
            <v>23625000</v>
          </cell>
          <cell r="S270">
            <v>23625000</v>
          </cell>
          <cell r="T270">
            <v>47250000</v>
          </cell>
          <cell r="U270">
            <v>0</v>
          </cell>
          <cell r="V270">
            <v>0</v>
          </cell>
          <cell r="W270">
            <v>0</v>
          </cell>
          <cell r="X270" t="str">
            <v>101006510700</v>
          </cell>
          <cell r="Y270">
            <v>0</v>
          </cell>
          <cell r="Z270">
            <v>0</v>
          </cell>
          <cell r="AA270" t="str">
            <v>VIETINBANK</v>
          </cell>
          <cell r="AB270" t="str">
            <v>LT</v>
          </cell>
          <cell r="AC270">
            <v>2</v>
          </cell>
        </row>
        <row r="271">
          <cell r="C271">
            <v>10191</v>
          </cell>
          <cell r="D271" t="str">
            <v>Nguyễn Viết Thông</v>
          </cell>
          <cell r="E271" t="str">
            <v>Chuyên viên phụ trách Thuế</v>
          </cell>
          <cell r="F271" t="str">
            <v>Phòng Kế toán và Kiểm toán nội bộ</v>
          </cell>
          <cell r="G271" t="str">
            <v>Phòng Kế toán và Kiểm toán nội bộ</v>
          </cell>
          <cell r="H271" t="str">
            <v>Khối Đầu Tư - Tài chính</v>
          </cell>
          <cell r="I271" t="str">
            <v>Ban TC-KT CHG</v>
          </cell>
          <cell r="J271" t="str">
            <v>CHG</v>
          </cell>
          <cell r="K271">
            <v>42585</v>
          </cell>
          <cell r="L271">
            <v>0</v>
          </cell>
          <cell r="M271">
            <v>1</v>
          </cell>
          <cell r="N271" t="str">
            <v>XĐTH</v>
          </cell>
          <cell r="O271">
            <v>42979</v>
          </cell>
          <cell r="P271" t="str">
            <v>Điều chỉnh lương, tách phụ cấp</v>
          </cell>
          <cell r="Q271">
            <v>0</v>
          </cell>
          <cell r="R271">
            <v>9000000</v>
          </cell>
          <cell r="S271">
            <v>7000000</v>
          </cell>
          <cell r="T271">
            <v>16000000</v>
          </cell>
          <cell r="U271">
            <v>0</v>
          </cell>
          <cell r="V271">
            <v>0</v>
          </cell>
          <cell r="W271">
            <v>0</v>
          </cell>
          <cell r="X271" t="str">
            <v>102003412289</v>
          </cell>
          <cell r="Y271">
            <v>0</v>
          </cell>
          <cell r="Z271">
            <v>0</v>
          </cell>
          <cell r="AA271" t="str">
            <v>VIETINBANK</v>
          </cell>
          <cell r="AB271" t="str">
            <v>LT</v>
          </cell>
          <cell r="AC271">
            <v>0</v>
          </cell>
        </row>
        <row r="272">
          <cell r="C272">
            <v>10267</v>
          </cell>
          <cell r="D272" t="str">
            <v xml:space="preserve">Phạm Thị Lê </v>
          </cell>
          <cell r="E272" t="str">
            <v>Chuyên viên Tài chính</v>
          </cell>
          <cell r="F272" t="str">
            <v>Phòng Tài chính và Phân tích đầu tư</v>
          </cell>
          <cell r="G272" t="str">
            <v>Phòng Tài chính và Phân tích đầu tư</v>
          </cell>
          <cell r="H272" t="str">
            <v>Khối Đầu Tư - Tài chính</v>
          </cell>
          <cell r="I272" t="str">
            <v>Ban TC-KT CHG</v>
          </cell>
          <cell r="J272" t="str">
            <v>CHG</v>
          </cell>
          <cell r="K272">
            <v>42675</v>
          </cell>
          <cell r="L272">
            <v>0</v>
          </cell>
          <cell r="M272">
            <v>1</v>
          </cell>
          <cell r="N272" t="str">
            <v>XĐTH</v>
          </cell>
          <cell r="O272">
            <v>0</v>
          </cell>
          <cell r="P272">
            <v>0</v>
          </cell>
          <cell r="Q272">
            <v>0</v>
          </cell>
          <cell r="R272">
            <v>7000000</v>
          </cell>
          <cell r="S272">
            <v>7000000</v>
          </cell>
          <cell r="T272">
            <v>14000000</v>
          </cell>
          <cell r="U272">
            <v>0</v>
          </cell>
          <cell r="V272">
            <v>0</v>
          </cell>
          <cell r="W272">
            <v>0</v>
          </cell>
          <cell r="X272" t="str">
            <v>102003630033</v>
          </cell>
          <cell r="Y272">
            <v>0</v>
          </cell>
          <cell r="Z272">
            <v>0</v>
          </cell>
          <cell r="AA272" t="str">
            <v>VIETINBANK</v>
          </cell>
          <cell r="AB272" t="str">
            <v>LT</v>
          </cell>
          <cell r="AC272">
            <v>2</v>
          </cell>
        </row>
        <row r="273">
          <cell r="C273">
            <v>10282</v>
          </cell>
          <cell r="D273" t="str">
            <v>Nguyễn Thu Hiền</v>
          </cell>
          <cell r="E273" t="str">
            <v>Chuyên viên Ban Kế toán &amp; Kiểm toán nội bộ</v>
          </cell>
          <cell r="F273" t="str">
            <v>Phòng Kế toán và Kiểm toán nội bộ</v>
          </cell>
          <cell r="G273" t="str">
            <v>Phòng Kế toán và Kiểm toán nội bộ</v>
          </cell>
          <cell r="H273" t="str">
            <v>Khối Đầu Tư - Tài chính</v>
          </cell>
          <cell r="I273" t="str">
            <v>Ban TC-KT CHG</v>
          </cell>
          <cell r="J273" t="str">
            <v>CHG</v>
          </cell>
          <cell r="K273">
            <v>42906</v>
          </cell>
          <cell r="L273">
            <v>0</v>
          </cell>
          <cell r="M273" t="str">
            <v>Đang đóng ở nơi khác</v>
          </cell>
          <cell r="N273" t="str">
            <v>XĐTH</v>
          </cell>
          <cell r="O273">
            <v>42967</v>
          </cell>
          <cell r="P273" t="str">
            <v>Chính thức</v>
          </cell>
          <cell r="Q273">
            <v>0</v>
          </cell>
          <cell r="R273">
            <v>10000000</v>
          </cell>
          <cell r="S273">
            <v>10000000</v>
          </cell>
          <cell r="T273">
            <v>20000000</v>
          </cell>
          <cell r="U273">
            <v>0</v>
          </cell>
          <cell r="V273">
            <v>0</v>
          </cell>
          <cell r="W273">
            <v>0</v>
          </cell>
          <cell r="X273">
            <v>101867159700</v>
          </cell>
          <cell r="Y273">
            <v>0</v>
          </cell>
          <cell r="Z273">
            <v>0</v>
          </cell>
          <cell r="AA273" t="str">
            <v>VIETINBANK</v>
          </cell>
          <cell r="AB273" t="str">
            <v>LT</v>
          </cell>
          <cell r="AC273">
            <v>0</v>
          </cell>
        </row>
        <row r="274">
          <cell r="C274">
            <v>10349</v>
          </cell>
          <cell r="D274" t="str">
            <v>Phạm Công Hoan</v>
          </cell>
          <cell r="E274" t="str">
            <v>Chuyên viên Thuế và Kiểm soát hợp đồng</v>
          </cell>
          <cell r="F274" t="str">
            <v>Phòng Kế toán và Kiểm toán nội bộ</v>
          </cell>
          <cell r="G274" t="str">
            <v>Phòng Kế toán và Kiểm toán nội bộ</v>
          </cell>
          <cell r="H274" t="str">
            <v>Khối Đầu Tư - Tài chính</v>
          </cell>
          <cell r="I274" t="str">
            <v>Ban TC-KT CHG</v>
          </cell>
          <cell r="J274" t="str">
            <v>CHG</v>
          </cell>
          <cell r="K274">
            <v>43003</v>
          </cell>
          <cell r="L274">
            <v>0</v>
          </cell>
          <cell r="M274" t="str">
            <v>HĐTV</v>
          </cell>
          <cell r="N274" t="str">
            <v>HĐTV</v>
          </cell>
          <cell r="O274">
            <v>43064</v>
          </cell>
          <cell r="P274" t="str">
            <v>Nhân viên mới</v>
          </cell>
          <cell r="Q274">
            <v>0.85</v>
          </cell>
          <cell r="R274">
            <v>6500000</v>
          </cell>
          <cell r="S274">
            <v>6500000</v>
          </cell>
          <cell r="T274">
            <v>13000000</v>
          </cell>
          <cell r="U274">
            <v>0</v>
          </cell>
          <cell r="V274">
            <v>0</v>
          </cell>
          <cell r="W274">
            <v>0</v>
          </cell>
          <cell r="X274">
            <v>103003479190</v>
          </cell>
          <cell r="Y274">
            <v>0</v>
          </cell>
          <cell r="Z274">
            <v>0</v>
          </cell>
          <cell r="AA274">
            <v>0</v>
          </cell>
          <cell r="AB274" t="str">
            <v>LT</v>
          </cell>
          <cell r="AC274">
            <v>0</v>
          </cell>
        </row>
        <row r="275">
          <cell r="C275">
            <v>10277</v>
          </cell>
          <cell r="D275" t="str">
            <v>Lã Thị Bích Thủy</v>
          </cell>
          <cell r="E275" t="str">
            <v>Giám đốc Ban Nhân sự</v>
          </cell>
          <cell r="F275" t="str">
            <v>Ban Nhân sự</v>
          </cell>
          <cell r="G275" t="str">
            <v>Ban Nhân sự</v>
          </cell>
          <cell r="H275" t="str">
            <v>Khối Dịch vụ - Marketing - R&amp;D - Nhân sự</v>
          </cell>
          <cell r="I275" t="str">
            <v>Ban NS CHG</v>
          </cell>
          <cell r="J275" t="str">
            <v>CHG</v>
          </cell>
          <cell r="K275">
            <v>42845</v>
          </cell>
          <cell r="L275">
            <v>0</v>
          </cell>
          <cell r="M275">
            <v>1</v>
          </cell>
          <cell r="N275" t="str">
            <v>XĐTH</v>
          </cell>
          <cell r="O275">
            <v>42979</v>
          </cell>
          <cell r="P275" t="str">
            <v>Phụ cấp điện thoại</v>
          </cell>
          <cell r="Q275">
            <v>0</v>
          </cell>
          <cell r="R275">
            <v>30000000</v>
          </cell>
          <cell r="S275">
            <v>30000000</v>
          </cell>
          <cell r="T275">
            <v>60000000</v>
          </cell>
          <cell r="U275">
            <v>0</v>
          </cell>
          <cell r="V275">
            <v>500000</v>
          </cell>
          <cell r="W275">
            <v>0</v>
          </cell>
          <cell r="X275">
            <v>103866952807</v>
          </cell>
          <cell r="Y275">
            <v>0</v>
          </cell>
          <cell r="Z275">
            <v>0</v>
          </cell>
          <cell r="AA275" t="str">
            <v>VIETINBANK</v>
          </cell>
          <cell r="AB275" t="str">
            <v>LT</v>
          </cell>
          <cell r="AC275">
            <v>2</v>
          </cell>
        </row>
        <row r="276">
          <cell r="C276">
            <v>10278</v>
          </cell>
          <cell r="D276" t="str">
            <v>Đỗ Thanh Hằng</v>
          </cell>
          <cell r="E276" t="str">
            <v>Nhân viên Nhân sự</v>
          </cell>
          <cell r="F276" t="str">
            <v>BP Dịch vụ Nhân sự</v>
          </cell>
          <cell r="G276" t="str">
            <v>BP Dịch vụ Nhân sự</v>
          </cell>
          <cell r="H276" t="str">
            <v>Khối Dịch vụ - Marketing - R&amp;D - Nhân sự</v>
          </cell>
          <cell r="I276" t="str">
            <v>Ban NS CHG</v>
          </cell>
          <cell r="J276" t="str">
            <v>CHG</v>
          </cell>
          <cell r="K276">
            <v>42787</v>
          </cell>
          <cell r="L276">
            <v>0</v>
          </cell>
          <cell r="M276">
            <v>1</v>
          </cell>
          <cell r="N276" t="str">
            <v>XĐTH</v>
          </cell>
          <cell r="O276">
            <v>42907</v>
          </cell>
          <cell r="P276" t="str">
            <v>Chính thức +ĐCL</v>
          </cell>
          <cell r="Q276">
            <v>0</v>
          </cell>
          <cell r="R276">
            <v>4500000</v>
          </cell>
          <cell r="S276">
            <v>4500000</v>
          </cell>
          <cell r="T276">
            <v>9000000</v>
          </cell>
          <cell r="U276">
            <v>0</v>
          </cell>
          <cell r="V276">
            <v>0</v>
          </cell>
          <cell r="W276">
            <v>0</v>
          </cell>
          <cell r="X276" t="str">
            <v>100002469807</v>
          </cell>
          <cell r="Y276">
            <v>0</v>
          </cell>
          <cell r="Z276">
            <v>0</v>
          </cell>
          <cell r="AA276" t="str">
            <v>VIETINBANK</v>
          </cell>
          <cell r="AB276" t="str">
            <v>LT</v>
          </cell>
          <cell r="AC276">
            <v>0</v>
          </cell>
        </row>
        <row r="277">
          <cell r="C277">
            <v>10281</v>
          </cell>
          <cell r="D277" t="str">
            <v>Tô Thị Là</v>
          </cell>
          <cell r="E277" t="str">
            <v>Phụ trách Hoạch định &amp; Phát triển Nguồn nhân lực</v>
          </cell>
          <cell r="F277" t="str">
            <v>Bộ phận Hoạch định và Phát triển Nguồn nhân lực</v>
          </cell>
          <cell r="G277" t="str">
            <v>Bộ phận Hoạch định và Phát triển Nguồn nhân lực</v>
          </cell>
          <cell r="H277" t="str">
            <v>Khối Dịch vụ - Marketing - R&amp;D - Nhân sự</v>
          </cell>
          <cell r="I277" t="str">
            <v>Ban NS CHG</v>
          </cell>
          <cell r="J277" t="str">
            <v>CHG</v>
          </cell>
          <cell r="K277">
            <v>42870</v>
          </cell>
          <cell r="L277">
            <v>0</v>
          </cell>
          <cell r="M277">
            <v>1</v>
          </cell>
          <cell r="N277" t="str">
            <v>XĐTH</v>
          </cell>
          <cell r="O277">
            <v>43009</v>
          </cell>
          <cell r="P277" t="str">
            <v>Phụ cấp điện thoại</v>
          </cell>
          <cell r="Q277">
            <v>0</v>
          </cell>
          <cell r="R277">
            <v>17500000</v>
          </cell>
          <cell r="S277">
            <v>17500000</v>
          </cell>
          <cell r="T277">
            <v>35000000</v>
          </cell>
          <cell r="U277">
            <v>0</v>
          </cell>
          <cell r="V277">
            <v>500000</v>
          </cell>
          <cell r="W277">
            <v>0</v>
          </cell>
          <cell r="X277">
            <v>100867002521</v>
          </cell>
          <cell r="Y277">
            <v>0</v>
          </cell>
          <cell r="Z277">
            <v>0</v>
          </cell>
          <cell r="AA277" t="str">
            <v>VIETINBANK</v>
          </cell>
          <cell r="AB277" t="str">
            <v>LT</v>
          </cell>
          <cell r="AC277">
            <v>1</v>
          </cell>
        </row>
        <row r="278">
          <cell r="C278">
            <v>10298</v>
          </cell>
          <cell r="D278" t="str">
            <v>Nguyễn Mạnh Hùng</v>
          </cell>
          <cell r="E278" t="str">
            <v>Phụ trách Dịch vụ Nhân sự</v>
          </cell>
          <cell r="F278" t="str">
            <v>BP Dịch vụ Nhân sự</v>
          </cell>
          <cell r="G278" t="str">
            <v>BP Dịch vụ Nhân sự</v>
          </cell>
          <cell r="H278" t="str">
            <v>Khối Dịch vụ - Marketing - R&amp;D - Nhân sự</v>
          </cell>
          <cell r="I278" t="str">
            <v>Ban NS CHG</v>
          </cell>
          <cell r="J278" t="str">
            <v>CHG</v>
          </cell>
          <cell r="K278">
            <v>42843</v>
          </cell>
          <cell r="L278">
            <v>0</v>
          </cell>
          <cell r="M278">
            <v>1</v>
          </cell>
          <cell r="N278" t="str">
            <v>XĐTH</v>
          </cell>
          <cell r="O278">
            <v>42917</v>
          </cell>
          <cell r="P278" t="str">
            <v>ĐCL + Điều chuyển từ C3 sang CHG</v>
          </cell>
          <cell r="Q278">
            <v>0</v>
          </cell>
          <cell r="R278">
            <v>13000000</v>
          </cell>
          <cell r="S278">
            <v>13000000</v>
          </cell>
          <cell r="T278">
            <v>26000000</v>
          </cell>
          <cell r="U278">
            <v>0</v>
          </cell>
          <cell r="V278">
            <v>0</v>
          </cell>
          <cell r="W278">
            <v>0</v>
          </cell>
          <cell r="X278">
            <v>101866950047</v>
          </cell>
          <cell r="Y278">
            <v>0</v>
          </cell>
          <cell r="Z278">
            <v>0</v>
          </cell>
          <cell r="AA278" t="str">
            <v>VIETINBANK</v>
          </cell>
          <cell r="AB278" t="str">
            <v>LT</v>
          </cell>
          <cell r="AC278">
            <v>3</v>
          </cell>
        </row>
        <row r="279">
          <cell r="C279">
            <v>10297</v>
          </cell>
          <cell r="D279" t="str">
            <v>Nguyễn Thị Điệp</v>
          </cell>
          <cell r="E279" t="str">
            <v>Chuyên viên Nhân sự</v>
          </cell>
          <cell r="F279" t="str">
            <v>BP Dịch vụ Nhân sự</v>
          </cell>
          <cell r="G279" t="str">
            <v>BP Dịch vụ Nhân sự</v>
          </cell>
          <cell r="H279" t="str">
            <v>Khối Dịch vụ - Marketing - R&amp;D - Nhân sự</v>
          </cell>
          <cell r="I279" t="str">
            <v>Ban NS CHG</v>
          </cell>
          <cell r="J279" t="str">
            <v>CHG</v>
          </cell>
          <cell r="K279">
            <v>42935</v>
          </cell>
          <cell r="L279">
            <v>0</v>
          </cell>
          <cell r="M279">
            <v>1</v>
          </cell>
          <cell r="N279" t="str">
            <v>XĐTH</v>
          </cell>
          <cell r="O279">
            <v>42996</v>
          </cell>
          <cell r="P279" t="str">
            <v>Chính thức</v>
          </cell>
          <cell r="Q279">
            <v>0</v>
          </cell>
          <cell r="R279">
            <v>7000000</v>
          </cell>
          <cell r="S279">
            <v>7000000</v>
          </cell>
          <cell r="T279">
            <v>14000000</v>
          </cell>
          <cell r="U279">
            <v>0</v>
          </cell>
          <cell r="V279">
            <v>0</v>
          </cell>
          <cell r="W279">
            <v>0</v>
          </cell>
          <cell r="X279">
            <v>108867293254</v>
          </cell>
          <cell r="Y279">
            <v>0</v>
          </cell>
          <cell r="Z279">
            <v>0</v>
          </cell>
          <cell r="AA279" t="str">
            <v>VIETINBANK</v>
          </cell>
          <cell r="AB279" t="str">
            <v>LT</v>
          </cell>
          <cell r="AC279">
            <v>0</v>
          </cell>
        </row>
        <row r="280">
          <cell r="C280">
            <v>10336</v>
          </cell>
          <cell r="D280" t="str">
            <v>Mai Tuấn Anh</v>
          </cell>
          <cell r="E280" t="str">
            <v>Phụ trách Đào tạo &amp; Gắn kết</v>
          </cell>
          <cell r="F280" t="str">
            <v>Bộ phận Đào tạo &amp; Gắn kết</v>
          </cell>
          <cell r="G280" t="str">
            <v>Bộ phận Đào tạo &amp; Gắn kết</v>
          </cell>
          <cell r="H280" t="str">
            <v>Khối Dịch vụ - Marketing - R&amp;D - Nhân sự</v>
          </cell>
          <cell r="I280" t="str">
            <v>Ban NS CHG</v>
          </cell>
          <cell r="J280" t="str">
            <v>CHG</v>
          </cell>
          <cell r="K280">
            <v>42948</v>
          </cell>
          <cell r="L280">
            <v>0</v>
          </cell>
          <cell r="M280">
            <v>1</v>
          </cell>
          <cell r="N280" t="str">
            <v>XĐTH</v>
          </cell>
          <cell r="O280">
            <v>43008</v>
          </cell>
          <cell r="P280" t="str">
            <v>Chính thức</v>
          </cell>
          <cell r="Q280">
            <v>0</v>
          </cell>
          <cell r="R280">
            <v>14000000</v>
          </cell>
          <cell r="S280">
            <v>14000000</v>
          </cell>
          <cell r="T280">
            <v>28000000</v>
          </cell>
          <cell r="U280">
            <v>0</v>
          </cell>
          <cell r="V280">
            <v>0</v>
          </cell>
          <cell r="W280">
            <v>0</v>
          </cell>
          <cell r="X280">
            <v>105867282583</v>
          </cell>
          <cell r="Y280">
            <v>0</v>
          </cell>
          <cell r="Z280">
            <v>0</v>
          </cell>
          <cell r="AA280" t="str">
            <v>VIETINBANK</v>
          </cell>
          <cell r="AB280" t="str">
            <v>LT</v>
          </cell>
          <cell r="AC280">
            <v>0</v>
          </cell>
        </row>
        <row r="281">
          <cell r="C281">
            <v>10195</v>
          </cell>
          <cell r="D281" t="str">
            <v>Trần Thị Thanh Nga</v>
          </cell>
          <cell r="E281" t="str">
            <v>Phụ trách Đánh giá, Lương thưởng &amp; Đãi ngộ</v>
          </cell>
          <cell r="F281" t="str">
            <v>Bộ phận Đánh giá &amp; Lương thưởng</v>
          </cell>
          <cell r="G281" t="str">
            <v>Bộ phận Đánh giá &amp; Lương thưởng</v>
          </cell>
          <cell r="H281" t="str">
            <v>Khối Dịch vụ - Marketing - R&amp;D - Nhân sự</v>
          </cell>
          <cell r="I281" t="str">
            <v>Ban NS CHG</v>
          </cell>
          <cell r="J281" t="str">
            <v>CHG</v>
          </cell>
          <cell r="K281">
            <v>41198</v>
          </cell>
          <cell r="L281">
            <v>0</v>
          </cell>
          <cell r="M281">
            <v>1</v>
          </cell>
          <cell r="N281" t="str">
            <v>Không XĐTH</v>
          </cell>
          <cell r="O281">
            <v>42984</v>
          </cell>
          <cell r="P281" t="str">
            <v>Đi làm lại sau nghỉ TS, Đch từ C1 sang CHG</v>
          </cell>
          <cell r="Q281">
            <v>0</v>
          </cell>
          <cell r="R281">
            <v>10000000</v>
          </cell>
          <cell r="S281">
            <v>10000000</v>
          </cell>
          <cell r="T281">
            <v>20000000</v>
          </cell>
          <cell r="U281">
            <v>0</v>
          </cell>
          <cell r="V281">
            <v>0</v>
          </cell>
          <cell r="W281">
            <v>0</v>
          </cell>
          <cell r="X281" t="str">
            <v>105001287368</v>
          </cell>
          <cell r="Y281">
            <v>0</v>
          </cell>
          <cell r="Z281">
            <v>0</v>
          </cell>
          <cell r="AA281" t="str">
            <v>VIETINBANK</v>
          </cell>
          <cell r="AB281" t="str">
            <v>LT</v>
          </cell>
          <cell r="AC281">
            <v>4</v>
          </cell>
        </row>
        <row r="282">
          <cell r="C282">
            <v>10233</v>
          </cell>
          <cell r="D282" t="str">
            <v>Nguyễn Thị Thanh Huyền</v>
          </cell>
          <cell r="E282" t="str">
            <v>Chuyên viên Hoạch định phát triển nguồn nhân lực</v>
          </cell>
          <cell r="F282" t="str">
            <v>Bộ phận Hoạch định và Phát triển Nguồn nhân lực</v>
          </cell>
          <cell r="G282" t="str">
            <v>Bộ phận Hoạch định và Phát triển Nguồn nhân lực</v>
          </cell>
          <cell r="H282" t="str">
            <v>Khối Dịch vụ - Marketing - R&amp;D - Nhân sự</v>
          </cell>
          <cell r="I282" t="str">
            <v>Ban NS CHG</v>
          </cell>
          <cell r="J282" t="str">
            <v>CHG</v>
          </cell>
          <cell r="K282">
            <v>42901</v>
          </cell>
          <cell r="L282">
            <v>0</v>
          </cell>
          <cell r="M282">
            <v>1</v>
          </cell>
          <cell r="N282" t="str">
            <v>XĐTH</v>
          </cell>
          <cell r="O282">
            <v>42996</v>
          </cell>
          <cell r="P282" t="str">
            <v>Đch từ C1 sang CHG</v>
          </cell>
          <cell r="Q282">
            <v>0</v>
          </cell>
          <cell r="R282">
            <v>10000000</v>
          </cell>
          <cell r="S282">
            <v>10000000</v>
          </cell>
          <cell r="T282">
            <v>20000000</v>
          </cell>
          <cell r="U282">
            <v>0</v>
          </cell>
          <cell r="V282">
            <v>0</v>
          </cell>
          <cell r="W282">
            <v>0</v>
          </cell>
          <cell r="X282">
            <v>100867135113</v>
          </cell>
          <cell r="Y282">
            <v>0</v>
          </cell>
          <cell r="Z282">
            <v>0</v>
          </cell>
          <cell r="AA282" t="str">
            <v>VIETINBANK</v>
          </cell>
          <cell r="AB282" t="str">
            <v>LT</v>
          </cell>
          <cell r="AC282">
            <v>0</v>
          </cell>
        </row>
        <row r="283">
          <cell r="C283">
            <v>10362</v>
          </cell>
          <cell r="D283" t="str">
            <v>Phạm Bắc Bình</v>
          </cell>
          <cell r="E283" t="str">
            <v>Chuyên viên Tuyển dụng</v>
          </cell>
          <cell r="F283" t="str">
            <v>Bộ phận Hoạch định và Phát triển Nguồn nhân lực</v>
          </cell>
          <cell r="G283" t="str">
            <v>Bộ phận Hoạch định và Phát triển Nguồn nhân lực</v>
          </cell>
          <cell r="H283" t="str">
            <v>Khối Dịch vụ - Marketing - R&amp;D - Nhân sự</v>
          </cell>
          <cell r="I283" t="str">
            <v>Ban NS CHG</v>
          </cell>
          <cell r="J283" t="str">
            <v>CHG</v>
          </cell>
          <cell r="K283">
            <v>43010</v>
          </cell>
          <cell r="L283">
            <v>0</v>
          </cell>
          <cell r="M283">
            <v>1</v>
          </cell>
          <cell r="N283" t="str">
            <v>XĐTH</v>
          </cell>
          <cell r="O283">
            <v>43070</v>
          </cell>
          <cell r="P283" t="str">
            <v>Chính thức</v>
          </cell>
          <cell r="Q283">
            <v>0</v>
          </cell>
          <cell r="R283">
            <v>12500000</v>
          </cell>
          <cell r="S283">
            <v>12500000</v>
          </cell>
          <cell r="T283">
            <v>25000000</v>
          </cell>
          <cell r="U283">
            <v>0</v>
          </cell>
          <cell r="V283">
            <v>500000</v>
          </cell>
          <cell r="W283">
            <v>0</v>
          </cell>
          <cell r="X283">
            <v>101867683568</v>
          </cell>
          <cell r="Y283">
            <v>0</v>
          </cell>
          <cell r="Z283">
            <v>0</v>
          </cell>
          <cell r="AA283" t="str">
            <v>VIETINBANK</v>
          </cell>
          <cell r="AB283" t="str">
            <v>LT</v>
          </cell>
          <cell r="AC283">
            <v>0</v>
          </cell>
        </row>
        <row r="284">
          <cell r="C284">
            <v>10190</v>
          </cell>
          <cell r="D284" t="str">
            <v>Vũ Bá Sang</v>
          </cell>
          <cell r="E284" t="str">
            <v>Chánh Văn phòng</v>
          </cell>
          <cell r="F284" t="str">
            <v>Văn phòng Tập đoàn</v>
          </cell>
          <cell r="G284" t="str">
            <v>Văn phòng Tập đoàn</v>
          </cell>
          <cell r="H284">
            <v>0</v>
          </cell>
          <cell r="I284" t="str">
            <v>VPTĐ CHG</v>
          </cell>
          <cell r="J284" t="str">
            <v>CHG</v>
          </cell>
          <cell r="K284">
            <v>41876</v>
          </cell>
          <cell r="L284">
            <v>0</v>
          </cell>
          <cell r="M284">
            <v>1</v>
          </cell>
          <cell r="N284" t="str">
            <v>XĐTH</v>
          </cell>
          <cell r="O284">
            <v>0</v>
          </cell>
          <cell r="P284">
            <v>0</v>
          </cell>
          <cell r="Q284">
            <v>0</v>
          </cell>
          <cell r="R284">
            <v>14950000</v>
          </cell>
          <cell r="S284">
            <v>14950000</v>
          </cell>
          <cell r="T284">
            <v>29900000</v>
          </cell>
          <cell r="U284">
            <v>0</v>
          </cell>
          <cell r="V284">
            <v>0</v>
          </cell>
          <cell r="W284">
            <v>0</v>
          </cell>
          <cell r="X284" t="str">
            <v>100001787884</v>
          </cell>
          <cell r="Y284">
            <v>0</v>
          </cell>
          <cell r="Z284">
            <v>0</v>
          </cell>
          <cell r="AA284" t="str">
            <v>VIETINBANK</v>
          </cell>
          <cell r="AB284" t="str">
            <v>LT</v>
          </cell>
          <cell r="AC284">
            <v>2</v>
          </cell>
        </row>
        <row r="285">
          <cell r="C285">
            <v>10244</v>
          </cell>
          <cell r="D285" t="str">
            <v>Phương Phong Vũ</v>
          </cell>
          <cell r="E285" t="str">
            <v>Nhân viên lái xe</v>
          </cell>
          <cell r="F285" t="str">
            <v>Bộ phận Hành chính - Lái xe</v>
          </cell>
          <cell r="G285" t="str">
            <v>Văn phòng Tập đoàn</v>
          </cell>
          <cell r="H285">
            <v>0</v>
          </cell>
          <cell r="I285" t="str">
            <v>VPTĐ CHG</v>
          </cell>
          <cell r="J285" t="str">
            <v>CHG</v>
          </cell>
          <cell r="K285">
            <v>40098</v>
          </cell>
          <cell r="L285">
            <v>0</v>
          </cell>
          <cell r="M285" t="str">
            <v>Quá tuổi, không tham gia BH</v>
          </cell>
          <cell r="N285" t="str">
            <v>Không XĐTH</v>
          </cell>
          <cell r="O285">
            <v>0</v>
          </cell>
          <cell r="P285">
            <v>0</v>
          </cell>
          <cell r="Q285">
            <v>0</v>
          </cell>
          <cell r="R285">
            <v>4125000</v>
          </cell>
          <cell r="S285">
            <v>4125000</v>
          </cell>
          <cell r="T285">
            <v>8250000</v>
          </cell>
          <cell r="U285">
            <v>0</v>
          </cell>
          <cell r="V285">
            <v>0</v>
          </cell>
          <cell r="W285">
            <v>0</v>
          </cell>
          <cell r="X285" t="str">
            <v>108001287353</v>
          </cell>
          <cell r="Y285">
            <v>0</v>
          </cell>
          <cell r="Z285">
            <v>0</v>
          </cell>
          <cell r="AA285" t="str">
            <v>VIETINBANK</v>
          </cell>
          <cell r="AB285" t="str">
            <v>LT</v>
          </cell>
          <cell r="AC285">
            <v>1</v>
          </cell>
        </row>
        <row r="286">
          <cell r="C286">
            <v>10148</v>
          </cell>
          <cell r="D286" t="str">
            <v>Nguyễn Vũ Thắng</v>
          </cell>
          <cell r="E286" t="str">
            <v>Nhân viên lái xe</v>
          </cell>
          <cell r="F286" t="str">
            <v>Bộ phận Hành chính - Lái xe</v>
          </cell>
          <cell r="G286" t="str">
            <v>Văn phòng Tập đoàn</v>
          </cell>
          <cell r="H286">
            <v>0</v>
          </cell>
          <cell r="I286" t="str">
            <v>VPTĐ CHG</v>
          </cell>
          <cell r="J286" t="str">
            <v>CHG</v>
          </cell>
          <cell r="K286">
            <v>42186</v>
          </cell>
          <cell r="L286">
            <v>0</v>
          </cell>
          <cell r="M286">
            <v>1</v>
          </cell>
          <cell r="N286" t="str">
            <v>XĐTH</v>
          </cell>
          <cell r="O286">
            <v>42917</v>
          </cell>
          <cell r="P286" t="str">
            <v>Điều chỉnh lương</v>
          </cell>
          <cell r="Q286">
            <v>0</v>
          </cell>
          <cell r="R286">
            <v>4050000</v>
          </cell>
          <cell r="S286">
            <v>3200000</v>
          </cell>
          <cell r="T286">
            <v>7250000</v>
          </cell>
          <cell r="U286">
            <v>0</v>
          </cell>
          <cell r="V286">
            <v>0</v>
          </cell>
          <cell r="W286">
            <v>0</v>
          </cell>
          <cell r="X286" t="str">
            <v>106002461863</v>
          </cell>
          <cell r="Y286">
            <v>0</v>
          </cell>
          <cell r="Z286">
            <v>0</v>
          </cell>
          <cell r="AA286" t="str">
            <v>VIETINBANK</v>
          </cell>
          <cell r="AB286" t="str">
            <v>LT</v>
          </cell>
          <cell r="AC286">
            <v>2</v>
          </cell>
        </row>
        <row r="287">
          <cell r="C287">
            <v>10256</v>
          </cell>
          <cell r="D287" t="str">
            <v>Phùng Phi Thường</v>
          </cell>
          <cell r="E287" t="str">
            <v>Nhân viên lái xe</v>
          </cell>
          <cell r="F287" t="str">
            <v>Bộ phận Hành chính - Lái xe</v>
          </cell>
          <cell r="G287" t="str">
            <v>Văn phòng Tập đoàn</v>
          </cell>
          <cell r="H287">
            <v>0</v>
          </cell>
          <cell r="I287" t="str">
            <v>VPTĐ CHG</v>
          </cell>
          <cell r="J287" t="str">
            <v>CHG</v>
          </cell>
          <cell r="K287">
            <v>42514</v>
          </cell>
          <cell r="L287">
            <v>0</v>
          </cell>
          <cell r="M287">
            <v>1</v>
          </cell>
          <cell r="N287" t="str">
            <v>XĐTH</v>
          </cell>
          <cell r="O287">
            <v>0</v>
          </cell>
          <cell r="P287">
            <v>0</v>
          </cell>
          <cell r="Q287">
            <v>0</v>
          </cell>
          <cell r="R287">
            <v>4500000</v>
          </cell>
          <cell r="S287">
            <v>4500000</v>
          </cell>
          <cell r="T287">
            <v>9000000</v>
          </cell>
          <cell r="U287">
            <v>0</v>
          </cell>
          <cell r="V287">
            <v>0</v>
          </cell>
          <cell r="W287">
            <v>0</v>
          </cell>
          <cell r="X287" t="str">
            <v>109002631458</v>
          </cell>
          <cell r="Y287">
            <v>0</v>
          </cell>
          <cell r="Z287">
            <v>0</v>
          </cell>
          <cell r="AA287" t="str">
            <v>VIETINBANK</v>
          </cell>
          <cell r="AB287" t="str">
            <v>LT</v>
          </cell>
          <cell r="AC287">
            <v>1</v>
          </cell>
        </row>
        <row r="288">
          <cell r="C288">
            <v>10284</v>
          </cell>
          <cell r="D288" t="str">
            <v>Nguyễn Nhật Dũng</v>
          </cell>
          <cell r="E288" t="str">
            <v>Chuyên viên Hành chính</v>
          </cell>
          <cell r="F288" t="str">
            <v>Văn phòng Tập đoàn</v>
          </cell>
          <cell r="G288" t="str">
            <v>Văn phòng Tập đoàn</v>
          </cell>
          <cell r="H288">
            <v>0</v>
          </cell>
          <cell r="I288" t="str">
            <v>VPTĐ CHG</v>
          </cell>
          <cell r="J288" t="str">
            <v>CHG</v>
          </cell>
          <cell r="K288">
            <v>42012</v>
          </cell>
          <cell r="L288">
            <v>0</v>
          </cell>
          <cell r="M288">
            <v>1</v>
          </cell>
          <cell r="N288" t="str">
            <v>XĐTH</v>
          </cell>
          <cell r="O288">
            <v>43009</v>
          </cell>
          <cell r="P288" t="str">
            <v>Điều chỉnh lương</v>
          </cell>
          <cell r="Q288">
            <v>0</v>
          </cell>
          <cell r="R288">
            <v>5750000</v>
          </cell>
          <cell r="S288">
            <v>5750000</v>
          </cell>
          <cell r="T288">
            <v>11500000</v>
          </cell>
          <cell r="U288">
            <v>0</v>
          </cell>
          <cell r="V288">
            <v>0</v>
          </cell>
          <cell r="W288">
            <v>0</v>
          </cell>
          <cell r="X288" t="str">
            <v>109002044705</v>
          </cell>
          <cell r="Y288">
            <v>0</v>
          </cell>
          <cell r="Z288">
            <v>0</v>
          </cell>
          <cell r="AA288" t="str">
            <v>VIETINBANK</v>
          </cell>
          <cell r="AB288" t="str">
            <v>LT</v>
          </cell>
          <cell r="AC288">
            <v>1</v>
          </cell>
        </row>
        <row r="289">
          <cell r="C289">
            <v>10285</v>
          </cell>
          <cell r="D289" t="str">
            <v>Bùi Thị Thúy Nhung</v>
          </cell>
          <cell r="E289" t="str">
            <v>Nhân viên tạp vụ</v>
          </cell>
          <cell r="F289" t="str">
            <v>Bộ phận Hành chính - Bảo vệ &amp; Tạp vụ</v>
          </cell>
          <cell r="G289" t="str">
            <v>Văn phòng Tập đoàn</v>
          </cell>
          <cell r="H289">
            <v>0</v>
          </cell>
          <cell r="I289" t="str">
            <v>VPTĐ CHG</v>
          </cell>
          <cell r="J289" t="str">
            <v>CHG</v>
          </cell>
          <cell r="K289">
            <v>42222</v>
          </cell>
          <cell r="L289">
            <v>0</v>
          </cell>
          <cell r="M289" t="str">
            <v>Quá tuổi, không tham gia BH</v>
          </cell>
          <cell r="N289" t="str">
            <v>XĐTH</v>
          </cell>
          <cell r="O289">
            <v>0</v>
          </cell>
          <cell r="P289">
            <v>0</v>
          </cell>
          <cell r="Q289">
            <v>0</v>
          </cell>
          <cell r="R289">
            <v>4050000</v>
          </cell>
          <cell r="S289">
            <v>790000</v>
          </cell>
          <cell r="T289">
            <v>4840000</v>
          </cell>
          <cell r="U289">
            <v>0</v>
          </cell>
          <cell r="V289">
            <v>0</v>
          </cell>
          <cell r="W289">
            <v>0</v>
          </cell>
          <cell r="X289" t="str">
            <v>100002454213</v>
          </cell>
          <cell r="Y289">
            <v>0</v>
          </cell>
          <cell r="Z289">
            <v>0</v>
          </cell>
          <cell r="AA289" t="str">
            <v>VIETINBANK</v>
          </cell>
          <cell r="AB289" t="str">
            <v>LT</v>
          </cell>
          <cell r="AC289">
            <v>0</v>
          </cell>
        </row>
        <row r="290">
          <cell r="C290">
            <v>10286</v>
          </cell>
          <cell r="D290" t="str">
            <v>Nhữ Hồng Tám</v>
          </cell>
          <cell r="E290" t="str">
            <v>Nhân viên lái xe</v>
          </cell>
          <cell r="F290" t="str">
            <v>Bộ phận Hành chính - Lái xe</v>
          </cell>
          <cell r="G290" t="str">
            <v>Văn phòng Tập đoàn</v>
          </cell>
          <cell r="H290">
            <v>0</v>
          </cell>
          <cell r="I290" t="str">
            <v>VPTĐ CHG</v>
          </cell>
          <cell r="J290" t="str">
            <v>CHG</v>
          </cell>
          <cell r="K290">
            <v>42303</v>
          </cell>
          <cell r="L290">
            <v>0</v>
          </cell>
          <cell r="M290">
            <v>1</v>
          </cell>
          <cell r="N290" t="str">
            <v>Không XĐTH</v>
          </cell>
          <cell r="O290">
            <v>0</v>
          </cell>
          <cell r="P290">
            <v>0</v>
          </cell>
          <cell r="Q290">
            <v>0</v>
          </cell>
          <cell r="R290">
            <v>4050000</v>
          </cell>
          <cell r="S290">
            <v>3200000</v>
          </cell>
          <cell r="T290">
            <v>7250000</v>
          </cell>
          <cell r="U290">
            <v>1000000</v>
          </cell>
          <cell r="V290">
            <v>0</v>
          </cell>
          <cell r="W290">
            <v>0</v>
          </cell>
          <cell r="X290" t="str">
            <v>108005885732</v>
          </cell>
          <cell r="Y290">
            <v>0</v>
          </cell>
          <cell r="Z290">
            <v>0</v>
          </cell>
          <cell r="AA290" t="str">
            <v>VIETINBANK</v>
          </cell>
          <cell r="AB290" t="str">
            <v>LT</v>
          </cell>
          <cell r="AC290">
            <v>0</v>
          </cell>
        </row>
        <row r="291">
          <cell r="C291">
            <v>10287</v>
          </cell>
          <cell r="D291" t="str">
            <v>Đào Thị Thùy Dung</v>
          </cell>
          <cell r="E291" t="str">
            <v>Nhân viên hành chính</v>
          </cell>
          <cell r="F291" t="str">
            <v>Văn phòng Tập đoàn</v>
          </cell>
          <cell r="G291" t="str">
            <v>Văn phòng Tập đoàn</v>
          </cell>
          <cell r="H291">
            <v>0</v>
          </cell>
          <cell r="I291" t="str">
            <v>VPTĐ CHG</v>
          </cell>
          <cell r="J291" t="str">
            <v>CHG</v>
          </cell>
          <cell r="K291">
            <v>42352</v>
          </cell>
          <cell r="L291">
            <v>0</v>
          </cell>
          <cell r="M291">
            <v>1</v>
          </cell>
          <cell r="N291" t="str">
            <v>XĐTH</v>
          </cell>
          <cell r="O291">
            <v>0</v>
          </cell>
          <cell r="P291">
            <v>0</v>
          </cell>
          <cell r="Q291">
            <v>0</v>
          </cell>
          <cell r="R291">
            <v>4050000</v>
          </cell>
          <cell r="S291">
            <v>2950000</v>
          </cell>
          <cell r="T291">
            <v>7000000</v>
          </cell>
          <cell r="U291">
            <v>0</v>
          </cell>
          <cell r="V291">
            <v>0</v>
          </cell>
          <cell r="W291">
            <v>0</v>
          </cell>
          <cell r="X291" t="str">
            <v>102002737097</v>
          </cell>
          <cell r="Y291">
            <v>0</v>
          </cell>
          <cell r="Z291">
            <v>0</v>
          </cell>
          <cell r="AA291" t="str">
            <v>VIETINBANK</v>
          </cell>
          <cell r="AB291" t="str">
            <v>LT</v>
          </cell>
          <cell r="AC291">
            <v>0</v>
          </cell>
        </row>
        <row r="292">
          <cell r="C292">
            <v>10290</v>
          </cell>
          <cell r="D292" t="str">
            <v>Bùi Bích Hường</v>
          </cell>
          <cell r="E292" t="str">
            <v>Nhân viên Lễ tân Hành chính</v>
          </cell>
          <cell r="F292" t="str">
            <v>Phòng Nhân sự Hành chính</v>
          </cell>
          <cell r="G292" t="str">
            <v>Phòng Nhân sự Hành chính</v>
          </cell>
          <cell r="H292">
            <v>0</v>
          </cell>
          <cell r="I292" t="str">
            <v>KVP C3</v>
          </cell>
          <cell r="J292" t="str">
            <v>C3</v>
          </cell>
          <cell r="K292">
            <v>42569</v>
          </cell>
          <cell r="L292">
            <v>0</v>
          </cell>
          <cell r="M292">
            <v>1</v>
          </cell>
          <cell r="N292" t="str">
            <v>XĐTH</v>
          </cell>
          <cell r="O292">
            <v>43070</v>
          </cell>
          <cell r="P292" t="str">
            <v>Điều chuyển từ CHG sang C3</v>
          </cell>
          <cell r="Q292">
            <v>0</v>
          </cell>
          <cell r="R292">
            <v>5000000</v>
          </cell>
          <cell r="S292">
            <v>500000</v>
          </cell>
          <cell r="T292">
            <v>5500000</v>
          </cell>
          <cell r="U292">
            <v>0</v>
          </cell>
          <cell r="V292">
            <v>0</v>
          </cell>
          <cell r="W292">
            <v>0</v>
          </cell>
          <cell r="X292" t="str">
            <v>104001637497</v>
          </cell>
          <cell r="Y292">
            <v>0</v>
          </cell>
          <cell r="Z292">
            <v>0</v>
          </cell>
          <cell r="AA292" t="str">
            <v>VIETINBANK</v>
          </cell>
          <cell r="AB292" t="str">
            <v>LT</v>
          </cell>
          <cell r="AC292">
            <v>2</v>
          </cell>
        </row>
        <row r="293">
          <cell r="C293">
            <v>10291</v>
          </cell>
          <cell r="D293" t="str">
            <v>Nguyễn Đăng Luyện</v>
          </cell>
          <cell r="E293" t="str">
            <v>Nhân viên Hành chính</v>
          </cell>
          <cell r="F293" t="str">
            <v>Phòng Nhân sự - Hành chính - Công nghệ thông tin</v>
          </cell>
          <cell r="G293" t="str">
            <v>Văn phòng Tập đoàn</v>
          </cell>
          <cell r="H293">
            <v>0</v>
          </cell>
          <cell r="I293" t="str">
            <v>VPTĐ CHG</v>
          </cell>
          <cell r="J293" t="str">
            <v>CHG</v>
          </cell>
          <cell r="K293">
            <v>42878</v>
          </cell>
          <cell r="L293">
            <v>0</v>
          </cell>
          <cell r="M293">
            <v>1</v>
          </cell>
          <cell r="N293" t="str">
            <v>XĐTH</v>
          </cell>
          <cell r="O293">
            <v>42917</v>
          </cell>
          <cell r="P293" t="str">
            <v>Chính thức</v>
          </cell>
          <cell r="Q293">
            <v>0</v>
          </cell>
          <cell r="R293">
            <v>4050000</v>
          </cell>
          <cell r="S293">
            <v>950000</v>
          </cell>
          <cell r="T293">
            <v>5000000</v>
          </cell>
          <cell r="U293">
            <v>0</v>
          </cell>
          <cell r="V293">
            <v>0</v>
          </cell>
          <cell r="W293">
            <v>0</v>
          </cell>
          <cell r="X293">
            <v>109867087098</v>
          </cell>
          <cell r="Y293">
            <v>0</v>
          </cell>
          <cell r="Z293">
            <v>0</v>
          </cell>
          <cell r="AA293" t="str">
            <v>VIETINBANK</v>
          </cell>
          <cell r="AB293" t="str">
            <v>LT</v>
          </cell>
          <cell r="AC293">
            <v>0</v>
          </cell>
        </row>
        <row r="294">
          <cell r="C294">
            <v>10292</v>
          </cell>
          <cell r="D294" t="str">
            <v>Đỗ Thị Hương</v>
          </cell>
          <cell r="E294" t="str">
            <v>Nhân viên tạp vụ</v>
          </cell>
          <cell r="F294" t="str">
            <v>Bộ phận Hành chính - Bảo vệ &amp; Tạp vụ</v>
          </cell>
          <cell r="G294" t="str">
            <v>Văn phòng Tập đoàn</v>
          </cell>
          <cell r="H294">
            <v>0</v>
          </cell>
          <cell r="I294" t="str">
            <v>VPTĐ CHG</v>
          </cell>
          <cell r="J294" t="str">
            <v>CHG</v>
          </cell>
          <cell r="K294">
            <v>41548</v>
          </cell>
          <cell r="L294">
            <v>0</v>
          </cell>
          <cell r="M294">
            <v>1</v>
          </cell>
          <cell r="N294" t="str">
            <v>Không XĐTH</v>
          </cell>
          <cell r="O294">
            <v>0</v>
          </cell>
          <cell r="P294">
            <v>0</v>
          </cell>
          <cell r="Q294">
            <v>0</v>
          </cell>
          <cell r="R294">
            <v>4050000</v>
          </cell>
          <cell r="S294">
            <v>750000</v>
          </cell>
          <cell r="T294">
            <v>4800000</v>
          </cell>
          <cell r="U294">
            <v>0</v>
          </cell>
          <cell r="V294">
            <v>0</v>
          </cell>
          <cell r="W294">
            <v>0</v>
          </cell>
          <cell r="X294" t="str">
            <v>108004562744</v>
          </cell>
          <cell r="Y294">
            <v>0</v>
          </cell>
          <cell r="Z294">
            <v>0</v>
          </cell>
          <cell r="AA294" t="str">
            <v>VIETINBANK</v>
          </cell>
          <cell r="AB294" t="str">
            <v>LT</v>
          </cell>
          <cell r="AC294">
            <v>0</v>
          </cell>
        </row>
        <row r="295">
          <cell r="C295">
            <v>10363</v>
          </cell>
          <cell r="D295" t="str">
            <v>Phạm Thúy Ngân</v>
          </cell>
          <cell r="E295" t="str">
            <v>Nhân viên Lưu trữ</v>
          </cell>
          <cell r="F295" t="str">
            <v>Văn phòng Tập đoàn</v>
          </cell>
          <cell r="G295" t="str">
            <v>Văn phòng Tập đoàn</v>
          </cell>
          <cell r="H295">
            <v>0</v>
          </cell>
          <cell r="I295" t="str">
            <v>VPTĐ CHG</v>
          </cell>
          <cell r="J295" t="str">
            <v>CHG</v>
          </cell>
          <cell r="K295">
            <v>43011</v>
          </cell>
          <cell r="L295">
            <v>0</v>
          </cell>
          <cell r="M295">
            <v>1</v>
          </cell>
          <cell r="N295" t="str">
            <v>XĐTH</v>
          </cell>
          <cell r="O295">
            <v>43070</v>
          </cell>
          <cell r="P295" t="str">
            <v>Chính thức</v>
          </cell>
          <cell r="Q295">
            <v>0</v>
          </cell>
          <cell r="R295">
            <v>4050000</v>
          </cell>
          <cell r="S295">
            <v>1450000</v>
          </cell>
          <cell r="T295">
            <v>5500000</v>
          </cell>
          <cell r="U295">
            <v>0</v>
          </cell>
          <cell r="V295">
            <v>0</v>
          </cell>
          <cell r="W295">
            <v>0</v>
          </cell>
          <cell r="X295">
            <v>102867543604</v>
          </cell>
          <cell r="Y295">
            <v>0</v>
          </cell>
          <cell r="Z295">
            <v>0</v>
          </cell>
          <cell r="AA295" t="str">
            <v>VIETINBANK</v>
          </cell>
          <cell r="AB295" t="str">
            <v>LT</v>
          </cell>
          <cell r="AC295">
            <v>0</v>
          </cell>
        </row>
        <row r="296">
          <cell r="C296">
            <v>10002</v>
          </cell>
          <cell r="D296" t="str">
            <v>Nguyễn Thúy Hường</v>
          </cell>
          <cell r="E296" t="str">
            <v>Chuyên viên hành chính</v>
          </cell>
          <cell r="F296" t="str">
            <v>Văn phòng Tập đoàn</v>
          </cell>
          <cell r="G296" t="str">
            <v>Văn phòng Tập đoàn</v>
          </cell>
          <cell r="H296">
            <v>0</v>
          </cell>
          <cell r="I296" t="str">
            <v>VPTĐ CHG</v>
          </cell>
          <cell r="J296" t="str">
            <v>CHG</v>
          </cell>
          <cell r="K296">
            <v>42226</v>
          </cell>
          <cell r="L296">
            <v>0</v>
          </cell>
          <cell r="M296">
            <v>1</v>
          </cell>
          <cell r="N296" t="str">
            <v>XĐTH</v>
          </cell>
          <cell r="O296">
            <v>43010</v>
          </cell>
          <cell r="P296" t="str">
            <v>Điều chuyển từ TDI sang CHG + Điều chỉnh lương</v>
          </cell>
          <cell r="Q296">
            <v>0</v>
          </cell>
          <cell r="R296">
            <v>5500000</v>
          </cell>
          <cell r="S296">
            <v>5500000</v>
          </cell>
          <cell r="T296">
            <v>11000000</v>
          </cell>
          <cell r="U296">
            <v>0</v>
          </cell>
          <cell r="V296">
            <v>0</v>
          </cell>
          <cell r="W296">
            <v>0</v>
          </cell>
          <cell r="X296" t="str">
            <v>100002448653</v>
          </cell>
          <cell r="Y296">
            <v>0</v>
          </cell>
          <cell r="Z296">
            <v>0</v>
          </cell>
          <cell r="AA296" t="str">
            <v>VIETINBANK</v>
          </cell>
          <cell r="AB296" t="str">
            <v>LT</v>
          </cell>
          <cell r="AC296">
            <v>0</v>
          </cell>
        </row>
        <row r="297">
          <cell r="C297">
            <v>10373</v>
          </cell>
          <cell r="D297" t="str">
            <v>Đinh Thị Thìn</v>
          </cell>
          <cell r="E297" t="str">
            <v>Nhân viên Tạp vụ</v>
          </cell>
          <cell r="F297" t="str">
            <v>Bộ phận Hành chính - Bảo vệ &amp; Tạp vụ</v>
          </cell>
          <cell r="G297" t="str">
            <v>Văn phòng Tập đoàn</v>
          </cell>
          <cell r="H297">
            <v>0</v>
          </cell>
          <cell r="I297" t="str">
            <v>VPTĐ CHG</v>
          </cell>
          <cell r="J297" t="str">
            <v>CHG</v>
          </cell>
          <cell r="K297">
            <v>43038</v>
          </cell>
          <cell r="L297">
            <v>0</v>
          </cell>
          <cell r="M297">
            <v>1</v>
          </cell>
          <cell r="N297" t="str">
            <v>XĐTH</v>
          </cell>
          <cell r="O297">
            <v>43070</v>
          </cell>
          <cell r="P297" t="str">
            <v>Nhân viên mới</v>
          </cell>
          <cell r="Q297">
            <v>0</v>
          </cell>
          <cell r="R297">
            <v>4050000</v>
          </cell>
          <cell r="S297">
            <v>450000</v>
          </cell>
          <cell r="T297">
            <v>4500000</v>
          </cell>
          <cell r="U297">
            <v>0</v>
          </cell>
          <cell r="V297">
            <v>0</v>
          </cell>
          <cell r="W297">
            <v>0</v>
          </cell>
          <cell r="X297">
            <v>108867844782</v>
          </cell>
          <cell r="Y297">
            <v>0</v>
          </cell>
          <cell r="Z297">
            <v>0</v>
          </cell>
          <cell r="AA297" t="str">
            <v>VIETINBANK</v>
          </cell>
          <cell r="AB297" t="str">
            <v>LT</v>
          </cell>
          <cell r="AC297">
            <v>0</v>
          </cell>
        </row>
        <row r="298">
          <cell r="C298">
            <v>10294</v>
          </cell>
          <cell r="D298" t="str">
            <v>Hoàng Phụng Hiệp</v>
          </cell>
          <cell r="E298" t="str">
            <v>Giám đốc Ban Công nghệ thông tin</v>
          </cell>
          <cell r="F298" t="str">
            <v>Ban Công nghệ thông tin</v>
          </cell>
          <cell r="G298" t="str">
            <v>Ban Công nghệ thông tin</v>
          </cell>
          <cell r="H298">
            <v>0</v>
          </cell>
          <cell r="I298" t="str">
            <v>Ban CNTT CHG</v>
          </cell>
          <cell r="J298" t="str">
            <v>CHG</v>
          </cell>
          <cell r="K298">
            <v>42931</v>
          </cell>
          <cell r="L298">
            <v>0</v>
          </cell>
          <cell r="M298">
            <v>1</v>
          </cell>
          <cell r="N298" t="str">
            <v>XĐTH</v>
          </cell>
          <cell r="O298">
            <v>0</v>
          </cell>
          <cell r="P298" t="str">
            <v>Nhân viên mới</v>
          </cell>
          <cell r="Q298">
            <v>0</v>
          </cell>
          <cell r="R298">
            <v>20000000</v>
          </cell>
          <cell r="S298">
            <v>20000000</v>
          </cell>
          <cell r="T298">
            <v>40000000</v>
          </cell>
          <cell r="U298">
            <v>0</v>
          </cell>
          <cell r="V298">
            <v>0</v>
          </cell>
          <cell r="W298">
            <v>0</v>
          </cell>
          <cell r="X298">
            <v>105867296949</v>
          </cell>
          <cell r="Y298">
            <v>0</v>
          </cell>
          <cell r="Z298">
            <v>0</v>
          </cell>
          <cell r="AA298" t="str">
            <v>VIETINBANK</v>
          </cell>
          <cell r="AB298" t="str">
            <v>LT</v>
          </cell>
          <cell r="AC298">
            <v>1</v>
          </cell>
        </row>
        <row r="299">
          <cell r="C299">
            <v>10257</v>
          </cell>
          <cell r="D299" t="str">
            <v>Đỗ Mạnh Hùng</v>
          </cell>
          <cell r="E299" t="str">
            <v>Nhân viên công nghệ thông tin</v>
          </cell>
          <cell r="F299" t="str">
            <v>Ban Công nghệ thông tin</v>
          </cell>
          <cell r="G299" t="str">
            <v>Ban Công nghệ thông tin</v>
          </cell>
          <cell r="H299">
            <v>0</v>
          </cell>
          <cell r="I299" t="str">
            <v>Ban CNTT CHG</v>
          </cell>
          <cell r="J299" t="str">
            <v>CHG</v>
          </cell>
          <cell r="K299">
            <v>42522</v>
          </cell>
          <cell r="L299">
            <v>0</v>
          </cell>
          <cell r="M299">
            <v>1</v>
          </cell>
          <cell r="N299" t="str">
            <v>XĐTH</v>
          </cell>
          <cell r="O299">
            <v>0</v>
          </cell>
          <cell r="P299">
            <v>0</v>
          </cell>
          <cell r="Q299">
            <v>0</v>
          </cell>
          <cell r="R299">
            <v>5775000</v>
          </cell>
          <cell r="S299">
            <v>5775000</v>
          </cell>
          <cell r="T299">
            <v>11550000</v>
          </cell>
          <cell r="U299">
            <v>0</v>
          </cell>
          <cell r="V299">
            <v>0</v>
          </cell>
          <cell r="W299">
            <v>0</v>
          </cell>
          <cell r="X299" t="str">
            <v>106003221258</v>
          </cell>
          <cell r="Y299">
            <v>0</v>
          </cell>
          <cell r="Z299">
            <v>0</v>
          </cell>
          <cell r="AA299" t="str">
            <v>VIETINBANK</v>
          </cell>
          <cell r="AB299" t="str">
            <v>LT</v>
          </cell>
          <cell r="AC299">
            <v>1</v>
          </cell>
        </row>
        <row r="300">
          <cell r="C300">
            <v>10273</v>
          </cell>
          <cell r="D300" t="str">
            <v>Nguyễn Thế Tiến</v>
          </cell>
          <cell r="E300" t="str">
            <v>Nhân viên công nghệ thông tin</v>
          </cell>
          <cell r="F300" t="str">
            <v>Ban Công nghệ thông tin</v>
          </cell>
          <cell r="G300" t="str">
            <v>Ban Công nghệ thông tin</v>
          </cell>
          <cell r="H300">
            <v>0</v>
          </cell>
          <cell r="I300" t="str">
            <v>Ban CNTT CHG</v>
          </cell>
          <cell r="J300" t="str">
            <v>CHG</v>
          </cell>
          <cell r="K300">
            <v>42795</v>
          </cell>
          <cell r="L300">
            <v>0</v>
          </cell>
          <cell r="M300">
            <v>1</v>
          </cell>
          <cell r="N300" t="str">
            <v>XĐTH</v>
          </cell>
          <cell r="O300">
            <v>42856</v>
          </cell>
          <cell r="P300" t="str">
            <v>Chính thức + Phụ cấp</v>
          </cell>
          <cell r="Q300">
            <v>0</v>
          </cell>
          <cell r="R300">
            <v>5500000</v>
          </cell>
          <cell r="S300">
            <v>5500000</v>
          </cell>
          <cell r="T300">
            <v>11000000</v>
          </cell>
          <cell r="U300">
            <v>0</v>
          </cell>
          <cell r="V300">
            <v>0</v>
          </cell>
          <cell r="W300">
            <v>700000</v>
          </cell>
          <cell r="X300">
            <v>106866752728</v>
          </cell>
          <cell r="Y300">
            <v>700000</v>
          </cell>
          <cell r="Z300">
            <v>0</v>
          </cell>
          <cell r="AA300" t="str">
            <v>VIETINBANK</v>
          </cell>
          <cell r="AB300" t="str">
            <v>LT</v>
          </cell>
          <cell r="AC300">
            <v>0</v>
          </cell>
        </row>
        <row r="301">
          <cell r="C301">
            <v>10279</v>
          </cell>
          <cell r="D301" t="str">
            <v>Đỗ Văn Đoài</v>
          </cell>
          <cell r="E301" t="str">
            <v>Nhân viên công nghệ thông tin</v>
          </cell>
          <cell r="F301" t="str">
            <v>Ban Công nghệ thông tin</v>
          </cell>
          <cell r="G301" t="str">
            <v>Ban Công nghệ thông tin</v>
          </cell>
          <cell r="H301">
            <v>0</v>
          </cell>
          <cell r="I301" t="str">
            <v>Ban CNTT CHG</v>
          </cell>
          <cell r="J301" t="str">
            <v>CHG</v>
          </cell>
          <cell r="K301">
            <v>42094</v>
          </cell>
          <cell r="L301">
            <v>0</v>
          </cell>
          <cell r="M301">
            <v>1</v>
          </cell>
          <cell r="N301" t="str">
            <v>XĐTH</v>
          </cell>
          <cell r="O301" t="str">
            <v>1/10/2017-31/12/2017</v>
          </cell>
          <cell r="P301" t="str">
            <v>phụ cấp xăng xe</v>
          </cell>
          <cell r="Q301">
            <v>0</v>
          </cell>
          <cell r="R301">
            <v>4050000</v>
          </cell>
          <cell r="S301">
            <v>2250000</v>
          </cell>
          <cell r="T301">
            <v>6300000</v>
          </cell>
          <cell r="U301">
            <v>0</v>
          </cell>
          <cell r="V301">
            <v>0</v>
          </cell>
          <cell r="W301">
            <v>300000</v>
          </cell>
          <cell r="X301" t="str">
            <v>108006046067</v>
          </cell>
          <cell r="Y301">
            <v>300000</v>
          </cell>
          <cell r="Z301">
            <v>0</v>
          </cell>
          <cell r="AA301" t="str">
            <v>VIETINBANK</v>
          </cell>
          <cell r="AB301" t="str">
            <v>LT</v>
          </cell>
          <cell r="AC301">
            <v>0</v>
          </cell>
        </row>
        <row r="302">
          <cell r="C302">
            <v>10253</v>
          </cell>
          <cell r="D302" t="str">
            <v>Đỗ Thị Phương Thảo</v>
          </cell>
          <cell r="E302" t="str">
            <v>Chuyên viên Marketing</v>
          </cell>
          <cell r="F302" t="str">
            <v>Ban Marketing &amp; Truyền thông</v>
          </cell>
          <cell r="G302" t="str">
            <v>Ban Marketing &amp; Truyền thông</v>
          </cell>
          <cell r="H302" t="str">
            <v>Khối Dịch vụ - Marketing - R&amp;D - Nhân sự</v>
          </cell>
          <cell r="I302" t="str">
            <v>Ban MKT&amp;TT CHG</v>
          </cell>
          <cell r="J302" t="str">
            <v>CHG</v>
          </cell>
          <cell r="K302">
            <v>42346</v>
          </cell>
          <cell r="L302">
            <v>0</v>
          </cell>
          <cell r="M302">
            <v>1</v>
          </cell>
          <cell r="N302" t="str">
            <v>XĐTH</v>
          </cell>
          <cell r="O302">
            <v>42917</v>
          </cell>
          <cell r="P302" t="str">
            <v>Điều chỉnh lương</v>
          </cell>
          <cell r="Q302">
            <v>0</v>
          </cell>
          <cell r="R302">
            <v>6800000</v>
          </cell>
          <cell r="S302">
            <v>6800000</v>
          </cell>
          <cell r="T302">
            <v>13600000</v>
          </cell>
          <cell r="U302">
            <v>0</v>
          </cell>
          <cell r="V302">
            <v>0</v>
          </cell>
          <cell r="W302">
            <v>0</v>
          </cell>
          <cell r="X302" t="str">
            <v>100004999585</v>
          </cell>
          <cell r="Y302">
            <v>0</v>
          </cell>
          <cell r="Z302">
            <v>0</v>
          </cell>
          <cell r="AA302" t="str">
            <v>VIETINBANK</v>
          </cell>
          <cell r="AB302" t="str">
            <v>LT</v>
          </cell>
          <cell r="AC302">
            <v>0</v>
          </cell>
        </row>
        <row r="303">
          <cell r="C303">
            <v>10254</v>
          </cell>
          <cell r="D303" t="str">
            <v>Nguyễn Thị Thanh Duyên</v>
          </cell>
          <cell r="E303" t="str">
            <v>Chuyên viên Truyền thông</v>
          </cell>
          <cell r="F303" t="str">
            <v>Phòng Truyền thông</v>
          </cell>
          <cell r="G303" t="str">
            <v>Phòng Truyền thông</v>
          </cell>
          <cell r="H303" t="str">
            <v>Khối Dịch vụ - Marketing - R&amp;D - Nhân sự</v>
          </cell>
          <cell r="I303" t="str">
            <v>Ban MKT&amp;TT CHG</v>
          </cell>
          <cell r="J303" t="str">
            <v>CHG</v>
          </cell>
          <cell r="K303">
            <v>42467</v>
          </cell>
          <cell r="L303">
            <v>0</v>
          </cell>
          <cell r="M303">
            <v>1</v>
          </cell>
          <cell r="N303" t="str">
            <v>XĐTH</v>
          </cell>
          <cell r="O303">
            <v>0</v>
          </cell>
          <cell r="P303">
            <v>0</v>
          </cell>
          <cell r="Q303">
            <v>0</v>
          </cell>
          <cell r="R303">
            <v>6050000</v>
          </cell>
          <cell r="S303">
            <v>6050000</v>
          </cell>
          <cell r="T303">
            <v>12100000</v>
          </cell>
          <cell r="U303">
            <v>0</v>
          </cell>
          <cell r="V303">
            <v>0</v>
          </cell>
          <cell r="W303">
            <v>0</v>
          </cell>
          <cell r="X303" t="str">
            <v>106002626890</v>
          </cell>
          <cell r="Y303">
            <v>0</v>
          </cell>
          <cell r="Z303">
            <v>0</v>
          </cell>
          <cell r="AA303" t="str">
            <v>VIETINBANK</v>
          </cell>
          <cell r="AB303" t="str">
            <v>LT</v>
          </cell>
          <cell r="AC303">
            <v>1</v>
          </cell>
        </row>
        <row r="304">
          <cell r="C304">
            <v>10266</v>
          </cell>
          <cell r="D304" t="str">
            <v>Nguyễn Thái Anh</v>
          </cell>
          <cell r="E304" t="str">
            <v>Phụ trách Marketing</v>
          </cell>
          <cell r="F304" t="str">
            <v>Phòng Marketing</v>
          </cell>
          <cell r="G304" t="str">
            <v>Phòng Marketing</v>
          </cell>
          <cell r="H304" t="str">
            <v>Khối Dịch vụ - Marketing - R&amp;D - Nhân sự</v>
          </cell>
          <cell r="I304" t="str">
            <v>Ban MKT&amp;TT CHG</v>
          </cell>
          <cell r="J304" t="str">
            <v>CHG</v>
          </cell>
          <cell r="K304">
            <v>42660</v>
          </cell>
          <cell r="L304">
            <v>0</v>
          </cell>
          <cell r="M304">
            <v>1</v>
          </cell>
          <cell r="N304" t="str">
            <v>XĐTH</v>
          </cell>
          <cell r="O304">
            <v>42826</v>
          </cell>
          <cell r="P304" t="str">
            <v>Phụ cấp điện thoại + xăng xe</v>
          </cell>
          <cell r="Q304">
            <v>0</v>
          </cell>
          <cell r="R304">
            <v>10000000</v>
          </cell>
          <cell r="S304">
            <v>10000000</v>
          </cell>
          <cell r="T304">
            <v>20000000</v>
          </cell>
          <cell r="U304">
            <v>0</v>
          </cell>
          <cell r="V304">
            <v>500000</v>
          </cell>
          <cell r="W304">
            <v>1000000</v>
          </cell>
          <cell r="X304" t="str">
            <v>Nhận tiền mặt</v>
          </cell>
          <cell r="Y304">
            <v>1000000</v>
          </cell>
          <cell r="Z304">
            <v>0</v>
          </cell>
          <cell r="AA304" t="str">
            <v>VIETINBANK</v>
          </cell>
          <cell r="AB304" t="str">
            <v>LT</v>
          </cell>
          <cell r="AC304">
            <v>0</v>
          </cell>
        </row>
        <row r="305">
          <cell r="C305">
            <v>10270</v>
          </cell>
          <cell r="D305" t="str">
            <v>Nguyễn Thị Thu Hương</v>
          </cell>
          <cell r="E305" t="str">
            <v>Giám đốc Ban Marketing &amp; Truyền thông</v>
          </cell>
          <cell r="F305" t="str">
            <v>Ban Marketing &amp; Truyền thông</v>
          </cell>
          <cell r="G305" t="str">
            <v>Ban Marketing &amp; Truyền thông</v>
          </cell>
          <cell r="H305" t="str">
            <v>Khối Dịch vụ - Marketing - R&amp;D - Nhân sự</v>
          </cell>
          <cell r="I305" t="str">
            <v>Ban MKT&amp;TT CHG</v>
          </cell>
          <cell r="J305" t="str">
            <v>CHG</v>
          </cell>
          <cell r="K305">
            <v>42777</v>
          </cell>
          <cell r="L305">
            <v>0</v>
          </cell>
          <cell r="M305">
            <v>1</v>
          </cell>
          <cell r="N305" t="str">
            <v>XĐTH</v>
          </cell>
          <cell r="O305">
            <v>42856</v>
          </cell>
          <cell r="P305" t="str">
            <v>Phụ cấp điện thoại</v>
          </cell>
          <cell r="Q305">
            <v>0</v>
          </cell>
          <cell r="R305">
            <v>20000000</v>
          </cell>
          <cell r="S305">
            <v>20000000</v>
          </cell>
          <cell r="T305">
            <v>40000000</v>
          </cell>
          <cell r="U305">
            <v>0</v>
          </cell>
          <cell r="V305">
            <v>700000</v>
          </cell>
          <cell r="W305">
            <v>0</v>
          </cell>
          <cell r="X305">
            <v>104866690383</v>
          </cell>
          <cell r="Y305">
            <v>0</v>
          </cell>
          <cell r="Z305">
            <v>0</v>
          </cell>
          <cell r="AA305" t="str">
            <v>VIETINBANK</v>
          </cell>
          <cell r="AB305" t="str">
            <v>LT</v>
          </cell>
          <cell r="AC305">
            <v>2</v>
          </cell>
        </row>
        <row r="306">
          <cell r="C306">
            <v>10275</v>
          </cell>
          <cell r="D306" t="str">
            <v>Nguyễn Thị Kiều Linh</v>
          </cell>
          <cell r="E306" t="str">
            <v>Phụ trách Truyền thông</v>
          </cell>
          <cell r="F306" t="str">
            <v>Phòng Truyền thông</v>
          </cell>
          <cell r="G306" t="str">
            <v>Phòng Truyền thông</v>
          </cell>
          <cell r="H306" t="str">
            <v>Khối Dịch vụ - Marketing - R&amp;D - Nhân sự</v>
          </cell>
          <cell r="I306" t="str">
            <v>Ban MKT&amp;TT CHG</v>
          </cell>
          <cell r="J306" t="str">
            <v>CHG</v>
          </cell>
          <cell r="K306">
            <v>42832</v>
          </cell>
          <cell r="L306">
            <v>0</v>
          </cell>
          <cell r="M306">
            <v>1</v>
          </cell>
          <cell r="N306" t="str">
            <v>XĐTH</v>
          </cell>
          <cell r="O306">
            <v>42856</v>
          </cell>
          <cell r="P306" t="str">
            <v>Nhân viên mới + Phụ cấp điện thoại</v>
          </cell>
          <cell r="Q306">
            <v>0</v>
          </cell>
          <cell r="R306">
            <v>12500000</v>
          </cell>
          <cell r="S306">
            <v>12500000</v>
          </cell>
          <cell r="T306">
            <v>25000000</v>
          </cell>
          <cell r="U306">
            <v>0</v>
          </cell>
          <cell r="V306">
            <v>500000</v>
          </cell>
          <cell r="W306">
            <v>600000</v>
          </cell>
          <cell r="X306">
            <v>102866952808</v>
          </cell>
          <cell r="Y306">
            <v>600000</v>
          </cell>
          <cell r="Z306">
            <v>0</v>
          </cell>
          <cell r="AA306" t="str">
            <v>VIETINBANK</v>
          </cell>
          <cell r="AB306" t="str">
            <v>LT</v>
          </cell>
          <cell r="AC306">
            <v>0</v>
          </cell>
        </row>
        <row r="307">
          <cell r="C307">
            <v>10303</v>
          </cell>
          <cell r="D307" t="str">
            <v>Nguyễn Tố Loan</v>
          </cell>
          <cell r="E307" t="str">
            <v>Nhân viên học việc</v>
          </cell>
          <cell r="F307" t="str">
            <v>Phòng Dịch vụ Nhân sự</v>
          </cell>
          <cell r="G307" t="str">
            <v>Phòng Dịch vụ Nhân sự</v>
          </cell>
          <cell r="H307" t="str">
            <v>Ban Nhân sự</v>
          </cell>
          <cell r="I307" t="str">
            <v>Ban NS CHG</v>
          </cell>
          <cell r="J307" t="str">
            <v>CHG</v>
          </cell>
          <cell r="K307">
            <v>42948</v>
          </cell>
          <cell r="L307">
            <v>0</v>
          </cell>
          <cell r="M307" t="str">
            <v>HĐTTS</v>
          </cell>
          <cell r="N307" t="str">
            <v>HĐHV</v>
          </cell>
          <cell r="O307">
            <v>43040</v>
          </cell>
          <cell r="P307" t="str">
            <v>điều chỉnh lương</v>
          </cell>
          <cell r="Q307">
            <v>0</v>
          </cell>
          <cell r="R307">
            <v>3000000</v>
          </cell>
          <cell r="S307">
            <v>0</v>
          </cell>
          <cell r="T307">
            <v>3000000</v>
          </cell>
          <cell r="U307">
            <v>0</v>
          </cell>
          <cell r="V307">
            <v>0</v>
          </cell>
          <cell r="W307">
            <v>0</v>
          </cell>
          <cell r="X307">
            <v>106001162619</v>
          </cell>
          <cell r="Y307">
            <v>0</v>
          </cell>
          <cell r="Z307">
            <v>0</v>
          </cell>
          <cell r="AA307" t="str">
            <v>VIETINBANK</v>
          </cell>
          <cell r="AB307" t="str">
            <v>CK</v>
          </cell>
          <cell r="AC307">
            <v>0</v>
          </cell>
        </row>
        <row r="308">
          <cell r="C308">
            <v>10345</v>
          </cell>
          <cell r="D308" t="str">
            <v>Lê Quang Hưng</v>
          </cell>
          <cell r="E308" t="str">
            <v>Nhân viên công nghệ thông tin</v>
          </cell>
          <cell r="F308" t="str">
            <v>Ban Công nghệ thông tin</v>
          </cell>
          <cell r="G308" t="str">
            <v>Ban Công nghệ thông tin</v>
          </cell>
          <cell r="H308" t="str">
            <v>Ban Công nghệ thông tin</v>
          </cell>
          <cell r="I308" t="str">
            <v>Ban CNTT CHG</v>
          </cell>
          <cell r="J308" t="str">
            <v>CHG</v>
          </cell>
          <cell r="K308">
            <v>42989</v>
          </cell>
          <cell r="L308">
            <v>0</v>
          </cell>
          <cell r="M308" t="str">
            <v>HĐMV</v>
          </cell>
          <cell r="N308" t="str">
            <v>HĐMV</v>
          </cell>
          <cell r="O308" t="str">
            <v>1/10/2017-31/12/2017</v>
          </cell>
          <cell r="P308" t="str">
            <v>phụ cấp xăng xe</v>
          </cell>
          <cell r="Q308">
            <v>0</v>
          </cell>
          <cell r="R308">
            <v>5500000</v>
          </cell>
          <cell r="S308">
            <v>0</v>
          </cell>
          <cell r="T308">
            <v>5500000</v>
          </cell>
          <cell r="U308">
            <v>0</v>
          </cell>
          <cell r="V308">
            <v>0</v>
          </cell>
          <cell r="W308">
            <v>300000</v>
          </cell>
          <cell r="X308">
            <v>106003733181</v>
          </cell>
          <cell r="Y308">
            <v>300000</v>
          </cell>
          <cell r="Z308">
            <v>0</v>
          </cell>
          <cell r="AA308" t="str">
            <v>VIETINBANK</v>
          </cell>
          <cell r="AB308" t="str">
            <v>CK</v>
          </cell>
          <cell r="AC308">
            <v>0</v>
          </cell>
        </row>
        <row r="309">
          <cell r="C309">
            <v>10315</v>
          </cell>
          <cell r="D309" t="str">
            <v>Phạm Thị Thùy Dương</v>
          </cell>
          <cell r="E309" t="str">
            <v>Nhân viên Nghiên cứu &amp; Phát triển</v>
          </cell>
          <cell r="F309" t="str">
            <v>Ban Nghiên cứu &amp; Phát triển</v>
          </cell>
          <cell r="G309" t="str">
            <v>Ban Nghiên cứu &amp; Phát triển</v>
          </cell>
          <cell r="H309" t="str">
            <v>Ban Nghiên cứu &amp; Phát triển</v>
          </cell>
          <cell r="I309" t="str">
            <v>Ban R&amp;D CHG</v>
          </cell>
          <cell r="J309" t="str">
            <v>CHG</v>
          </cell>
          <cell r="K309">
            <v>43032</v>
          </cell>
          <cell r="L309">
            <v>0</v>
          </cell>
          <cell r="M309" t="str">
            <v>HĐCTV</v>
          </cell>
          <cell r="N309" t="str">
            <v>HĐCTV</v>
          </cell>
          <cell r="O309">
            <v>43032</v>
          </cell>
          <cell r="P309" t="str">
            <v>Nhân viên mới</v>
          </cell>
          <cell r="Q309">
            <v>0</v>
          </cell>
          <cell r="R309">
            <v>5000000</v>
          </cell>
          <cell r="S309">
            <v>0</v>
          </cell>
          <cell r="T309">
            <v>5000000</v>
          </cell>
          <cell r="U309">
            <v>0</v>
          </cell>
          <cell r="V309">
            <v>0</v>
          </cell>
          <cell r="W309">
            <v>0</v>
          </cell>
          <cell r="X309">
            <v>106867700946</v>
          </cell>
          <cell r="Y309">
            <v>0</v>
          </cell>
          <cell r="Z309">
            <v>0</v>
          </cell>
          <cell r="AA309" t="str">
            <v>VIETINBANK</v>
          </cell>
          <cell r="AB309" t="str">
            <v>CK</v>
          </cell>
          <cell r="AC309">
            <v>0</v>
          </cell>
        </row>
        <row r="310">
          <cell r="C310">
            <v>10385</v>
          </cell>
          <cell r="D310" t="str">
            <v>Phạm Thị Sánh</v>
          </cell>
          <cell r="E310" t="str">
            <v>Chuyên viên Định giá</v>
          </cell>
          <cell r="F310" t="str">
            <v>Ban Định giá</v>
          </cell>
          <cell r="G310" t="str">
            <v>Ban Định giá</v>
          </cell>
          <cell r="H310">
            <v>0</v>
          </cell>
          <cell r="I310" t="str">
            <v>Ban ĐG CHG</v>
          </cell>
          <cell r="J310" t="str">
            <v>CHG</v>
          </cell>
          <cell r="K310">
            <v>43052</v>
          </cell>
          <cell r="L310">
            <v>0</v>
          </cell>
          <cell r="M310" t="str">
            <v>HĐTV</v>
          </cell>
          <cell r="N310" t="str">
            <v>HĐTV</v>
          </cell>
          <cell r="O310">
            <v>43052</v>
          </cell>
          <cell r="P310" t="str">
            <v>Nhân viên mới</v>
          </cell>
          <cell r="Q310">
            <v>1</v>
          </cell>
          <cell r="R310">
            <v>11500000</v>
          </cell>
          <cell r="S310">
            <v>11500000</v>
          </cell>
          <cell r="T310">
            <v>23000000</v>
          </cell>
          <cell r="U310">
            <v>0</v>
          </cell>
          <cell r="V310">
            <v>0</v>
          </cell>
          <cell r="W310">
            <v>0</v>
          </cell>
          <cell r="X310">
            <v>106867816989</v>
          </cell>
          <cell r="Y310">
            <v>0</v>
          </cell>
          <cell r="Z310">
            <v>0</v>
          </cell>
          <cell r="AA310">
            <v>0</v>
          </cell>
          <cell r="AB310">
            <v>0.1</v>
          </cell>
        </row>
        <row r="311">
          <cell r="C311">
            <v>10387</v>
          </cell>
          <cell r="D311" t="str">
            <v>Phạm Đình Hiệu</v>
          </cell>
          <cell r="E311" t="str">
            <v>Chuyên viên Pháp chế</v>
          </cell>
          <cell r="F311" t="str">
            <v>Ban Pháp chế</v>
          </cell>
          <cell r="G311" t="str">
            <v>Ban Pháp chế</v>
          </cell>
          <cell r="H311" t="str">
            <v>Khối Đầu Tư - Tài chính</v>
          </cell>
          <cell r="I311" t="str">
            <v>Ban PC CHG</v>
          </cell>
          <cell r="J311" t="str">
            <v>CHG</v>
          </cell>
          <cell r="K311">
            <v>43054</v>
          </cell>
          <cell r="L311">
            <v>0</v>
          </cell>
          <cell r="M311" t="str">
            <v>HĐTV</v>
          </cell>
          <cell r="N311" t="str">
            <v>HĐTV</v>
          </cell>
          <cell r="O311">
            <v>43054</v>
          </cell>
          <cell r="P311" t="str">
            <v>Nhân viên mới</v>
          </cell>
          <cell r="Q311">
            <v>0.85106499999999996</v>
          </cell>
          <cell r="R311">
            <v>11750000</v>
          </cell>
          <cell r="S311">
            <v>11750000</v>
          </cell>
          <cell r="T311">
            <v>23500000</v>
          </cell>
          <cell r="U311">
            <v>0</v>
          </cell>
          <cell r="V311">
            <v>0</v>
          </cell>
          <cell r="W311">
            <v>0</v>
          </cell>
          <cell r="X311">
            <v>106005391586</v>
          </cell>
          <cell r="Y311">
            <v>0</v>
          </cell>
          <cell r="Z311">
            <v>0</v>
          </cell>
          <cell r="AA311">
            <v>0</v>
          </cell>
          <cell r="AB311">
            <v>0.1</v>
          </cell>
        </row>
        <row r="312">
          <cell r="C312">
            <v>10374</v>
          </cell>
          <cell r="D312" t="str">
            <v>Đỗ Thu Hà</v>
          </cell>
          <cell r="E312" t="str">
            <v>Nhân viên Lễ tân</v>
          </cell>
          <cell r="F312" t="str">
            <v>Văn phòng Tập đoàn</v>
          </cell>
          <cell r="G312" t="str">
            <v>Văn phòng Tập đoàn</v>
          </cell>
          <cell r="H312">
            <v>0</v>
          </cell>
          <cell r="I312" t="str">
            <v>VPTĐ CHG</v>
          </cell>
          <cell r="J312" t="str">
            <v>CHG</v>
          </cell>
          <cell r="K312">
            <v>43040</v>
          </cell>
          <cell r="L312">
            <v>0</v>
          </cell>
          <cell r="M312" t="str">
            <v>HĐTV</v>
          </cell>
          <cell r="N312" t="str">
            <v>HĐTV</v>
          </cell>
          <cell r="O312">
            <v>43040</v>
          </cell>
          <cell r="P312" t="str">
            <v>Nhân viên mới</v>
          </cell>
          <cell r="Q312">
            <v>0.85</v>
          </cell>
          <cell r="R312">
            <v>4050000</v>
          </cell>
          <cell r="S312">
            <v>2950000</v>
          </cell>
          <cell r="T312">
            <v>7000000</v>
          </cell>
          <cell r="U312">
            <v>0</v>
          </cell>
          <cell r="V312">
            <v>0</v>
          </cell>
          <cell r="W312">
            <v>0</v>
          </cell>
          <cell r="X312">
            <v>109867671002</v>
          </cell>
          <cell r="Y312">
            <v>0</v>
          </cell>
          <cell r="Z312">
            <v>0</v>
          </cell>
          <cell r="AA312">
            <v>0</v>
          </cell>
          <cell r="AB312">
            <v>0.1</v>
          </cell>
        </row>
        <row r="313">
          <cell r="C313">
            <v>10386</v>
          </cell>
          <cell r="D313" t="str">
            <v>Trần Tuấn Hiếu</v>
          </cell>
          <cell r="E313" t="str">
            <v>Chuyên viên tư vấn pháp lý</v>
          </cell>
          <cell r="F313" t="str">
            <v>Ban Pháp chế</v>
          </cell>
          <cell r="G313" t="str">
            <v>Ban Pháp chế</v>
          </cell>
          <cell r="H313" t="str">
            <v>Ban Pháp chế</v>
          </cell>
          <cell r="I313" t="str">
            <v>Ban PC CHG</v>
          </cell>
          <cell r="J313" t="str">
            <v>CHG</v>
          </cell>
          <cell r="K313">
            <v>43046</v>
          </cell>
          <cell r="L313">
            <v>0</v>
          </cell>
          <cell r="M313" t="str">
            <v>HĐ DV</v>
          </cell>
          <cell r="N313" t="str">
            <v>HĐ DV</v>
          </cell>
          <cell r="O313">
            <v>43046</v>
          </cell>
          <cell r="P313" t="str">
            <v>Nhân viên mới</v>
          </cell>
          <cell r="Q313">
            <v>0</v>
          </cell>
          <cell r="R313">
            <v>17600000</v>
          </cell>
          <cell r="S313">
            <v>0</v>
          </cell>
          <cell r="T313">
            <v>17600000</v>
          </cell>
          <cell r="U313">
            <v>0</v>
          </cell>
          <cell r="V313">
            <v>0</v>
          </cell>
          <cell r="W313">
            <v>0</v>
          </cell>
          <cell r="X313">
            <v>105867822767</v>
          </cell>
          <cell r="Y313">
            <v>0</v>
          </cell>
          <cell r="Z313">
            <v>0</v>
          </cell>
          <cell r="AA313">
            <v>0</v>
          </cell>
          <cell r="AB313">
            <v>0.1</v>
          </cell>
        </row>
        <row r="314">
          <cell r="C314">
            <v>10401</v>
          </cell>
          <cell r="D314" t="str">
            <v>Nguyễn Việt Thắng</v>
          </cell>
          <cell r="E314" t="str">
            <v>Phó Tổng Giám đốc Phát triển dự án Nội tỉnh</v>
          </cell>
          <cell r="F314" t="str">
            <v>Ban Tổng Giám đốc</v>
          </cell>
          <cell r="G314" t="str">
            <v>Ban Tổng Giám đốc</v>
          </cell>
          <cell r="H314" t="str">
            <v>Khối Phát triển dự án</v>
          </cell>
          <cell r="I314" t="str">
            <v>Ban TGD C1</v>
          </cell>
          <cell r="J314" t="str">
            <v>C1</v>
          </cell>
          <cell r="K314">
            <v>43080</v>
          </cell>
          <cell r="L314">
            <v>0</v>
          </cell>
          <cell r="M314" t="str">
            <v>HĐTV</v>
          </cell>
          <cell r="N314" t="str">
            <v>HĐTV</v>
          </cell>
          <cell r="O314">
            <v>43080</v>
          </cell>
          <cell r="P314" t="str">
            <v>Nhân viên mới</v>
          </cell>
          <cell r="Q314">
            <v>0</v>
          </cell>
        </row>
        <row r="315">
          <cell r="C315">
            <v>10399</v>
          </cell>
          <cell r="D315" t="str">
            <v>Nguyễn Thị Ngọc Thanh</v>
          </cell>
          <cell r="E315" t="str">
            <v>Kế toán trưởng</v>
          </cell>
          <cell r="F315" t="str">
            <v>Phòng Kế toán</v>
          </cell>
          <cell r="G315" t="str">
            <v>Phòng Kế toán</v>
          </cell>
          <cell r="H315">
            <v>0</v>
          </cell>
          <cell r="I315" t="str">
            <v>Ban TC-KT C1</v>
          </cell>
          <cell r="J315" t="str">
            <v>C1</v>
          </cell>
          <cell r="K315">
            <v>43087</v>
          </cell>
          <cell r="L315">
            <v>0</v>
          </cell>
          <cell r="M315" t="str">
            <v>HĐTV</v>
          </cell>
          <cell r="N315" t="str">
            <v>HĐTV</v>
          </cell>
          <cell r="O315">
            <v>43087</v>
          </cell>
          <cell r="P315" t="str">
            <v>Nhân viên mới</v>
          </cell>
          <cell r="Q315">
            <v>0</v>
          </cell>
        </row>
        <row r="316">
          <cell r="C316">
            <v>10391</v>
          </cell>
          <cell r="D316" t="str">
            <v>Hoàng Thị Thu Lài</v>
          </cell>
          <cell r="E316" t="str">
            <v>Giám đốc Kinh doanh - Dịch vụ</v>
          </cell>
          <cell r="F316" t="str">
            <v>Khối Kinh doanh - Marketing - Dịch vụ</v>
          </cell>
          <cell r="G316" t="str">
            <v>Khối Kinh doanh - Marketing - Dịch vụ</v>
          </cell>
          <cell r="H316" t="str">
            <v>Khối Kinh doanh - Marketing - Dịch vụ</v>
          </cell>
          <cell r="I316" t="str">
            <v>Ban KD C1</v>
          </cell>
          <cell r="J316" t="str">
            <v>C1</v>
          </cell>
          <cell r="K316">
            <v>43070</v>
          </cell>
          <cell r="L316">
            <v>0</v>
          </cell>
          <cell r="M316" t="str">
            <v>HĐTV</v>
          </cell>
          <cell r="N316" t="str">
            <v>HĐTV</v>
          </cell>
          <cell r="O316">
            <v>43070</v>
          </cell>
          <cell r="P316" t="str">
            <v>Nhân viên mới</v>
          </cell>
          <cell r="Q316">
            <v>0</v>
          </cell>
        </row>
        <row r="317">
          <cell r="C317">
            <v>10403</v>
          </cell>
          <cell r="D317" t="str">
            <v>Nguyễn Thị Tiểu Phụng</v>
          </cell>
          <cell r="E317" t="str">
            <v>Nhân viên học việc</v>
          </cell>
          <cell r="F317" t="str">
            <v>Phòng Kế toán</v>
          </cell>
          <cell r="G317" t="str">
            <v>Phòng Kế toán</v>
          </cell>
          <cell r="H317">
            <v>0</v>
          </cell>
          <cell r="I317" t="str">
            <v>Ban TC-KT C1</v>
          </cell>
          <cell r="J317" t="str">
            <v>C1</v>
          </cell>
          <cell r="K317">
            <v>43066</v>
          </cell>
          <cell r="L317">
            <v>0</v>
          </cell>
          <cell r="M317" t="str">
            <v>HĐTV</v>
          </cell>
          <cell r="N317" t="str">
            <v>HĐHV</v>
          </cell>
          <cell r="O317">
            <v>43066</v>
          </cell>
          <cell r="P317" t="str">
            <v>Nhân viên mới</v>
          </cell>
          <cell r="Q317">
            <v>0</v>
          </cell>
        </row>
        <row r="318">
          <cell r="C318">
            <v>10397</v>
          </cell>
          <cell r="D318" t="str">
            <v>Trương Thị Mai Hương</v>
          </cell>
          <cell r="E318" t="str">
            <v>Kỹ sư khối lượng</v>
          </cell>
          <cell r="F318" t="str">
            <v>Phòng Khối lượng</v>
          </cell>
          <cell r="G318" t="str">
            <v>Phòng QS - Hồ sơ</v>
          </cell>
          <cell r="H318" t="str">
            <v>Khối Tài chính kinh tế</v>
          </cell>
          <cell r="I318" t="str">
            <v>KVP C3</v>
          </cell>
          <cell r="J318" t="str">
            <v>C3</v>
          </cell>
          <cell r="K318">
            <v>43075</v>
          </cell>
          <cell r="L318">
            <v>0</v>
          </cell>
          <cell r="M318" t="str">
            <v>HĐTV</v>
          </cell>
          <cell r="N318" t="str">
            <v>HĐTV</v>
          </cell>
          <cell r="O318">
            <v>43075</v>
          </cell>
          <cell r="P318" t="str">
            <v>Nhân viên mới</v>
          </cell>
          <cell r="Q318">
            <v>0.85</v>
          </cell>
        </row>
        <row r="319">
          <cell r="C319">
            <v>10400</v>
          </cell>
          <cell r="D319" t="str">
            <v>Đậu Đức Hùng</v>
          </cell>
          <cell r="E319" t="str">
            <v>Kỹ sư HSE</v>
          </cell>
          <cell r="F319" t="str">
            <v>Ban Điều hành dự án Ecohome Phúc Lợi</v>
          </cell>
          <cell r="G319" t="str">
            <v>Ban Điều hành các dự án</v>
          </cell>
          <cell r="H319" t="str">
            <v>Khối sản xuất và xây lắp</v>
          </cell>
          <cell r="I319" t="str">
            <v>DE4 C3</v>
          </cell>
          <cell r="J319" t="str">
            <v>C3</v>
          </cell>
          <cell r="K319">
            <v>43070</v>
          </cell>
          <cell r="L319">
            <v>0</v>
          </cell>
          <cell r="M319" t="str">
            <v>HĐTV</v>
          </cell>
          <cell r="N319" t="str">
            <v>HĐTV</v>
          </cell>
          <cell r="O319">
            <v>43070</v>
          </cell>
          <cell r="P319" t="str">
            <v>Nhân viên mới</v>
          </cell>
          <cell r="Q319">
            <v>0</v>
          </cell>
        </row>
        <row r="320">
          <cell r="C320">
            <v>10392</v>
          </cell>
          <cell r="D320" t="str">
            <v>Nguyễn Thị Thúy Hằng</v>
          </cell>
          <cell r="E320" t="str">
            <v>Chuyên viên quản lý Tài sản &amp; Nguồn vốn</v>
          </cell>
          <cell r="F320" t="str">
            <v>Phòng Kế toán và Kiểm toán nội bộ</v>
          </cell>
          <cell r="G320" t="str">
            <v>Phòng Kế toán và Kiểm toán nội bộ</v>
          </cell>
          <cell r="H320" t="str">
            <v>Khối Đầu Tư - Tài chính</v>
          </cell>
          <cell r="I320" t="str">
            <v>Ban TC-KT CHG</v>
          </cell>
          <cell r="J320" t="str">
            <v>CHG</v>
          </cell>
          <cell r="K320">
            <v>43074</v>
          </cell>
          <cell r="L320">
            <v>0</v>
          </cell>
          <cell r="M320" t="str">
            <v>HĐTV</v>
          </cell>
          <cell r="N320" t="str">
            <v>HĐTV</v>
          </cell>
          <cell r="O320">
            <v>43074</v>
          </cell>
          <cell r="P320" t="str">
            <v>Nhân viên mới</v>
          </cell>
          <cell r="Q320">
            <v>0</v>
          </cell>
        </row>
        <row r="321">
          <cell r="C321">
            <v>10398</v>
          </cell>
          <cell r="D321" t="str">
            <v>Nguyễn Thị Thùy Linh</v>
          </cell>
          <cell r="E321" t="str">
            <v>Thực tập sinh Đào tạo</v>
          </cell>
          <cell r="F321" t="str">
            <v>Ban Nhân sự</v>
          </cell>
          <cell r="G321" t="str">
            <v>Ban Nhân sự</v>
          </cell>
          <cell r="H321" t="str">
            <v>Ban Nhân sự</v>
          </cell>
          <cell r="I321" t="str">
            <v>Ban NS CHG</v>
          </cell>
          <cell r="J321" t="str">
            <v>CHG</v>
          </cell>
          <cell r="K321">
            <v>43090</v>
          </cell>
          <cell r="L321">
            <v>0</v>
          </cell>
          <cell r="M321" t="str">
            <v>HĐTV</v>
          </cell>
          <cell r="N321" t="str">
            <v>HĐHV</v>
          </cell>
          <cell r="O321">
            <v>43090</v>
          </cell>
          <cell r="P321" t="str">
            <v>Nhân viên mới</v>
          </cell>
          <cell r="Q321">
            <v>0</v>
          </cell>
        </row>
        <row r="322">
          <cell r="C322">
            <v>10402</v>
          </cell>
          <cell r="D322" t="str">
            <v>Nguyễn Thúy Ngân</v>
          </cell>
          <cell r="E322" t="str">
            <v>Thực tập sinh Pháp chế</v>
          </cell>
          <cell r="F322" t="str">
            <v>Ban Pháp chế</v>
          </cell>
          <cell r="G322" t="str">
            <v>Ban Pháp chế</v>
          </cell>
          <cell r="H322" t="str">
            <v>Ban Pháp chế</v>
          </cell>
          <cell r="I322" t="str">
            <v>Ban PC CHG</v>
          </cell>
          <cell r="J322" t="str">
            <v>CHG</v>
          </cell>
          <cell r="K322">
            <v>43083</v>
          </cell>
          <cell r="L322">
            <v>0</v>
          </cell>
          <cell r="M322" t="str">
            <v>HĐTV</v>
          </cell>
          <cell r="N322" t="str">
            <v>HĐHV</v>
          </cell>
          <cell r="O322">
            <v>43083</v>
          </cell>
          <cell r="P322" t="str">
            <v>Nhân viên mới</v>
          </cell>
          <cell r="Q322">
            <v>0</v>
          </cell>
        </row>
        <row r="323">
          <cell r="D323" t="str">
            <v>Tổng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2453778544.0728951</v>
          </cell>
          <cell r="S323">
            <v>2236479016.0728951</v>
          </cell>
          <cell r="T323">
            <v>4690257560.1457901</v>
          </cell>
          <cell r="U323">
            <v>3500000</v>
          </cell>
          <cell r="V323">
            <v>10029166.666666668</v>
          </cell>
          <cell r="W323">
            <v>22058333.333333336</v>
          </cell>
          <cell r="AC323">
            <v>186</v>
          </cell>
        </row>
      </sheetData>
      <sheetData sheetId="3" refreshError="1"/>
      <sheetData sheetId="4" refreshError="1"/>
      <sheetData sheetId="5" refreshError="1">
        <row r="9">
          <cell r="O9">
            <v>2453778544.0999999</v>
          </cell>
          <cell r="P9">
            <v>2236479016.0728951</v>
          </cell>
          <cell r="Q9">
            <v>4690257560.1457901</v>
          </cell>
          <cell r="Z9" t="e">
            <v>#DIV/0!</v>
          </cell>
          <cell r="AA9">
            <v>0</v>
          </cell>
          <cell r="AB9">
            <v>159930955</v>
          </cell>
          <cell r="AC9">
            <v>52042188</v>
          </cell>
          <cell r="AD9">
            <v>0</v>
          </cell>
          <cell r="AE9" t="e">
            <v>#N/A</v>
          </cell>
          <cell r="AF9" t="e">
            <v>#N/A</v>
          </cell>
          <cell r="AG9" t="e">
            <v>#N/A</v>
          </cell>
          <cell r="AH9">
            <v>13656667</v>
          </cell>
          <cell r="AI9">
            <v>31000000</v>
          </cell>
          <cell r="AJ9" t="e">
            <v>#DIV/0!</v>
          </cell>
        </row>
        <row r="10">
          <cell r="G10" t="str">
            <v>Ban TGD CHG</v>
          </cell>
          <cell r="O10">
            <v>25000000</v>
          </cell>
          <cell r="P10">
            <v>25000000</v>
          </cell>
          <cell r="Q10">
            <v>50000000</v>
          </cell>
          <cell r="Z10">
            <v>50000000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50000000</v>
          </cell>
          <cell r="AM10">
            <v>0</v>
          </cell>
          <cell r="AN10">
            <v>4585000</v>
          </cell>
          <cell r="AO10">
            <v>0</v>
          </cell>
          <cell r="AP10">
            <v>130000</v>
          </cell>
          <cell r="AR10">
            <v>7340000</v>
          </cell>
          <cell r="AU10">
            <v>42660000</v>
          </cell>
          <cell r="AV10">
            <v>42660000</v>
          </cell>
          <cell r="AW10">
            <v>0</v>
          </cell>
          <cell r="AY10">
            <v>0</v>
          </cell>
          <cell r="AZ10">
            <v>500000</v>
          </cell>
          <cell r="BA10">
            <v>5875000</v>
          </cell>
          <cell r="BO10">
            <v>25000000</v>
          </cell>
          <cell r="BP10">
            <v>25000000</v>
          </cell>
          <cell r="BQ10">
            <v>5125000</v>
          </cell>
          <cell r="BR10">
            <v>250000</v>
          </cell>
          <cell r="BS10">
            <v>2375000</v>
          </cell>
          <cell r="BT10">
            <v>250000</v>
          </cell>
        </row>
        <row r="11">
          <cell r="G11" t="str">
            <v>VPTĐ CHG</v>
          </cell>
          <cell r="O11">
            <v>4125000</v>
          </cell>
          <cell r="P11">
            <v>4125000</v>
          </cell>
          <cell r="Q11">
            <v>8250000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680000</v>
          </cell>
          <cell r="AI11">
            <v>0</v>
          </cell>
          <cell r="AJ11">
            <v>680000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R11">
            <v>0</v>
          </cell>
          <cell r="AU11">
            <v>680000</v>
          </cell>
          <cell r="AV11">
            <v>680000</v>
          </cell>
          <cell r="AW11">
            <v>0</v>
          </cell>
          <cell r="AY11">
            <v>0</v>
          </cell>
          <cell r="AZ11">
            <v>0</v>
          </cell>
          <cell r="BA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</row>
        <row r="12">
          <cell r="G12" t="str">
            <v>Ban CNTT CHG</v>
          </cell>
          <cell r="O12">
            <v>20000000</v>
          </cell>
          <cell r="P12">
            <v>20000000</v>
          </cell>
          <cell r="Q12">
            <v>40000000</v>
          </cell>
          <cell r="Z12">
            <v>40000000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40000000</v>
          </cell>
          <cell r="AM12">
            <v>0</v>
          </cell>
          <cell r="AN12">
            <v>3410000</v>
          </cell>
          <cell r="AO12">
            <v>0</v>
          </cell>
          <cell r="AP12">
            <v>130000</v>
          </cell>
          <cell r="AR12">
            <v>5640000</v>
          </cell>
          <cell r="AU12">
            <v>34360000</v>
          </cell>
          <cell r="AV12">
            <v>34360000</v>
          </cell>
          <cell r="AW12">
            <v>0</v>
          </cell>
          <cell r="AY12">
            <v>0</v>
          </cell>
          <cell r="AZ12">
            <v>400000</v>
          </cell>
          <cell r="BA12">
            <v>4700000</v>
          </cell>
          <cell r="BO12">
            <v>20000000</v>
          </cell>
          <cell r="BP12">
            <v>20000000</v>
          </cell>
          <cell r="BQ12">
            <v>4099999.9999999995</v>
          </cell>
          <cell r="BR12">
            <v>200000</v>
          </cell>
          <cell r="BS12">
            <v>1900000</v>
          </cell>
          <cell r="BT12">
            <v>200000</v>
          </cell>
        </row>
        <row r="13">
          <cell r="G13" t="str">
            <v>Ban ĐG CHG</v>
          </cell>
          <cell r="O13">
            <v>17500000</v>
          </cell>
          <cell r="P13">
            <v>17500000</v>
          </cell>
          <cell r="Q13">
            <v>35000000</v>
          </cell>
          <cell r="Z13">
            <v>35000000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35000000</v>
          </cell>
          <cell r="AM13">
            <v>0</v>
          </cell>
          <cell r="AN13">
            <v>1254375</v>
          </cell>
          <cell r="AO13">
            <v>0</v>
          </cell>
          <cell r="AP13">
            <v>130000</v>
          </cell>
          <cell r="AR13">
            <v>3221875</v>
          </cell>
          <cell r="AU13">
            <v>31778125</v>
          </cell>
          <cell r="AV13">
            <v>31778125</v>
          </cell>
          <cell r="AW13">
            <v>0</v>
          </cell>
          <cell r="AY13">
            <v>0</v>
          </cell>
          <cell r="AZ13">
            <v>350000</v>
          </cell>
          <cell r="BA13">
            <v>4112500</v>
          </cell>
          <cell r="BO13">
            <v>17500000</v>
          </cell>
          <cell r="BP13">
            <v>17500000</v>
          </cell>
          <cell r="BQ13">
            <v>3587500</v>
          </cell>
          <cell r="BR13">
            <v>175000</v>
          </cell>
          <cell r="BS13">
            <v>1662500</v>
          </cell>
          <cell r="BT13">
            <v>175000</v>
          </cell>
        </row>
        <row r="14">
          <cell r="G14" t="str">
            <v>Ban NS CHG</v>
          </cell>
          <cell r="O14">
            <v>7000000</v>
          </cell>
          <cell r="P14">
            <v>7000000</v>
          </cell>
          <cell r="Q14">
            <v>14000000</v>
          </cell>
          <cell r="Z14">
            <v>14000000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14000000</v>
          </cell>
          <cell r="AM14">
            <v>0</v>
          </cell>
          <cell r="AN14">
            <v>213250</v>
          </cell>
          <cell r="AO14">
            <v>0</v>
          </cell>
          <cell r="AP14">
            <v>70000</v>
          </cell>
          <cell r="AR14">
            <v>1018250</v>
          </cell>
          <cell r="AU14">
            <v>12981750</v>
          </cell>
          <cell r="AV14">
            <v>12981750</v>
          </cell>
          <cell r="AW14">
            <v>0</v>
          </cell>
          <cell r="AY14">
            <v>0</v>
          </cell>
          <cell r="AZ14">
            <v>140000</v>
          </cell>
          <cell r="BA14">
            <v>1645000</v>
          </cell>
          <cell r="BO14">
            <v>7000000</v>
          </cell>
          <cell r="BP14">
            <v>7000000</v>
          </cell>
          <cell r="BQ14">
            <v>1435000</v>
          </cell>
          <cell r="BR14">
            <v>70000</v>
          </cell>
          <cell r="BS14">
            <v>665000</v>
          </cell>
          <cell r="BT14">
            <v>70000</v>
          </cell>
        </row>
        <row r="15">
          <cell r="G15" t="str">
            <v>VPTĐ CHG</v>
          </cell>
          <cell r="O15">
            <v>4050000</v>
          </cell>
          <cell r="P15">
            <v>750000</v>
          </cell>
          <cell r="Q15">
            <v>4800000</v>
          </cell>
          <cell r="Z15">
            <v>4800000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4800000</v>
          </cell>
          <cell r="AM15">
            <v>0</v>
          </cell>
          <cell r="AN15">
            <v>0</v>
          </cell>
          <cell r="AO15">
            <v>0</v>
          </cell>
          <cell r="AP15">
            <v>40500</v>
          </cell>
          <cell r="AR15">
            <v>465750</v>
          </cell>
          <cell r="AU15">
            <v>4334250</v>
          </cell>
          <cell r="AV15">
            <v>4334250</v>
          </cell>
          <cell r="AW15">
            <v>0</v>
          </cell>
          <cell r="AY15">
            <v>0</v>
          </cell>
          <cell r="AZ15">
            <v>81000</v>
          </cell>
          <cell r="BA15">
            <v>951750</v>
          </cell>
          <cell r="BO15">
            <v>4050000</v>
          </cell>
          <cell r="BP15">
            <v>4050000</v>
          </cell>
          <cell r="BQ15">
            <v>830250</v>
          </cell>
          <cell r="BR15">
            <v>40500</v>
          </cell>
          <cell r="BS15">
            <v>384750</v>
          </cell>
          <cell r="BT15">
            <v>40500</v>
          </cell>
        </row>
        <row r="16">
          <cell r="G16">
            <v>0</v>
          </cell>
          <cell r="O16">
            <v>0</v>
          </cell>
          <cell r="P16">
            <v>0</v>
          </cell>
          <cell r="Q16">
            <v>0</v>
          </cell>
          <cell r="Z16" t="e">
            <v>#DIV/0!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 t="e">
            <v>#N/A</v>
          </cell>
          <cell r="AF16" t="e">
            <v>#N/A</v>
          </cell>
          <cell r="AG16" t="e">
            <v>#N/A</v>
          </cell>
          <cell r="AH16">
            <v>0</v>
          </cell>
          <cell r="AI16">
            <v>0</v>
          </cell>
          <cell r="AJ16" t="e">
            <v>#DIV/0!</v>
          </cell>
          <cell r="AM16">
            <v>0</v>
          </cell>
          <cell r="AN16" t="e">
            <v>#N/A</v>
          </cell>
          <cell r="AO16">
            <v>0</v>
          </cell>
          <cell r="AP16">
            <v>0</v>
          </cell>
          <cell r="AR16" t="e">
            <v>#N/A</v>
          </cell>
          <cell r="AU16" t="e">
            <v>#DIV/0!</v>
          </cell>
          <cell r="AV16" t="e">
            <v>#DIV/0!</v>
          </cell>
          <cell r="AW16" t="e">
            <v>#DIV/0!</v>
          </cell>
          <cell r="AY16">
            <v>0</v>
          </cell>
          <cell r="AZ16">
            <v>0</v>
          </cell>
          <cell r="BA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</row>
        <row r="17">
          <cell r="G17" t="str">
            <v>VPTĐ CHG</v>
          </cell>
          <cell r="O17">
            <v>5750000</v>
          </cell>
          <cell r="P17">
            <v>5750000</v>
          </cell>
          <cell r="Q17">
            <v>11500000</v>
          </cell>
          <cell r="Z17">
            <v>11500000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11500000</v>
          </cell>
          <cell r="AM17">
            <v>0</v>
          </cell>
          <cell r="AN17">
            <v>0</v>
          </cell>
          <cell r="AO17">
            <v>0</v>
          </cell>
          <cell r="AP17">
            <v>57500</v>
          </cell>
          <cell r="AR17">
            <v>661250</v>
          </cell>
          <cell r="AU17">
            <v>10838750</v>
          </cell>
          <cell r="AV17">
            <v>10838750</v>
          </cell>
          <cell r="AW17">
            <v>0</v>
          </cell>
          <cell r="AY17">
            <v>0</v>
          </cell>
          <cell r="AZ17">
            <v>115000</v>
          </cell>
          <cell r="BA17">
            <v>1351250</v>
          </cell>
          <cell r="BO17">
            <v>5750000</v>
          </cell>
          <cell r="BP17">
            <v>5750000</v>
          </cell>
          <cell r="BQ17">
            <v>1178750</v>
          </cell>
          <cell r="BR17">
            <v>57500</v>
          </cell>
          <cell r="BS17">
            <v>546250</v>
          </cell>
          <cell r="BT17">
            <v>57500</v>
          </cell>
        </row>
        <row r="18">
          <cell r="G18" t="str">
            <v>VPTĐ CHG</v>
          </cell>
          <cell r="O18">
            <v>4050000</v>
          </cell>
          <cell r="P18">
            <v>790000</v>
          </cell>
          <cell r="Q18">
            <v>4840000</v>
          </cell>
          <cell r="Z18">
            <v>4638333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4638333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R18">
            <v>0</v>
          </cell>
          <cell r="AU18">
            <v>4638333</v>
          </cell>
          <cell r="AV18">
            <v>4638333</v>
          </cell>
          <cell r="AW18">
            <v>0</v>
          </cell>
          <cell r="AY18">
            <v>0</v>
          </cell>
          <cell r="AZ18">
            <v>0</v>
          </cell>
          <cell r="BA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</row>
        <row r="19">
          <cell r="G19" t="str">
            <v>VPTĐ CHG</v>
          </cell>
          <cell r="O19">
            <v>4050000</v>
          </cell>
          <cell r="P19">
            <v>3200000</v>
          </cell>
          <cell r="Q19">
            <v>7250000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1000000</v>
          </cell>
          <cell r="AF19">
            <v>0</v>
          </cell>
          <cell r="AG19">
            <v>0</v>
          </cell>
          <cell r="AH19">
            <v>680000</v>
          </cell>
          <cell r="AI19">
            <v>0</v>
          </cell>
          <cell r="AJ19">
            <v>1680000</v>
          </cell>
          <cell r="AM19">
            <v>0</v>
          </cell>
          <cell r="AN19">
            <v>0</v>
          </cell>
          <cell r="AO19">
            <v>0</v>
          </cell>
          <cell r="AP19">
            <v>50500</v>
          </cell>
          <cell r="AR19">
            <v>580750</v>
          </cell>
          <cell r="AU19">
            <v>1099250</v>
          </cell>
          <cell r="AV19">
            <v>1099250</v>
          </cell>
          <cell r="AW19">
            <v>0</v>
          </cell>
          <cell r="AY19">
            <v>0</v>
          </cell>
          <cell r="AZ19">
            <v>101000</v>
          </cell>
          <cell r="BA19">
            <v>1186750</v>
          </cell>
          <cell r="BO19">
            <v>5050000</v>
          </cell>
          <cell r="BP19">
            <v>5050000</v>
          </cell>
          <cell r="BQ19">
            <v>1035249.9999999999</v>
          </cell>
          <cell r="BR19">
            <v>50500</v>
          </cell>
          <cell r="BS19">
            <v>479750</v>
          </cell>
          <cell r="BT19">
            <v>50500</v>
          </cell>
        </row>
        <row r="20">
          <cell r="G20" t="str">
            <v>VPTĐ CHG</v>
          </cell>
          <cell r="O20">
            <v>4050000</v>
          </cell>
          <cell r="P20">
            <v>2950000</v>
          </cell>
          <cell r="Q20">
            <v>7000000</v>
          </cell>
          <cell r="Z20">
            <v>7000000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7000000</v>
          </cell>
          <cell r="AM20">
            <v>0</v>
          </cell>
          <cell r="AN20">
            <v>0</v>
          </cell>
          <cell r="AO20">
            <v>0</v>
          </cell>
          <cell r="AP20">
            <v>40500</v>
          </cell>
          <cell r="AR20">
            <v>465750</v>
          </cell>
          <cell r="AU20">
            <v>6534250</v>
          </cell>
          <cell r="AV20">
            <v>6534250</v>
          </cell>
          <cell r="AW20">
            <v>0</v>
          </cell>
          <cell r="AY20">
            <v>0</v>
          </cell>
          <cell r="AZ20">
            <v>81000</v>
          </cell>
          <cell r="BA20">
            <v>951750</v>
          </cell>
          <cell r="BO20">
            <v>4050000</v>
          </cell>
          <cell r="BP20">
            <v>4050000</v>
          </cell>
          <cell r="BQ20">
            <v>830250</v>
          </cell>
          <cell r="BR20">
            <v>40500</v>
          </cell>
          <cell r="BS20">
            <v>384750</v>
          </cell>
          <cell r="BT20">
            <v>40500</v>
          </cell>
        </row>
        <row r="21">
          <cell r="G21" t="str">
            <v>Ban TT &amp; KSNB CHG</v>
          </cell>
          <cell r="O21">
            <v>6037500</v>
          </cell>
          <cell r="P21">
            <v>6037500</v>
          </cell>
          <cell r="Q21">
            <v>12075000</v>
          </cell>
          <cell r="Z21">
            <v>11571875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11571875</v>
          </cell>
          <cell r="AM21">
            <v>0</v>
          </cell>
          <cell r="AN21">
            <v>0</v>
          </cell>
          <cell r="AO21">
            <v>0</v>
          </cell>
          <cell r="AP21">
            <v>60375</v>
          </cell>
          <cell r="AR21">
            <v>694313</v>
          </cell>
          <cell r="AU21">
            <v>10877562</v>
          </cell>
          <cell r="AV21">
            <v>10877562</v>
          </cell>
          <cell r="AW21">
            <v>0</v>
          </cell>
          <cell r="AY21">
            <v>0</v>
          </cell>
          <cell r="AZ21">
            <v>120750</v>
          </cell>
          <cell r="BA21">
            <v>1418813</v>
          </cell>
          <cell r="BO21">
            <v>6037500</v>
          </cell>
          <cell r="BP21">
            <v>6037500</v>
          </cell>
          <cell r="BQ21">
            <v>1237687.5</v>
          </cell>
          <cell r="BR21">
            <v>60375</v>
          </cell>
          <cell r="BS21">
            <v>573562.5</v>
          </cell>
          <cell r="BT21">
            <v>60375</v>
          </cell>
        </row>
        <row r="22">
          <cell r="G22" t="str">
            <v>KVP C3</v>
          </cell>
          <cell r="O22">
            <v>5000000</v>
          </cell>
          <cell r="P22">
            <v>500000</v>
          </cell>
          <cell r="Q22">
            <v>5500000</v>
          </cell>
          <cell r="Z22">
            <v>5500000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5500000</v>
          </cell>
          <cell r="AM22">
            <v>0</v>
          </cell>
          <cell r="AN22">
            <v>0</v>
          </cell>
          <cell r="AO22">
            <v>0</v>
          </cell>
          <cell r="AP22">
            <v>50000</v>
          </cell>
          <cell r="AR22">
            <v>575000</v>
          </cell>
          <cell r="AU22">
            <v>4925000</v>
          </cell>
          <cell r="AV22">
            <v>4925000</v>
          </cell>
          <cell r="AW22">
            <v>0</v>
          </cell>
          <cell r="AY22">
            <v>0</v>
          </cell>
          <cell r="AZ22">
            <v>100000</v>
          </cell>
          <cell r="BA22">
            <v>1175000</v>
          </cell>
          <cell r="BO22">
            <v>5000000</v>
          </cell>
          <cell r="BP22">
            <v>5000000</v>
          </cell>
          <cell r="BQ22">
            <v>1024999.9999999999</v>
          </cell>
          <cell r="BR22">
            <v>50000</v>
          </cell>
          <cell r="BS22">
            <v>475000</v>
          </cell>
          <cell r="BT22">
            <v>50000</v>
          </cell>
        </row>
        <row r="23">
          <cell r="G23" t="str">
            <v>Ban TC-KT CHG</v>
          </cell>
          <cell r="O23">
            <v>9000000</v>
          </cell>
          <cell r="P23">
            <v>7000000</v>
          </cell>
          <cell r="Q23">
            <v>16000000</v>
          </cell>
          <cell r="Z23">
            <v>15000000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15000000</v>
          </cell>
          <cell r="AM23">
            <v>0</v>
          </cell>
          <cell r="AN23">
            <v>255500</v>
          </cell>
          <cell r="AO23">
            <v>0</v>
          </cell>
          <cell r="AP23">
            <v>90000</v>
          </cell>
          <cell r="AR23">
            <v>1290500</v>
          </cell>
          <cell r="AU23">
            <v>13709500</v>
          </cell>
          <cell r="AV23">
            <v>13709500</v>
          </cell>
          <cell r="AW23">
            <v>0</v>
          </cell>
          <cell r="AY23">
            <v>0</v>
          </cell>
          <cell r="AZ23">
            <v>180000</v>
          </cell>
          <cell r="BA23">
            <v>2115000</v>
          </cell>
          <cell r="BO23">
            <v>9000000</v>
          </cell>
          <cell r="BP23">
            <v>9000000</v>
          </cell>
          <cell r="BQ23">
            <v>1845000</v>
          </cell>
          <cell r="BR23">
            <v>90000</v>
          </cell>
          <cell r="BS23">
            <v>855000</v>
          </cell>
          <cell r="BT23">
            <v>90000</v>
          </cell>
        </row>
        <row r="24">
          <cell r="G24" t="str">
            <v>Ban ĐG CHG</v>
          </cell>
          <cell r="O24">
            <v>6000000</v>
          </cell>
          <cell r="P24">
            <v>6000000</v>
          </cell>
          <cell r="Q24">
            <v>12000000</v>
          </cell>
          <cell r="Z24">
            <v>12000000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12000000</v>
          </cell>
          <cell r="AM24">
            <v>0</v>
          </cell>
          <cell r="AN24">
            <v>0</v>
          </cell>
          <cell r="AO24">
            <v>0</v>
          </cell>
          <cell r="AP24">
            <v>60000</v>
          </cell>
          <cell r="AR24">
            <v>690000</v>
          </cell>
          <cell r="AU24">
            <v>11310000</v>
          </cell>
          <cell r="AV24">
            <v>11310000</v>
          </cell>
          <cell r="AW24">
            <v>0</v>
          </cell>
          <cell r="AY24">
            <v>0</v>
          </cell>
          <cell r="AZ24">
            <v>120000</v>
          </cell>
          <cell r="BA24">
            <v>1410000</v>
          </cell>
          <cell r="BO24">
            <v>6000000</v>
          </cell>
          <cell r="BP24">
            <v>6000000</v>
          </cell>
          <cell r="BQ24">
            <v>1230000</v>
          </cell>
          <cell r="BR24">
            <v>60000</v>
          </cell>
          <cell r="BS24">
            <v>570000</v>
          </cell>
          <cell r="BT24">
            <v>60000</v>
          </cell>
        </row>
        <row r="25">
          <cell r="G25" t="str">
            <v>Ban NS CHG</v>
          </cell>
          <cell r="O25">
            <v>10000000</v>
          </cell>
          <cell r="P25">
            <v>10000000</v>
          </cell>
          <cell r="Q25">
            <v>20000000</v>
          </cell>
          <cell r="Z25">
            <v>20000000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20000000</v>
          </cell>
          <cell r="AM25">
            <v>0</v>
          </cell>
          <cell r="AN25">
            <v>0</v>
          </cell>
          <cell r="AO25">
            <v>0</v>
          </cell>
          <cell r="AP25">
            <v>100000</v>
          </cell>
          <cell r="AR25">
            <v>1150000</v>
          </cell>
          <cell r="AU25">
            <v>18850000</v>
          </cell>
          <cell r="AV25">
            <v>18850000</v>
          </cell>
          <cell r="AW25">
            <v>0</v>
          </cell>
          <cell r="AY25">
            <v>0</v>
          </cell>
          <cell r="AZ25">
            <v>200000</v>
          </cell>
          <cell r="BA25">
            <v>2350000</v>
          </cell>
          <cell r="BO25">
            <v>10000000</v>
          </cell>
          <cell r="BP25">
            <v>10000000</v>
          </cell>
          <cell r="BQ25">
            <v>2049999.9999999998</v>
          </cell>
          <cell r="BR25">
            <v>100000</v>
          </cell>
          <cell r="BS25">
            <v>950000</v>
          </cell>
          <cell r="BT25">
            <v>100000</v>
          </cell>
        </row>
        <row r="26">
          <cell r="G26" t="str">
            <v>Ban TT &amp; KSNB CHG</v>
          </cell>
          <cell r="O26">
            <v>16100000</v>
          </cell>
          <cell r="P26">
            <v>16100000</v>
          </cell>
          <cell r="Q26">
            <v>32200000</v>
          </cell>
          <cell r="Z26">
            <v>32200000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32200000</v>
          </cell>
          <cell r="AM26">
            <v>0</v>
          </cell>
          <cell r="AN26">
            <v>1396425</v>
          </cell>
          <cell r="AO26">
            <v>0</v>
          </cell>
          <cell r="AP26">
            <v>130000</v>
          </cell>
          <cell r="AR26">
            <v>3216925</v>
          </cell>
          <cell r="AU26">
            <v>28983075</v>
          </cell>
          <cell r="AV26">
            <v>28983075</v>
          </cell>
          <cell r="AW26">
            <v>0</v>
          </cell>
          <cell r="AY26">
            <v>0</v>
          </cell>
          <cell r="AZ26">
            <v>322000</v>
          </cell>
          <cell r="BA26">
            <v>3783500</v>
          </cell>
          <cell r="BO26">
            <v>16100000</v>
          </cell>
          <cell r="BP26">
            <v>16100000</v>
          </cell>
          <cell r="BQ26">
            <v>3300500</v>
          </cell>
          <cell r="BR26">
            <v>161000</v>
          </cell>
          <cell r="BS26">
            <v>1529500</v>
          </cell>
          <cell r="BT26">
            <v>161000</v>
          </cell>
        </row>
        <row r="27">
          <cell r="G27" t="str">
            <v>Ban TT &amp; KSNB CHG</v>
          </cell>
          <cell r="O27">
            <v>15625000</v>
          </cell>
          <cell r="P27">
            <v>15625000</v>
          </cell>
          <cell r="Q27">
            <v>31250000</v>
          </cell>
          <cell r="Z27">
            <v>31250000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31250000</v>
          </cell>
          <cell r="AM27">
            <v>0</v>
          </cell>
          <cell r="AN27">
            <v>1801406</v>
          </cell>
          <cell r="AO27">
            <v>0</v>
          </cell>
          <cell r="AP27">
            <v>130000</v>
          </cell>
          <cell r="AR27">
            <v>3572031</v>
          </cell>
          <cell r="AU27">
            <v>27677969</v>
          </cell>
          <cell r="AV27">
            <v>27677969</v>
          </cell>
          <cell r="AW27">
            <v>0</v>
          </cell>
          <cell r="AY27">
            <v>0</v>
          </cell>
          <cell r="AZ27">
            <v>312500</v>
          </cell>
          <cell r="BA27">
            <v>3671875</v>
          </cell>
          <cell r="BO27">
            <v>15625000</v>
          </cell>
          <cell r="BP27">
            <v>15625000</v>
          </cell>
          <cell r="BQ27">
            <v>3203125</v>
          </cell>
          <cell r="BR27">
            <v>156250</v>
          </cell>
          <cell r="BS27">
            <v>1484375</v>
          </cell>
          <cell r="BT27">
            <v>156250</v>
          </cell>
        </row>
        <row r="28">
          <cell r="G28" t="str">
            <v>VPTĐ CHG</v>
          </cell>
          <cell r="O28">
            <v>14950000</v>
          </cell>
          <cell r="P28">
            <v>14950000</v>
          </cell>
          <cell r="Q28">
            <v>29900000</v>
          </cell>
          <cell r="Z28">
            <v>29900000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29900000</v>
          </cell>
          <cell r="AM28">
            <v>0</v>
          </cell>
          <cell r="AN28">
            <v>1069538</v>
          </cell>
          <cell r="AO28">
            <v>0</v>
          </cell>
          <cell r="AP28">
            <v>130000</v>
          </cell>
          <cell r="AR28">
            <v>2769288</v>
          </cell>
          <cell r="AU28">
            <v>27130712</v>
          </cell>
          <cell r="AV28">
            <v>27130712</v>
          </cell>
          <cell r="AW28">
            <v>0</v>
          </cell>
          <cell r="AY28">
            <v>0</v>
          </cell>
          <cell r="AZ28">
            <v>299000</v>
          </cell>
          <cell r="BA28">
            <v>3513250</v>
          </cell>
          <cell r="BO28">
            <v>14950000</v>
          </cell>
          <cell r="BP28">
            <v>14950000</v>
          </cell>
          <cell r="BQ28">
            <v>3064750</v>
          </cell>
          <cell r="BR28">
            <v>149500</v>
          </cell>
          <cell r="BS28">
            <v>1420250</v>
          </cell>
          <cell r="BT28">
            <v>149500</v>
          </cell>
        </row>
        <row r="29">
          <cell r="G29" t="str">
            <v>TTL CHG</v>
          </cell>
          <cell r="O29">
            <v>23000000</v>
          </cell>
          <cell r="P29">
            <v>23000000</v>
          </cell>
          <cell r="Q29">
            <v>46000000</v>
          </cell>
          <cell r="Z29">
            <v>46000000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46000000</v>
          </cell>
          <cell r="AM29">
            <v>0</v>
          </cell>
          <cell r="AN29">
            <v>3827000</v>
          </cell>
          <cell r="AO29">
            <v>0</v>
          </cell>
          <cell r="AP29">
            <v>130000</v>
          </cell>
          <cell r="AR29">
            <v>6372000</v>
          </cell>
          <cell r="AU29">
            <v>39628000</v>
          </cell>
          <cell r="AV29">
            <v>39628000</v>
          </cell>
          <cell r="AW29">
            <v>0</v>
          </cell>
          <cell r="AY29">
            <v>0</v>
          </cell>
          <cell r="AZ29">
            <v>460000</v>
          </cell>
          <cell r="BA29">
            <v>5405000</v>
          </cell>
          <cell r="BO29">
            <v>23000000</v>
          </cell>
          <cell r="BP29">
            <v>23000000</v>
          </cell>
          <cell r="BQ29">
            <v>4715000</v>
          </cell>
          <cell r="BR29">
            <v>230000</v>
          </cell>
          <cell r="BS29">
            <v>2185000</v>
          </cell>
          <cell r="BT29">
            <v>230000</v>
          </cell>
        </row>
        <row r="30">
          <cell r="G30" t="str">
            <v>TTL CHG</v>
          </cell>
          <cell r="O30">
            <v>5075000</v>
          </cell>
          <cell r="P30">
            <v>5075000</v>
          </cell>
          <cell r="Q30">
            <v>10150000</v>
          </cell>
          <cell r="Z30">
            <v>10150000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10150000</v>
          </cell>
          <cell r="AM30">
            <v>0</v>
          </cell>
          <cell r="AN30">
            <v>0</v>
          </cell>
          <cell r="AO30">
            <v>0</v>
          </cell>
          <cell r="AP30">
            <v>50750</v>
          </cell>
          <cell r="AR30">
            <v>583625</v>
          </cell>
          <cell r="AU30">
            <v>9566375</v>
          </cell>
          <cell r="AV30">
            <v>9566375</v>
          </cell>
          <cell r="AW30">
            <v>0</v>
          </cell>
          <cell r="AY30">
            <v>0</v>
          </cell>
          <cell r="AZ30">
            <v>101500</v>
          </cell>
          <cell r="BA30">
            <v>1192625</v>
          </cell>
          <cell r="BO30">
            <v>5075000</v>
          </cell>
          <cell r="BP30">
            <v>5075000</v>
          </cell>
          <cell r="BQ30">
            <v>1040374.9999999999</v>
          </cell>
          <cell r="BR30">
            <v>50750</v>
          </cell>
          <cell r="BS30">
            <v>482125</v>
          </cell>
          <cell r="BT30">
            <v>50750</v>
          </cell>
        </row>
        <row r="31">
          <cell r="G31" t="str">
            <v>Ban PC CHG</v>
          </cell>
          <cell r="O31">
            <v>4300000</v>
          </cell>
          <cell r="P31">
            <v>4300000</v>
          </cell>
          <cell r="Q31">
            <v>8600000</v>
          </cell>
          <cell r="Z31">
            <v>8958333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8958333</v>
          </cell>
          <cell r="AM31">
            <v>0</v>
          </cell>
          <cell r="AN31">
            <v>0</v>
          </cell>
          <cell r="AO31">
            <v>0</v>
          </cell>
          <cell r="AP31">
            <v>43000</v>
          </cell>
          <cell r="AR31">
            <v>494500</v>
          </cell>
          <cell r="AU31">
            <v>8463833</v>
          </cell>
          <cell r="AV31">
            <v>8463833</v>
          </cell>
          <cell r="AW31">
            <v>0</v>
          </cell>
          <cell r="AY31">
            <v>0</v>
          </cell>
          <cell r="AZ31">
            <v>86000</v>
          </cell>
          <cell r="BA31">
            <v>1010500</v>
          </cell>
          <cell r="BO31">
            <v>4300000</v>
          </cell>
          <cell r="BP31">
            <v>4300000</v>
          </cell>
          <cell r="BQ31">
            <v>881500</v>
          </cell>
          <cell r="BR31">
            <v>43000</v>
          </cell>
          <cell r="BS31">
            <v>408500</v>
          </cell>
          <cell r="BT31">
            <v>43000</v>
          </cell>
        </row>
        <row r="32">
          <cell r="G32" t="str">
            <v>Ban PC CHG</v>
          </cell>
          <cell r="O32">
            <v>13200000</v>
          </cell>
          <cell r="P32">
            <v>13200000</v>
          </cell>
          <cell r="Q32">
            <v>26400000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26000000</v>
          </cell>
          <cell r="AJ32">
            <v>26000000</v>
          </cell>
          <cell r="AM32">
            <v>0</v>
          </cell>
          <cell r="AN32">
            <v>1260000</v>
          </cell>
          <cell r="AO32">
            <v>0</v>
          </cell>
          <cell r="AP32">
            <v>0</v>
          </cell>
          <cell r="AR32">
            <v>1260000</v>
          </cell>
          <cell r="AU32">
            <v>24740000</v>
          </cell>
          <cell r="AV32">
            <v>24740000</v>
          </cell>
          <cell r="AW32">
            <v>0</v>
          </cell>
          <cell r="AY32">
            <v>0</v>
          </cell>
          <cell r="AZ32">
            <v>0</v>
          </cell>
          <cell r="BA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</row>
        <row r="33">
          <cell r="G33" t="str">
            <v>VPTĐ CHG</v>
          </cell>
          <cell r="O33">
            <v>4050000</v>
          </cell>
          <cell r="P33">
            <v>3200000</v>
          </cell>
          <cell r="Q33">
            <v>7250000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680000</v>
          </cell>
          <cell r="AI33">
            <v>0</v>
          </cell>
          <cell r="AJ33">
            <v>680000</v>
          </cell>
          <cell r="AM33">
            <v>0</v>
          </cell>
          <cell r="AN33">
            <v>0</v>
          </cell>
          <cell r="AO33">
            <v>0</v>
          </cell>
          <cell r="AP33">
            <v>41250</v>
          </cell>
          <cell r="AR33">
            <v>474375</v>
          </cell>
          <cell r="AU33">
            <v>205625</v>
          </cell>
          <cell r="AV33">
            <v>205625</v>
          </cell>
          <cell r="AW33">
            <v>0</v>
          </cell>
          <cell r="AY33">
            <v>0</v>
          </cell>
          <cell r="AZ33">
            <v>82500</v>
          </cell>
          <cell r="BA33">
            <v>969375</v>
          </cell>
          <cell r="BO33">
            <v>4125000</v>
          </cell>
          <cell r="BP33">
            <v>4125000</v>
          </cell>
          <cell r="BQ33">
            <v>845625</v>
          </cell>
          <cell r="BR33">
            <v>41250</v>
          </cell>
          <cell r="BS33">
            <v>391875</v>
          </cell>
          <cell r="BT33">
            <v>41250</v>
          </cell>
        </row>
        <row r="34">
          <cell r="G34" t="str">
            <v>Ban TC-KT CHG</v>
          </cell>
          <cell r="O34">
            <v>4050000</v>
          </cell>
          <cell r="P34">
            <v>3650000</v>
          </cell>
          <cell r="Q34">
            <v>7700000</v>
          </cell>
          <cell r="Z34">
            <v>7700000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7700000</v>
          </cell>
          <cell r="AM34">
            <v>0</v>
          </cell>
          <cell r="AN34">
            <v>0</v>
          </cell>
          <cell r="AO34">
            <v>0</v>
          </cell>
          <cell r="AP34">
            <v>40500</v>
          </cell>
          <cell r="AR34">
            <v>465750</v>
          </cell>
          <cell r="AU34">
            <v>7234250</v>
          </cell>
          <cell r="AV34">
            <v>7234250</v>
          </cell>
          <cell r="AW34">
            <v>0</v>
          </cell>
          <cell r="AY34">
            <v>0</v>
          </cell>
          <cell r="AZ34">
            <v>81000</v>
          </cell>
          <cell r="BA34">
            <v>951750</v>
          </cell>
          <cell r="BO34">
            <v>4050000</v>
          </cell>
          <cell r="BP34">
            <v>4050000</v>
          </cell>
          <cell r="BQ34">
            <v>830250</v>
          </cell>
          <cell r="BR34">
            <v>40500</v>
          </cell>
          <cell r="BS34">
            <v>384750</v>
          </cell>
          <cell r="BT34">
            <v>40500</v>
          </cell>
        </row>
        <row r="35">
          <cell r="G35" t="str">
            <v>Ban TC-KT CHG</v>
          </cell>
          <cell r="O35">
            <v>7500000</v>
          </cell>
          <cell r="P35">
            <v>7500000</v>
          </cell>
          <cell r="Q35">
            <v>15000000</v>
          </cell>
          <cell r="Z35">
            <v>15000000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15000000</v>
          </cell>
          <cell r="AM35">
            <v>0</v>
          </cell>
          <cell r="AN35">
            <v>0</v>
          </cell>
          <cell r="AO35">
            <v>0</v>
          </cell>
          <cell r="AP35">
            <v>75000</v>
          </cell>
          <cell r="AR35">
            <v>862500</v>
          </cell>
          <cell r="AU35">
            <v>14137500</v>
          </cell>
          <cell r="AV35">
            <v>14137500</v>
          </cell>
          <cell r="AW35">
            <v>0</v>
          </cell>
          <cell r="AY35">
            <v>0</v>
          </cell>
          <cell r="AZ35">
            <v>150000</v>
          </cell>
          <cell r="BA35">
            <v>1762500</v>
          </cell>
          <cell r="BO35">
            <v>7500000</v>
          </cell>
          <cell r="BP35">
            <v>7500000</v>
          </cell>
          <cell r="BQ35">
            <v>1537500</v>
          </cell>
          <cell r="BR35">
            <v>75000</v>
          </cell>
          <cell r="BS35">
            <v>712500</v>
          </cell>
          <cell r="BT35">
            <v>75000</v>
          </cell>
        </row>
        <row r="36">
          <cell r="G36" t="str">
            <v>Ban TC-KT CHG</v>
          </cell>
          <cell r="O36">
            <v>23625000</v>
          </cell>
          <cell r="P36">
            <v>23625000</v>
          </cell>
          <cell r="Q36">
            <v>47250000</v>
          </cell>
          <cell r="Z36">
            <v>47250000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47250000</v>
          </cell>
          <cell r="AM36">
            <v>0</v>
          </cell>
          <cell r="AN36">
            <v>4063875</v>
          </cell>
          <cell r="AO36">
            <v>0</v>
          </cell>
          <cell r="AP36">
            <v>130000</v>
          </cell>
          <cell r="AR36">
            <v>6674500</v>
          </cell>
          <cell r="AU36">
            <v>40575500</v>
          </cell>
          <cell r="AV36">
            <v>40575500</v>
          </cell>
          <cell r="AW36">
            <v>0</v>
          </cell>
          <cell r="AY36">
            <v>0</v>
          </cell>
          <cell r="AZ36">
            <v>472500</v>
          </cell>
          <cell r="BA36">
            <v>5551875</v>
          </cell>
          <cell r="BO36">
            <v>23625000</v>
          </cell>
          <cell r="BP36">
            <v>23625000</v>
          </cell>
          <cell r="BQ36">
            <v>4843125</v>
          </cell>
          <cell r="BR36">
            <v>236250</v>
          </cell>
          <cell r="BS36">
            <v>2244375</v>
          </cell>
          <cell r="BT36">
            <v>236250</v>
          </cell>
        </row>
        <row r="37">
          <cell r="G37" t="str">
            <v>Ban MKT&amp;TT CHG</v>
          </cell>
          <cell r="O37">
            <v>6800000</v>
          </cell>
          <cell r="P37">
            <v>6800000</v>
          </cell>
          <cell r="Q37">
            <v>13600000</v>
          </cell>
          <cell r="Z37">
            <v>13600000</v>
          </cell>
          <cell r="AA37">
            <v>0</v>
          </cell>
          <cell r="AB37">
            <v>0</v>
          </cell>
          <cell r="AC37">
            <v>3258333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16858333</v>
          </cell>
          <cell r="AM37">
            <v>0</v>
          </cell>
          <cell r="AN37">
            <v>308600</v>
          </cell>
          <cell r="AO37">
            <v>0</v>
          </cell>
          <cell r="AP37">
            <v>68000</v>
          </cell>
          <cell r="AR37">
            <v>1090600</v>
          </cell>
          <cell r="AU37">
            <v>15767733</v>
          </cell>
          <cell r="AV37">
            <v>15767733</v>
          </cell>
          <cell r="AW37">
            <v>0</v>
          </cell>
          <cell r="AY37">
            <v>0</v>
          </cell>
          <cell r="AZ37">
            <v>136000</v>
          </cell>
          <cell r="BA37">
            <v>1598000</v>
          </cell>
          <cell r="BO37">
            <v>6800000</v>
          </cell>
          <cell r="BP37">
            <v>6800000</v>
          </cell>
          <cell r="BQ37">
            <v>1394000</v>
          </cell>
          <cell r="BR37">
            <v>68000</v>
          </cell>
          <cell r="BS37">
            <v>646000</v>
          </cell>
          <cell r="BT37">
            <v>68000</v>
          </cell>
        </row>
        <row r="38">
          <cell r="G38" t="str">
            <v>Ban MKT&amp;TT CHG</v>
          </cell>
          <cell r="O38">
            <v>6050000</v>
          </cell>
          <cell r="P38">
            <v>6050000</v>
          </cell>
          <cell r="Q38">
            <v>12100000</v>
          </cell>
          <cell r="Z38">
            <v>12100000</v>
          </cell>
          <cell r="AA38">
            <v>0</v>
          </cell>
          <cell r="AB38">
            <v>0</v>
          </cell>
          <cell r="AC38">
            <v>2898958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14998958</v>
          </cell>
          <cell r="AM38">
            <v>0</v>
          </cell>
          <cell r="AN38">
            <v>18863</v>
          </cell>
          <cell r="AO38">
            <v>0</v>
          </cell>
          <cell r="AP38">
            <v>60500</v>
          </cell>
          <cell r="AR38">
            <v>714613</v>
          </cell>
          <cell r="AU38">
            <v>14284345</v>
          </cell>
          <cell r="AV38">
            <v>14284345</v>
          </cell>
          <cell r="AW38">
            <v>0</v>
          </cell>
          <cell r="AY38">
            <v>0</v>
          </cell>
          <cell r="AZ38">
            <v>121000</v>
          </cell>
          <cell r="BA38">
            <v>1421750</v>
          </cell>
          <cell r="BO38">
            <v>6050000</v>
          </cell>
          <cell r="BP38">
            <v>6050000</v>
          </cell>
          <cell r="BQ38">
            <v>1240250</v>
          </cell>
          <cell r="BR38">
            <v>60500</v>
          </cell>
          <cell r="BS38">
            <v>574750</v>
          </cell>
          <cell r="BT38">
            <v>60500</v>
          </cell>
        </row>
        <row r="39">
          <cell r="G39" t="str">
            <v>Ban R&amp;D CHG</v>
          </cell>
          <cell r="O39">
            <v>22500000</v>
          </cell>
          <cell r="P39">
            <v>22500000</v>
          </cell>
          <cell r="Q39">
            <v>45000000</v>
          </cell>
          <cell r="Z39">
            <v>45000000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700000</v>
          </cell>
          <cell r="AG39">
            <v>1500000</v>
          </cell>
          <cell r="AH39">
            <v>0</v>
          </cell>
          <cell r="AI39">
            <v>0</v>
          </cell>
          <cell r="AJ39">
            <v>47200000</v>
          </cell>
          <cell r="AM39">
            <v>0</v>
          </cell>
          <cell r="AN39">
            <v>5534375</v>
          </cell>
          <cell r="AO39">
            <v>0</v>
          </cell>
          <cell r="AP39">
            <v>130000</v>
          </cell>
          <cell r="AR39">
            <v>8026875</v>
          </cell>
          <cell r="AU39">
            <v>39173125</v>
          </cell>
          <cell r="AV39">
            <v>39173125</v>
          </cell>
          <cell r="AW39">
            <v>0</v>
          </cell>
          <cell r="AY39">
            <v>0</v>
          </cell>
          <cell r="AZ39">
            <v>450000</v>
          </cell>
          <cell r="BA39">
            <v>5287500</v>
          </cell>
          <cell r="BO39">
            <v>22500000</v>
          </cell>
          <cell r="BP39">
            <v>22500000</v>
          </cell>
          <cell r="BQ39">
            <v>4612500</v>
          </cell>
          <cell r="BR39">
            <v>225000</v>
          </cell>
          <cell r="BS39">
            <v>2137500</v>
          </cell>
          <cell r="BT39">
            <v>225000</v>
          </cell>
        </row>
        <row r="40">
          <cell r="G40" t="str">
            <v>VPTĐ CHG</v>
          </cell>
          <cell r="O40">
            <v>4500000</v>
          </cell>
          <cell r="P40">
            <v>4500000</v>
          </cell>
          <cell r="Q40">
            <v>9000000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45000</v>
          </cell>
          <cell r="AR40">
            <v>517500</v>
          </cell>
          <cell r="AU40">
            <v>-517500</v>
          </cell>
          <cell r="AV40">
            <v>-517500</v>
          </cell>
          <cell r="AW40">
            <v>0</v>
          </cell>
          <cell r="AY40">
            <v>0</v>
          </cell>
          <cell r="AZ40">
            <v>90000</v>
          </cell>
          <cell r="BA40">
            <v>1057500</v>
          </cell>
          <cell r="BO40">
            <v>4500000</v>
          </cell>
          <cell r="BP40">
            <v>4500000</v>
          </cell>
          <cell r="BQ40">
            <v>922500</v>
          </cell>
          <cell r="BR40">
            <v>45000</v>
          </cell>
          <cell r="BS40">
            <v>427500</v>
          </cell>
          <cell r="BT40">
            <v>45000</v>
          </cell>
        </row>
        <row r="41">
          <cell r="G41" t="str">
            <v>Ban CNTT CHG</v>
          </cell>
          <cell r="O41">
            <v>5775000</v>
          </cell>
          <cell r="P41">
            <v>5775000</v>
          </cell>
          <cell r="Q41">
            <v>11550000</v>
          </cell>
          <cell r="Z41">
            <v>11550000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11550000</v>
          </cell>
          <cell r="AM41">
            <v>0</v>
          </cell>
          <cell r="AN41">
            <v>0</v>
          </cell>
          <cell r="AO41">
            <v>0</v>
          </cell>
          <cell r="AP41">
            <v>57750</v>
          </cell>
          <cell r="AR41">
            <v>664125</v>
          </cell>
          <cell r="AU41">
            <v>10885875</v>
          </cell>
          <cell r="AV41">
            <v>10885875</v>
          </cell>
          <cell r="AW41">
            <v>0</v>
          </cell>
          <cell r="AY41">
            <v>0</v>
          </cell>
          <cell r="AZ41">
            <v>115500</v>
          </cell>
          <cell r="BA41">
            <v>1357125</v>
          </cell>
          <cell r="BO41">
            <v>5775000</v>
          </cell>
          <cell r="BP41">
            <v>5775000</v>
          </cell>
          <cell r="BQ41">
            <v>1183875</v>
          </cell>
          <cell r="BR41">
            <v>57750</v>
          </cell>
          <cell r="BS41">
            <v>548625</v>
          </cell>
          <cell r="BT41">
            <v>57750</v>
          </cell>
        </row>
        <row r="42">
          <cell r="G42" t="str">
            <v>TTL CHG</v>
          </cell>
          <cell r="O42">
            <v>6875000</v>
          </cell>
          <cell r="P42">
            <v>6875000</v>
          </cell>
          <cell r="Q42">
            <v>13750000</v>
          </cell>
          <cell r="Z42">
            <v>13177083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13177083</v>
          </cell>
          <cell r="AM42">
            <v>0</v>
          </cell>
          <cell r="AN42">
            <v>0</v>
          </cell>
          <cell r="AO42">
            <v>0</v>
          </cell>
          <cell r="AP42">
            <v>68750</v>
          </cell>
          <cell r="AR42">
            <v>790625</v>
          </cell>
          <cell r="AU42">
            <v>12386458</v>
          </cell>
          <cell r="AV42">
            <v>12386458</v>
          </cell>
          <cell r="AW42">
            <v>0</v>
          </cell>
          <cell r="AY42">
            <v>0</v>
          </cell>
          <cell r="AZ42">
            <v>137500</v>
          </cell>
          <cell r="BA42">
            <v>1615625</v>
          </cell>
          <cell r="BO42">
            <v>6875000</v>
          </cell>
          <cell r="BP42">
            <v>6875000</v>
          </cell>
          <cell r="BQ42">
            <v>1409375</v>
          </cell>
          <cell r="BR42">
            <v>68750</v>
          </cell>
          <cell r="BS42">
            <v>653125</v>
          </cell>
          <cell r="BT42">
            <v>68750</v>
          </cell>
        </row>
        <row r="43">
          <cell r="G43" t="str">
            <v>TTL CHG</v>
          </cell>
          <cell r="O43">
            <v>4050000</v>
          </cell>
          <cell r="P43">
            <v>5950000</v>
          </cell>
          <cell r="Q43">
            <v>10000000</v>
          </cell>
          <cell r="Z43">
            <v>10000000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10000000</v>
          </cell>
          <cell r="AM43">
            <v>0</v>
          </cell>
          <cell r="AN43">
            <v>28738</v>
          </cell>
          <cell r="AO43">
            <v>0</v>
          </cell>
          <cell r="AP43">
            <v>40500</v>
          </cell>
          <cell r="AR43">
            <v>494488</v>
          </cell>
          <cell r="AU43">
            <v>9505512</v>
          </cell>
          <cell r="AV43">
            <v>9505512</v>
          </cell>
          <cell r="AW43">
            <v>0</v>
          </cell>
          <cell r="AY43">
            <v>0</v>
          </cell>
          <cell r="AZ43">
            <v>81000</v>
          </cell>
          <cell r="BA43">
            <v>951750</v>
          </cell>
          <cell r="BO43">
            <v>4050000</v>
          </cell>
          <cell r="BP43">
            <v>4050000</v>
          </cell>
          <cell r="BQ43">
            <v>830250</v>
          </cell>
          <cell r="BR43">
            <v>40500</v>
          </cell>
          <cell r="BS43">
            <v>384750</v>
          </cell>
          <cell r="BT43">
            <v>40500</v>
          </cell>
        </row>
        <row r="44">
          <cell r="G44" t="str">
            <v>Ban ĐT CHG</v>
          </cell>
          <cell r="O44">
            <v>8125000</v>
          </cell>
          <cell r="P44">
            <v>8125000</v>
          </cell>
          <cell r="Q44">
            <v>16250000</v>
          </cell>
          <cell r="Z44">
            <v>16250000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16250000</v>
          </cell>
          <cell r="AM44">
            <v>0</v>
          </cell>
          <cell r="AN44">
            <v>389688</v>
          </cell>
          <cell r="AO44">
            <v>0</v>
          </cell>
          <cell r="AP44">
            <v>81250</v>
          </cell>
          <cell r="AR44">
            <v>1324063</v>
          </cell>
          <cell r="AU44">
            <v>14925937</v>
          </cell>
          <cell r="AV44">
            <v>14925937</v>
          </cell>
          <cell r="AW44">
            <v>0</v>
          </cell>
          <cell r="AY44">
            <v>0</v>
          </cell>
          <cell r="AZ44">
            <v>162500</v>
          </cell>
          <cell r="BA44">
            <v>1909375</v>
          </cell>
          <cell r="BO44">
            <v>8125000</v>
          </cell>
          <cell r="BP44">
            <v>8125000</v>
          </cell>
          <cell r="BQ44">
            <v>1665625</v>
          </cell>
          <cell r="BR44">
            <v>81250</v>
          </cell>
          <cell r="BS44">
            <v>771875</v>
          </cell>
          <cell r="BT44">
            <v>81250</v>
          </cell>
        </row>
        <row r="45">
          <cell r="G45" t="str">
            <v>Ban R&amp;D CHG</v>
          </cell>
          <cell r="O45">
            <v>4600000</v>
          </cell>
          <cell r="P45">
            <v>4600000</v>
          </cell>
          <cell r="Q45">
            <v>9200000</v>
          </cell>
          <cell r="Z45">
            <v>9200000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9200000</v>
          </cell>
          <cell r="AM45">
            <v>0</v>
          </cell>
          <cell r="AN45">
            <v>0</v>
          </cell>
          <cell r="AO45">
            <v>0</v>
          </cell>
          <cell r="AP45">
            <v>46000</v>
          </cell>
          <cell r="AR45">
            <v>529000</v>
          </cell>
          <cell r="AU45">
            <v>8671000</v>
          </cell>
          <cell r="AV45">
            <v>8671000</v>
          </cell>
          <cell r="AW45">
            <v>0</v>
          </cell>
          <cell r="AY45">
            <v>0</v>
          </cell>
          <cell r="AZ45">
            <v>92000</v>
          </cell>
          <cell r="BA45">
            <v>1081000</v>
          </cell>
          <cell r="BO45">
            <v>4600000</v>
          </cell>
          <cell r="BP45">
            <v>4600000</v>
          </cell>
          <cell r="BQ45">
            <v>943000</v>
          </cell>
          <cell r="BR45">
            <v>46000</v>
          </cell>
          <cell r="BS45">
            <v>437000</v>
          </cell>
          <cell r="BT45">
            <v>46000</v>
          </cell>
        </row>
        <row r="46">
          <cell r="G46" t="str">
            <v>Ban TT &amp; KSNB CHG</v>
          </cell>
          <cell r="O46">
            <v>6825000</v>
          </cell>
          <cell r="P46">
            <v>6825000</v>
          </cell>
          <cell r="Q46">
            <v>13650000</v>
          </cell>
          <cell r="Z46">
            <v>13650000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13650000</v>
          </cell>
          <cell r="AM46">
            <v>0</v>
          </cell>
          <cell r="AN46">
            <v>16669</v>
          </cell>
          <cell r="AO46">
            <v>0</v>
          </cell>
          <cell r="AP46">
            <v>68250</v>
          </cell>
          <cell r="AR46">
            <v>801544</v>
          </cell>
          <cell r="AU46">
            <v>12848456</v>
          </cell>
          <cell r="AV46">
            <v>12848456</v>
          </cell>
          <cell r="AW46">
            <v>0</v>
          </cell>
          <cell r="AY46">
            <v>0</v>
          </cell>
          <cell r="AZ46">
            <v>136500</v>
          </cell>
          <cell r="BA46">
            <v>1603875</v>
          </cell>
          <cell r="BO46">
            <v>6825000</v>
          </cell>
          <cell r="BP46">
            <v>6825000</v>
          </cell>
          <cell r="BQ46">
            <v>1399125</v>
          </cell>
          <cell r="BR46">
            <v>68250</v>
          </cell>
          <cell r="BS46">
            <v>648375</v>
          </cell>
          <cell r="BT46">
            <v>68250</v>
          </cell>
        </row>
        <row r="47">
          <cell r="G47" t="str">
            <v>Ban TC-KT CHG</v>
          </cell>
          <cell r="O47">
            <v>45000000</v>
          </cell>
          <cell r="P47">
            <v>45000000</v>
          </cell>
          <cell r="Q47">
            <v>90000000</v>
          </cell>
          <cell r="Z47">
            <v>73125000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5000000</v>
          </cell>
          <cell r="AJ47">
            <v>78125000</v>
          </cell>
          <cell r="AM47">
            <v>0</v>
          </cell>
          <cell r="AN47">
            <v>11851500</v>
          </cell>
          <cell r="AO47">
            <v>0</v>
          </cell>
          <cell r="AP47">
            <v>130000</v>
          </cell>
          <cell r="AR47">
            <v>14901500</v>
          </cell>
          <cell r="AU47">
            <v>63223500</v>
          </cell>
          <cell r="AV47">
            <v>63223500</v>
          </cell>
          <cell r="AW47">
            <v>0</v>
          </cell>
          <cell r="AY47">
            <v>0</v>
          </cell>
          <cell r="AZ47">
            <v>520000</v>
          </cell>
          <cell r="BA47">
            <v>6300000</v>
          </cell>
          <cell r="BO47">
            <v>26000000</v>
          </cell>
          <cell r="BP47">
            <v>45000000</v>
          </cell>
          <cell r="BQ47">
            <v>5330000</v>
          </cell>
          <cell r="BR47">
            <v>450000</v>
          </cell>
          <cell r="BS47">
            <v>2470000</v>
          </cell>
          <cell r="BT47">
            <v>450000</v>
          </cell>
        </row>
        <row r="48">
          <cell r="G48" t="str">
            <v>TTL CHG</v>
          </cell>
          <cell r="O48">
            <v>7000000</v>
          </cell>
          <cell r="P48">
            <v>7000000</v>
          </cell>
          <cell r="Q48">
            <v>14000000</v>
          </cell>
          <cell r="Z48">
            <v>14000000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14000000</v>
          </cell>
          <cell r="AM48">
            <v>0</v>
          </cell>
          <cell r="AN48">
            <v>213250</v>
          </cell>
          <cell r="AO48">
            <v>0</v>
          </cell>
          <cell r="AP48">
            <v>70000</v>
          </cell>
          <cell r="AR48">
            <v>1018250</v>
          </cell>
          <cell r="AU48">
            <v>12981750</v>
          </cell>
          <cell r="AV48">
            <v>12981750</v>
          </cell>
          <cell r="AW48">
            <v>0</v>
          </cell>
          <cell r="AY48">
            <v>0</v>
          </cell>
          <cell r="AZ48">
            <v>140000</v>
          </cell>
          <cell r="BA48">
            <v>1645000</v>
          </cell>
          <cell r="BO48">
            <v>7000000</v>
          </cell>
          <cell r="BP48">
            <v>7000000</v>
          </cell>
          <cell r="BQ48">
            <v>1435000</v>
          </cell>
          <cell r="BR48">
            <v>70000</v>
          </cell>
          <cell r="BS48">
            <v>665000</v>
          </cell>
          <cell r="BT48">
            <v>70000</v>
          </cell>
        </row>
        <row r="49">
          <cell r="G49" t="str">
            <v>Ban MKT&amp;TT CHG</v>
          </cell>
          <cell r="O49">
            <v>10000000</v>
          </cell>
          <cell r="P49">
            <v>10000000</v>
          </cell>
          <cell r="Q49">
            <v>20000000</v>
          </cell>
          <cell r="Z49">
            <v>20000000</v>
          </cell>
          <cell r="AA49">
            <v>0</v>
          </cell>
          <cell r="AB49">
            <v>0</v>
          </cell>
          <cell r="AC49">
            <v>5000000</v>
          </cell>
          <cell r="AD49">
            <v>0</v>
          </cell>
          <cell r="AE49">
            <v>0</v>
          </cell>
          <cell r="AF49">
            <v>500000</v>
          </cell>
          <cell r="AG49">
            <v>1000000</v>
          </cell>
          <cell r="AH49">
            <v>0</v>
          </cell>
          <cell r="AI49">
            <v>0</v>
          </cell>
          <cell r="AJ49">
            <v>26500000</v>
          </cell>
          <cell r="AM49">
            <v>0</v>
          </cell>
          <cell r="AN49">
            <v>1267500</v>
          </cell>
          <cell r="AO49">
            <v>0</v>
          </cell>
          <cell r="AP49">
            <v>100000</v>
          </cell>
          <cell r="AR49">
            <v>2417500</v>
          </cell>
          <cell r="AU49">
            <v>24082500</v>
          </cell>
          <cell r="AV49">
            <v>0</v>
          </cell>
          <cell r="AW49">
            <v>24082500</v>
          </cell>
          <cell r="AY49">
            <v>0</v>
          </cell>
          <cell r="AZ49">
            <v>200000</v>
          </cell>
          <cell r="BA49">
            <v>2350000</v>
          </cell>
          <cell r="BO49">
            <v>10000000</v>
          </cell>
          <cell r="BP49">
            <v>10000000</v>
          </cell>
          <cell r="BQ49">
            <v>2049999.9999999998</v>
          </cell>
          <cell r="BR49">
            <v>100000</v>
          </cell>
          <cell r="BS49">
            <v>950000</v>
          </cell>
          <cell r="BT49">
            <v>100000</v>
          </cell>
        </row>
        <row r="50">
          <cell r="G50" t="str">
            <v>Ban TC-KT CHG</v>
          </cell>
          <cell r="O50">
            <v>7000000</v>
          </cell>
          <cell r="P50">
            <v>7000000</v>
          </cell>
          <cell r="Q50">
            <v>14000000</v>
          </cell>
          <cell r="Z50">
            <v>14000000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14000000</v>
          </cell>
          <cell r="AM50">
            <v>0</v>
          </cell>
          <cell r="AN50">
            <v>0</v>
          </cell>
          <cell r="AO50">
            <v>0</v>
          </cell>
          <cell r="AP50">
            <v>70000</v>
          </cell>
          <cell r="AR50">
            <v>805000</v>
          </cell>
          <cell r="AU50">
            <v>13195000</v>
          </cell>
          <cell r="AV50">
            <v>13195000</v>
          </cell>
          <cell r="AW50">
            <v>0</v>
          </cell>
          <cell r="AY50">
            <v>0</v>
          </cell>
          <cell r="AZ50">
            <v>140000</v>
          </cell>
          <cell r="BA50">
            <v>1645000</v>
          </cell>
          <cell r="BO50">
            <v>7000000</v>
          </cell>
          <cell r="BP50">
            <v>7000000</v>
          </cell>
          <cell r="BQ50">
            <v>1435000</v>
          </cell>
          <cell r="BR50">
            <v>70000</v>
          </cell>
          <cell r="BS50">
            <v>665000</v>
          </cell>
          <cell r="BT50">
            <v>70000</v>
          </cell>
        </row>
        <row r="51">
          <cell r="G51" t="str">
            <v>Ban KD C1</v>
          </cell>
          <cell r="O51">
            <v>4050000</v>
          </cell>
          <cell r="P51">
            <v>2450000</v>
          </cell>
          <cell r="Q51">
            <v>6500000</v>
          </cell>
          <cell r="Z51">
            <v>0</v>
          </cell>
          <cell r="AA51">
            <v>0</v>
          </cell>
          <cell r="AB51">
            <v>603664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595000</v>
          </cell>
          <cell r="AI51">
            <v>0</v>
          </cell>
          <cell r="AJ51">
            <v>1198664</v>
          </cell>
          <cell r="AM51">
            <v>0</v>
          </cell>
          <cell r="AN51">
            <v>0</v>
          </cell>
          <cell r="AO51">
            <v>0</v>
          </cell>
          <cell r="AP51">
            <v>40500</v>
          </cell>
          <cell r="AR51">
            <v>465750</v>
          </cell>
          <cell r="AU51">
            <v>732914</v>
          </cell>
          <cell r="AV51">
            <v>732914</v>
          </cell>
          <cell r="AW51">
            <v>0</v>
          </cell>
          <cell r="AY51">
            <v>0</v>
          </cell>
          <cell r="AZ51">
            <v>81000</v>
          </cell>
          <cell r="BA51">
            <v>951750</v>
          </cell>
          <cell r="BO51">
            <v>4050000</v>
          </cell>
          <cell r="BP51">
            <v>4050000</v>
          </cell>
          <cell r="BQ51">
            <v>830250</v>
          </cell>
          <cell r="BR51">
            <v>40500</v>
          </cell>
          <cell r="BS51">
            <v>384750</v>
          </cell>
          <cell r="BT51">
            <v>40500</v>
          </cell>
        </row>
        <row r="52">
          <cell r="G52" t="str">
            <v>DE4 C3</v>
          </cell>
          <cell r="O52">
            <v>8000000</v>
          </cell>
          <cell r="P52">
            <v>8000000</v>
          </cell>
          <cell r="Q52">
            <v>16000000</v>
          </cell>
          <cell r="Z52">
            <v>4666667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680000</v>
          </cell>
          <cell r="AI52">
            <v>0</v>
          </cell>
          <cell r="AJ52">
            <v>5346667</v>
          </cell>
          <cell r="AM52">
            <v>0</v>
          </cell>
          <cell r="AN52">
            <v>0</v>
          </cell>
          <cell r="AO52">
            <v>0</v>
          </cell>
          <cell r="AP52">
            <v>80000</v>
          </cell>
          <cell r="AR52">
            <v>920000</v>
          </cell>
          <cell r="AU52">
            <v>4426667</v>
          </cell>
          <cell r="AV52">
            <v>4426667</v>
          </cell>
          <cell r="AW52">
            <v>0</v>
          </cell>
          <cell r="AY52">
            <v>0</v>
          </cell>
          <cell r="AZ52">
            <v>160000</v>
          </cell>
          <cell r="BA52">
            <v>1880000</v>
          </cell>
          <cell r="BO52">
            <v>8000000</v>
          </cell>
          <cell r="BP52">
            <v>8000000</v>
          </cell>
          <cell r="BQ52">
            <v>1640000</v>
          </cell>
          <cell r="BR52">
            <v>80000</v>
          </cell>
          <cell r="BS52">
            <v>760000</v>
          </cell>
          <cell r="BT52">
            <v>80000</v>
          </cell>
        </row>
        <row r="53">
          <cell r="G53" t="str">
            <v>Ban MKT&amp;TT CHG</v>
          </cell>
          <cell r="O53">
            <v>20000000</v>
          </cell>
          <cell r="P53">
            <v>20000000</v>
          </cell>
          <cell r="Q53">
            <v>40000000</v>
          </cell>
          <cell r="Z53">
            <v>40000000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700000</v>
          </cell>
          <cell r="AG53">
            <v>0</v>
          </cell>
          <cell r="AH53">
            <v>0</v>
          </cell>
          <cell r="AI53">
            <v>0</v>
          </cell>
          <cell r="AJ53">
            <v>40700000</v>
          </cell>
          <cell r="AM53">
            <v>0</v>
          </cell>
          <cell r="AN53">
            <v>2690000</v>
          </cell>
          <cell r="AO53">
            <v>0</v>
          </cell>
          <cell r="AP53">
            <v>130000</v>
          </cell>
          <cell r="AR53">
            <v>4920000</v>
          </cell>
          <cell r="AU53">
            <v>35780000</v>
          </cell>
          <cell r="AV53">
            <v>35780000</v>
          </cell>
          <cell r="AW53">
            <v>0</v>
          </cell>
          <cell r="AY53">
            <v>0</v>
          </cell>
          <cell r="AZ53">
            <v>400000</v>
          </cell>
          <cell r="BA53">
            <v>4700000</v>
          </cell>
          <cell r="BO53">
            <v>20000000</v>
          </cell>
          <cell r="BP53">
            <v>20000000</v>
          </cell>
          <cell r="BQ53">
            <v>4099999.9999999995</v>
          </cell>
          <cell r="BR53">
            <v>200000</v>
          </cell>
          <cell r="BS53">
            <v>1900000</v>
          </cell>
          <cell r="BT53">
            <v>200000</v>
          </cell>
        </row>
        <row r="54">
          <cell r="G54" t="str">
            <v>Ban ĐT CHG</v>
          </cell>
          <cell r="O54">
            <v>11500000</v>
          </cell>
          <cell r="P54">
            <v>11500000</v>
          </cell>
          <cell r="Q54">
            <v>23000000</v>
          </cell>
          <cell r="Z54">
            <v>23000000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23000000</v>
          </cell>
          <cell r="AM54">
            <v>0</v>
          </cell>
          <cell r="AN54">
            <v>309250</v>
          </cell>
          <cell r="AO54">
            <v>0</v>
          </cell>
          <cell r="AP54">
            <v>115000</v>
          </cell>
          <cell r="AR54">
            <v>1631750</v>
          </cell>
          <cell r="AU54">
            <v>21368250</v>
          </cell>
          <cell r="AV54">
            <v>21368250</v>
          </cell>
          <cell r="AW54">
            <v>0</v>
          </cell>
          <cell r="AY54">
            <v>0</v>
          </cell>
          <cell r="AZ54">
            <v>230000</v>
          </cell>
          <cell r="BA54">
            <v>2702500</v>
          </cell>
          <cell r="BO54">
            <v>11500000</v>
          </cell>
          <cell r="BP54">
            <v>11500000</v>
          </cell>
          <cell r="BQ54">
            <v>2357500</v>
          </cell>
          <cell r="BR54">
            <v>115000</v>
          </cell>
          <cell r="BS54">
            <v>1092500</v>
          </cell>
          <cell r="BT54">
            <v>115000</v>
          </cell>
        </row>
        <row r="55">
          <cell r="G55">
            <v>0</v>
          </cell>
          <cell r="O55">
            <v>0</v>
          </cell>
          <cell r="P55">
            <v>0</v>
          </cell>
          <cell r="Q55">
            <v>0</v>
          </cell>
          <cell r="Z55" t="e">
            <v>#DIV/0!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 t="e">
            <v>#N/A</v>
          </cell>
          <cell r="AF55" t="e">
            <v>#N/A</v>
          </cell>
          <cell r="AG55" t="e">
            <v>#N/A</v>
          </cell>
          <cell r="AH55">
            <v>0</v>
          </cell>
          <cell r="AI55">
            <v>0</v>
          </cell>
          <cell r="AJ55" t="e">
            <v>#DIV/0!</v>
          </cell>
          <cell r="AM55">
            <v>0</v>
          </cell>
          <cell r="AN55" t="e">
            <v>#N/A</v>
          </cell>
          <cell r="AO55">
            <v>0</v>
          </cell>
          <cell r="AP55">
            <v>0</v>
          </cell>
          <cell r="AR55" t="e">
            <v>#N/A</v>
          </cell>
          <cell r="AU55" t="e">
            <v>#DIV/0!</v>
          </cell>
          <cell r="AV55" t="e">
            <v>#DIV/0!</v>
          </cell>
          <cell r="AW55" t="e">
            <v>#DIV/0!</v>
          </cell>
          <cell r="AY55">
            <v>0</v>
          </cell>
          <cell r="AZ55">
            <v>0</v>
          </cell>
          <cell r="BA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</row>
        <row r="56">
          <cell r="G56" t="str">
            <v>Ban CNTT CHG</v>
          </cell>
          <cell r="O56">
            <v>5500000</v>
          </cell>
          <cell r="P56">
            <v>5500000</v>
          </cell>
          <cell r="Q56">
            <v>11000000</v>
          </cell>
          <cell r="Z56">
            <v>11000000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700000</v>
          </cell>
          <cell r="AH56">
            <v>0</v>
          </cell>
          <cell r="AI56">
            <v>0</v>
          </cell>
          <cell r="AJ56">
            <v>11700000</v>
          </cell>
          <cell r="AM56">
            <v>0</v>
          </cell>
          <cell r="AN56">
            <v>106125</v>
          </cell>
          <cell r="AO56">
            <v>0</v>
          </cell>
          <cell r="AP56">
            <v>55000</v>
          </cell>
          <cell r="AR56">
            <v>738625</v>
          </cell>
          <cell r="AU56">
            <v>10961375</v>
          </cell>
          <cell r="AV56">
            <v>10961375</v>
          </cell>
          <cell r="AW56">
            <v>0</v>
          </cell>
          <cell r="AY56">
            <v>0</v>
          </cell>
          <cell r="AZ56">
            <v>110000</v>
          </cell>
          <cell r="BA56">
            <v>1292500</v>
          </cell>
          <cell r="BO56">
            <v>5500000</v>
          </cell>
          <cell r="BP56">
            <v>5500000</v>
          </cell>
          <cell r="BQ56">
            <v>1127500</v>
          </cell>
          <cell r="BR56">
            <v>55000</v>
          </cell>
          <cell r="BS56">
            <v>522500</v>
          </cell>
          <cell r="BT56">
            <v>55000</v>
          </cell>
        </row>
        <row r="57">
          <cell r="G57" t="str">
            <v>Ban NS CHG</v>
          </cell>
          <cell r="O57">
            <v>30000000</v>
          </cell>
          <cell r="P57">
            <v>30000000</v>
          </cell>
          <cell r="Q57">
            <v>60000000</v>
          </cell>
          <cell r="Z57">
            <v>60000000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500000</v>
          </cell>
          <cell r="AG57">
            <v>0</v>
          </cell>
          <cell r="AH57">
            <v>0</v>
          </cell>
          <cell r="AI57">
            <v>0</v>
          </cell>
          <cell r="AJ57">
            <v>60500000</v>
          </cell>
          <cell r="AM57">
            <v>0</v>
          </cell>
          <cell r="AN57">
            <v>7007500</v>
          </cell>
          <cell r="AO57">
            <v>0</v>
          </cell>
          <cell r="AP57">
            <v>130000</v>
          </cell>
          <cell r="AR57">
            <v>9907500</v>
          </cell>
          <cell r="AU57">
            <v>50592500</v>
          </cell>
          <cell r="AV57">
            <v>50592500</v>
          </cell>
          <cell r="AW57">
            <v>0</v>
          </cell>
          <cell r="AY57">
            <v>0</v>
          </cell>
          <cell r="AZ57">
            <v>520000</v>
          </cell>
          <cell r="BA57">
            <v>6150000</v>
          </cell>
          <cell r="BO57">
            <v>26000000</v>
          </cell>
          <cell r="BP57">
            <v>30000000</v>
          </cell>
          <cell r="BQ57">
            <v>5330000</v>
          </cell>
          <cell r="BR57">
            <v>300000</v>
          </cell>
          <cell r="BS57">
            <v>2470000</v>
          </cell>
          <cell r="BT57">
            <v>300000</v>
          </cell>
        </row>
        <row r="58">
          <cell r="G58" t="str">
            <v>Ban NS CHG</v>
          </cell>
          <cell r="O58">
            <v>13000000</v>
          </cell>
          <cell r="P58">
            <v>13000000</v>
          </cell>
          <cell r="Q58">
            <v>26000000</v>
          </cell>
          <cell r="Z58">
            <v>26000000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26000000</v>
          </cell>
          <cell r="AM58">
            <v>0</v>
          </cell>
          <cell r="AN58">
            <v>241750</v>
          </cell>
          <cell r="AO58">
            <v>0</v>
          </cell>
          <cell r="AP58">
            <v>130000</v>
          </cell>
          <cell r="AR58">
            <v>1736750</v>
          </cell>
          <cell r="AU58">
            <v>24263250</v>
          </cell>
          <cell r="AV58">
            <v>24263250</v>
          </cell>
          <cell r="AW58">
            <v>0</v>
          </cell>
          <cell r="AY58">
            <v>0</v>
          </cell>
          <cell r="AZ58">
            <v>260000</v>
          </cell>
          <cell r="BA58">
            <v>3055000</v>
          </cell>
          <cell r="BO58">
            <v>13000000</v>
          </cell>
          <cell r="BP58">
            <v>13000000</v>
          </cell>
          <cell r="BQ58">
            <v>2665000</v>
          </cell>
          <cell r="BR58">
            <v>130000</v>
          </cell>
          <cell r="BS58">
            <v>1235000</v>
          </cell>
          <cell r="BT58">
            <v>130000</v>
          </cell>
        </row>
        <row r="59">
          <cell r="G59" t="str">
            <v>Ban MKT&amp;TT CHG</v>
          </cell>
          <cell r="O59">
            <v>12500000</v>
          </cell>
          <cell r="P59">
            <v>12500000</v>
          </cell>
          <cell r="Q59">
            <v>25000000</v>
          </cell>
          <cell r="Z59">
            <v>25000000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500000</v>
          </cell>
          <cell r="AG59">
            <v>600000</v>
          </cell>
          <cell r="AH59">
            <v>0</v>
          </cell>
          <cell r="AI59">
            <v>0</v>
          </cell>
          <cell r="AJ59">
            <v>26100000</v>
          </cell>
          <cell r="AM59">
            <v>0</v>
          </cell>
          <cell r="AN59">
            <v>1543125</v>
          </cell>
          <cell r="AO59">
            <v>0</v>
          </cell>
          <cell r="AP59">
            <v>125000</v>
          </cell>
          <cell r="AR59">
            <v>2980625</v>
          </cell>
          <cell r="AU59">
            <v>23119375</v>
          </cell>
          <cell r="AV59">
            <v>23119375</v>
          </cell>
          <cell r="AW59">
            <v>0</v>
          </cell>
          <cell r="AY59">
            <v>0</v>
          </cell>
          <cell r="AZ59">
            <v>250000</v>
          </cell>
          <cell r="BA59">
            <v>2937500</v>
          </cell>
          <cell r="BO59">
            <v>12500000</v>
          </cell>
          <cell r="BP59">
            <v>12500000</v>
          </cell>
          <cell r="BQ59">
            <v>2562500</v>
          </cell>
          <cell r="BR59">
            <v>125000</v>
          </cell>
          <cell r="BS59">
            <v>1187500</v>
          </cell>
          <cell r="BT59">
            <v>125000</v>
          </cell>
        </row>
        <row r="60">
          <cell r="G60" t="str">
            <v>Ban NS CHG</v>
          </cell>
          <cell r="O60">
            <v>4500000</v>
          </cell>
          <cell r="P60">
            <v>4500000</v>
          </cell>
          <cell r="Q60">
            <v>9000000</v>
          </cell>
          <cell r="Z60">
            <v>8625000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8625000</v>
          </cell>
          <cell r="AM60">
            <v>0</v>
          </cell>
          <cell r="AN60">
            <v>0</v>
          </cell>
          <cell r="AO60">
            <v>0</v>
          </cell>
          <cell r="AP60">
            <v>45000</v>
          </cell>
          <cell r="AR60">
            <v>517500</v>
          </cell>
          <cell r="AU60">
            <v>8107500</v>
          </cell>
          <cell r="AV60">
            <v>8107500</v>
          </cell>
          <cell r="AW60">
            <v>0</v>
          </cell>
          <cell r="AY60">
            <v>0</v>
          </cell>
          <cell r="AZ60">
            <v>90000</v>
          </cell>
          <cell r="BA60">
            <v>1057500</v>
          </cell>
          <cell r="BO60">
            <v>4500000</v>
          </cell>
          <cell r="BP60">
            <v>4500000</v>
          </cell>
          <cell r="BQ60">
            <v>922500</v>
          </cell>
          <cell r="BR60">
            <v>45000</v>
          </cell>
          <cell r="BS60">
            <v>427500</v>
          </cell>
          <cell r="BT60">
            <v>45000</v>
          </cell>
        </row>
        <row r="61">
          <cell r="G61" t="str">
            <v>Ban CNTT CHG</v>
          </cell>
          <cell r="O61">
            <v>4050000</v>
          </cell>
          <cell r="P61">
            <v>2250000</v>
          </cell>
          <cell r="Q61">
            <v>6300000</v>
          </cell>
          <cell r="Z61">
            <v>6300000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300000</v>
          </cell>
          <cell r="AH61">
            <v>0</v>
          </cell>
          <cell r="AI61">
            <v>0</v>
          </cell>
          <cell r="AJ61">
            <v>6600000</v>
          </cell>
          <cell r="AM61">
            <v>0</v>
          </cell>
          <cell r="AN61">
            <v>0</v>
          </cell>
          <cell r="AO61">
            <v>0</v>
          </cell>
          <cell r="AP61">
            <v>40500</v>
          </cell>
          <cell r="AR61">
            <v>465750</v>
          </cell>
          <cell r="AU61">
            <v>6134250</v>
          </cell>
          <cell r="AV61">
            <v>6134250</v>
          </cell>
          <cell r="AW61">
            <v>0</v>
          </cell>
          <cell r="AY61">
            <v>0</v>
          </cell>
          <cell r="AZ61">
            <v>81000</v>
          </cell>
          <cell r="BA61">
            <v>951750</v>
          </cell>
          <cell r="BO61">
            <v>4050000</v>
          </cell>
          <cell r="BP61">
            <v>4050000</v>
          </cell>
          <cell r="BQ61">
            <v>830250</v>
          </cell>
          <cell r="BR61">
            <v>40500</v>
          </cell>
          <cell r="BS61">
            <v>384750</v>
          </cell>
          <cell r="BT61">
            <v>40500</v>
          </cell>
        </row>
        <row r="62">
          <cell r="G62" t="str">
            <v>Ban PC CHG</v>
          </cell>
          <cell r="O62">
            <v>11000000</v>
          </cell>
          <cell r="P62">
            <v>11000000</v>
          </cell>
          <cell r="Q62">
            <v>22000000</v>
          </cell>
          <cell r="Z62">
            <v>22000000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22000000</v>
          </cell>
          <cell r="AM62">
            <v>0</v>
          </cell>
          <cell r="AN62">
            <v>574500</v>
          </cell>
          <cell r="AO62">
            <v>0</v>
          </cell>
          <cell r="AP62">
            <v>110000</v>
          </cell>
          <cell r="AR62">
            <v>1839500</v>
          </cell>
          <cell r="AU62">
            <v>20160500</v>
          </cell>
          <cell r="AV62">
            <v>20160500</v>
          </cell>
          <cell r="AW62">
            <v>0</v>
          </cell>
          <cell r="AY62">
            <v>0</v>
          </cell>
          <cell r="AZ62">
            <v>220000</v>
          </cell>
          <cell r="BA62">
            <v>2585000</v>
          </cell>
          <cell r="BO62">
            <v>11000000</v>
          </cell>
          <cell r="BP62">
            <v>11000000</v>
          </cell>
          <cell r="BQ62">
            <v>2255000</v>
          </cell>
          <cell r="BR62">
            <v>110000</v>
          </cell>
          <cell r="BS62">
            <v>1045000</v>
          </cell>
          <cell r="BT62">
            <v>110000</v>
          </cell>
        </row>
        <row r="63">
          <cell r="G63" t="str">
            <v>Ban NS CHG</v>
          </cell>
          <cell r="O63">
            <v>17500000</v>
          </cell>
          <cell r="P63">
            <v>17500000</v>
          </cell>
          <cell r="Q63">
            <v>35000000</v>
          </cell>
          <cell r="Z63">
            <v>35000000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500000</v>
          </cell>
          <cell r="AG63">
            <v>0</v>
          </cell>
          <cell r="AH63">
            <v>0</v>
          </cell>
          <cell r="AI63">
            <v>0</v>
          </cell>
          <cell r="AJ63">
            <v>35500000</v>
          </cell>
          <cell r="AM63">
            <v>0</v>
          </cell>
          <cell r="AN63">
            <v>2462500</v>
          </cell>
          <cell r="AO63">
            <v>0</v>
          </cell>
          <cell r="AP63">
            <v>130000</v>
          </cell>
          <cell r="AR63">
            <v>4430000</v>
          </cell>
          <cell r="AU63">
            <v>31070000</v>
          </cell>
          <cell r="AV63">
            <v>31070000</v>
          </cell>
          <cell r="AW63">
            <v>0</v>
          </cell>
          <cell r="AY63">
            <v>0</v>
          </cell>
          <cell r="AZ63">
            <v>350000</v>
          </cell>
          <cell r="BA63">
            <v>4112500</v>
          </cell>
          <cell r="BO63">
            <v>17500000</v>
          </cell>
          <cell r="BP63">
            <v>17500000</v>
          </cell>
          <cell r="BQ63">
            <v>3587500</v>
          </cell>
          <cell r="BR63">
            <v>175000</v>
          </cell>
          <cell r="BS63">
            <v>1662500</v>
          </cell>
          <cell r="BT63">
            <v>175000</v>
          </cell>
        </row>
        <row r="64">
          <cell r="G64" t="str">
            <v>VPTĐ CHG</v>
          </cell>
          <cell r="O64">
            <v>4050000</v>
          </cell>
          <cell r="P64">
            <v>950000</v>
          </cell>
          <cell r="Q64">
            <v>5000000</v>
          </cell>
          <cell r="Z64">
            <v>4375000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4375000</v>
          </cell>
          <cell r="AM64">
            <v>0</v>
          </cell>
          <cell r="AN64">
            <v>0</v>
          </cell>
          <cell r="AO64">
            <v>0</v>
          </cell>
          <cell r="AP64">
            <v>40500</v>
          </cell>
          <cell r="AR64">
            <v>465750</v>
          </cell>
          <cell r="AU64">
            <v>3909250</v>
          </cell>
          <cell r="AV64">
            <v>3909250</v>
          </cell>
          <cell r="AW64">
            <v>0</v>
          </cell>
          <cell r="AY64">
            <v>0</v>
          </cell>
          <cell r="AZ64">
            <v>81000</v>
          </cell>
          <cell r="BA64">
            <v>951750</v>
          </cell>
          <cell r="BO64">
            <v>4050000</v>
          </cell>
          <cell r="BP64">
            <v>4050000</v>
          </cell>
          <cell r="BQ64">
            <v>830250</v>
          </cell>
          <cell r="BR64">
            <v>40500</v>
          </cell>
          <cell r="BS64">
            <v>384750</v>
          </cell>
          <cell r="BT64">
            <v>40500</v>
          </cell>
        </row>
        <row r="65">
          <cell r="G65" t="str">
            <v>Ban TC-KT CHG</v>
          </cell>
          <cell r="O65">
            <v>10000000</v>
          </cell>
          <cell r="P65">
            <v>10000000</v>
          </cell>
          <cell r="Q65">
            <v>20000000</v>
          </cell>
          <cell r="Z65">
            <v>20000000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20000000</v>
          </cell>
          <cell r="AM65">
            <v>0</v>
          </cell>
          <cell r="AN65">
            <v>900000</v>
          </cell>
          <cell r="AO65">
            <v>0</v>
          </cell>
          <cell r="AP65">
            <v>0</v>
          </cell>
          <cell r="AR65">
            <v>900000</v>
          </cell>
          <cell r="AU65">
            <v>19100000</v>
          </cell>
          <cell r="AV65">
            <v>19100000</v>
          </cell>
          <cell r="AW65">
            <v>0</v>
          </cell>
          <cell r="AY65">
            <v>0</v>
          </cell>
          <cell r="AZ65">
            <v>0</v>
          </cell>
          <cell r="BA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</row>
        <row r="66">
          <cell r="G66" t="str">
            <v>Ban PC CHG</v>
          </cell>
          <cell r="O66">
            <v>45000000</v>
          </cell>
          <cell r="P66">
            <v>45000000</v>
          </cell>
          <cell r="Q66">
            <v>90000000</v>
          </cell>
          <cell r="Z66">
            <v>90000000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90000000</v>
          </cell>
          <cell r="AM66">
            <v>0</v>
          </cell>
          <cell r="AN66">
            <v>17574000</v>
          </cell>
          <cell r="AO66">
            <v>0</v>
          </cell>
          <cell r="AP66">
            <v>130000</v>
          </cell>
          <cell r="AR66">
            <v>20624000</v>
          </cell>
          <cell r="AU66">
            <v>69376000</v>
          </cell>
          <cell r="AV66">
            <v>69376000</v>
          </cell>
          <cell r="AW66">
            <v>0</v>
          </cell>
          <cell r="AY66">
            <v>0</v>
          </cell>
          <cell r="AZ66">
            <v>520000</v>
          </cell>
          <cell r="BA66">
            <v>6300000</v>
          </cell>
          <cell r="BO66">
            <v>26000000</v>
          </cell>
          <cell r="BP66">
            <v>45000000</v>
          </cell>
          <cell r="BQ66">
            <v>5330000</v>
          </cell>
          <cell r="BR66">
            <v>450000</v>
          </cell>
          <cell r="BS66">
            <v>2470000</v>
          </cell>
          <cell r="BT66">
            <v>450000</v>
          </cell>
        </row>
        <row r="67">
          <cell r="G67" t="str">
            <v>Ban R&amp;D CHG</v>
          </cell>
          <cell r="O67">
            <v>7500000</v>
          </cell>
          <cell r="P67">
            <v>7500000</v>
          </cell>
          <cell r="Q67">
            <v>15000000</v>
          </cell>
          <cell r="Z67">
            <v>15000000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15000000</v>
          </cell>
          <cell r="AM67">
            <v>0</v>
          </cell>
          <cell r="AN67">
            <v>80625</v>
          </cell>
          <cell r="AO67">
            <v>0</v>
          </cell>
          <cell r="AP67">
            <v>75000</v>
          </cell>
          <cell r="AR67">
            <v>943125</v>
          </cell>
          <cell r="AU67">
            <v>14056875</v>
          </cell>
          <cell r="AV67">
            <v>14056875</v>
          </cell>
          <cell r="AW67">
            <v>0</v>
          </cell>
          <cell r="AY67">
            <v>0</v>
          </cell>
          <cell r="AZ67">
            <v>150000</v>
          </cell>
          <cell r="BA67">
            <v>1762500</v>
          </cell>
          <cell r="BO67">
            <v>7500000</v>
          </cell>
          <cell r="BP67">
            <v>7500000</v>
          </cell>
          <cell r="BQ67">
            <v>1537500</v>
          </cell>
          <cell r="BR67">
            <v>75000</v>
          </cell>
          <cell r="BS67">
            <v>712500</v>
          </cell>
          <cell r="BT67">
            <v>75000</v>
          </cell>
        </row>
        <row r="68">
          <cell r="G68" t="str">
            <v>Ban NS CHG</v>
          </cell>
          <cell r="O68">
            <v>14000000</v>
          </cell>
          <cell r="P68">
            <v>14000000</v>
          </cell>
          <cell r="Q68">
            <v>28000000</v>
          </cell>
          <cell r="Z68">
            <v>28000000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28000000</v>
          </cell>
          <cell r="AM68">
            <v>0</v>
          </cell>
          <cell r="AN68">
            <v>1879500</v>
          </cell>
          <cell r="AO68">
            <v>0</v>
          </cell>
          <cell r="AP68">
            <v>130000</v>
          </cell>
          <cell r="AR68">
            <v>3479500</v>
          </cell>
          <cell r="AU68">
            <v>24520500</v>
          </cell>
          <cell r="AV68">
            <v>24520500</v>
          </cell>
          <cell r="AW68">
            <v>0</v>
          </cell>
          <cell r="AY68">
            <v>0</v>
          </cell>
          <cell r="AZ68">
            <v>280000</v>
          </cell>
          <cell r="BA68">
            <v>3290000</v>
          </cell>
          <cell r="BO68">
            <v>14000000</v>
          </cell>
          <cell r="BP68">
            <v>14000000</v>
          </cell>
          <cell r="BQ68">
            <v>2870000</v>
          </cell>
          <cell r="BR68">
            <v>140000</v>
          </cell>
          <cell r="BS68">
            <v>1330000</v>
          </cell>
          <cell r="BT68">
            <v>140000</v>
          </cell>
        </row>
        <row r="69">
          <cell r="G69" t="str">
            <v>Ban NS CHG</v>
          </cell>
          <cell r="O69">
            <v>3000000</v>
          </cell>
          <cell r="P69">
            <v>0</v>
          </cell>
          <cell r="Q69">
            <v>3000000</v>
          </cell>
          <cell r="Z69">
            <v>3000000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3000000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R69">
            <v>0</v>
          </cell>
          <cell r="AU69">
            <v>3000000</v>
          </cell>
          <cell r="AV69">
            <v>3000000</v>
          </cell>
          <cell r="AW69">
            <v>0</v>
          </cell>
          <cell r="AY69">
            <v>0</v>
          </cell>
          <cell r="AZ69">
            <v>0</v>
          </cell>
          <cell r="BA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</row>
        <row r="70">
          <cell r="G70">
            <v>0</v>
          </cell>
          <cell r="O70">
            <v>0</v>
          </cell>
          <cell r="P70">
            <v>0</v>
          </cell>
          <cell r="Q70">
            <v>0</v>
          </cell>
          <cell r="Z70" t="e">
            <v>#DIV/0!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 t="e">
            <v>#N/A</v>
          </cell>
          <cell r="AF70" t="e">
            <v>#N/A</v>
          </cell>
          <cell r="AG70" t="e">
            <v>#N/A</v>
          </cell>
          <cell r="AH70">
            <v>0</v>
          </cell>
          <cell r="AI70">
            <v>0</v>
          </cell>
          <cell r="AJ70" t="e">
            <v>#DIV/0!</v>
          </cell>
          <cell r="AM70">
            <v>0</v>
          </cell>
          <cell r="AN70" t="e">
            <v>#N/A</v>
          </cell>
          <cell r="AO70">
            <v>0</v>
          </cell>
          <cell r="AP70">
            <v>0</v>
          </cell>
          <cell r="AR70" t="e">
            <v>#N/A</v>
          </cell>
          <cell r="AU70" t="e">
            <v>#DIV/0!</v>
          </cell>
          <cell r="AV70" t="e">
            <v>#DIV/0!</v>
          </cell>
          <cell r="AW70" t="e">
            <v>#DIV/0!</v>
          </cell>
          <cell r="AY70">
            <v>0</v>
          </cell>
          <cell r="AZ70">
            <v>0</v>
          </cell>
          <cell r="BA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</row>
        <row r="71">
          <cell r="G71" t="str">
            <v>Ban ĐT CHG</v>
          </cell>
          <cell r="O71">
            <v>9000000</v>
          </cell>
          <cell r="P71">
            <v>9000000</v>
          </cell>
          <cell r="Q71">
            <v>18000000</v>
          </cell>
          <cell r="Z71">
            <v>18000000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18000000</v>
          </cell>
          <cell r="AM71">
            <v>0</v>
          </cell>
          <cell r="AN71">
            <v>42750</v>
          </cell>
          <cell r="AO71">
            <v>0</v>
          </cell>
          <cell r="AP71">
            <v>90000</v>
          </cell>
          <cell r="AR71">
            <v>1077750</v>
          </cell>
          <cell r="AU71">
            <v>16922250</v>
          </cell>
          <cell r="AV71">
            <v>16922250</v>
          </cell>
          <cell r="AW71">
            <v>0</v>
          </cell>
          <cell r="AY71">
            <v>0</v>
          </cell>
          <cell r="AZ71">
            <v>180000</v>
          </cell>
          <cell r="BA71">
            <v>2115000</v>
          </cell>
          <cell r="BO71">
            <v>9000000</v>
          </cell>
          <cell r="BP71">
            <v>9000000</v>
          </cell>
          <cell r="BQ71">
            <v>1845000</v>
          </cell>
          <cell r="BR71">
            <v>90000</v>
          </cell>
          <cell r="BS71">
            <v>855000</v>
          </cell>
          <cell r="BT71">
            <v>90000</v>
          </cell>
        </row>
        <row r="72">
          <cell r="G72" t="str">
            <v>Ban ĐT CHG</v>
          </cell>
          <cell r="O72">
            <v>10000000</v>
          </cell>
          <cell r="P72">
            <v>10000000</v>
          </cell>
          <cell r="Q72">
            <v>20000000</v>
          </cell>
          <cell r="Z72">
            <v>20000000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20000000</v>
          </cell>
          <cell r="AM72">
            <v>0</v>
          </cell>
          <cell r="AN72">
            <v>385000</v>
          </cell>
          <cell r="AO72">
            <v>0</v>
          </cell>
          <cell r="AP72">
            <v>100000</v>
          </cell>
          <cell r="AR72">
            <v>1535000</v>
          </cell>
          <cell r="AU72">
            <v>18465000</v>
          </cell>
          <cell r="AV72">
            <v>18465000</v>
          </cell>
          <cell r="AW72">
            <v>0</v>
          </cell>
          <cell r="AY72">
            <v>0</v>
          </cell>
          <cell r="AZ72">
            <v>200000</v>
          </cell>
          <cell r="BA72">
            <v>2350000</v>
          </cell>
          <cell r="BO72">
            <v>10000000</v>
          </cell>
          <cell r="BP72">
            <v>10000000</v>
          </cell>
          <cell r="BQ72">
            <v>2049999.9999999998</v>
          </cell>
          <cell r="BR72">
            <v>100000</v>
          </cell>
          <cell r="BS72">
            <v>950000</v>
          </cell>
          <cell r="BT72">
            <v>100000</v>
          </cell>
        </row>
        <row r="73">
          <cell r="G73" t="str">
            <v>TTL CHG</v>
          </cell>
          <cell r="O73">
            <v>38200000</v>
          </cell>
          <cell r="P73">
            <v>38200000</v>
          </cell>
          <cell r="Q73">
            <v>76400000</v>
          </cell>
          <cell r="Z73">
            <v>76400000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76400000</v>
          </cell>
          <cell r="AM73">
            <v>0</v>
          </cell>
          <cell r="AN73">
            <v>11354400</v>
          </cell>
          <cell r="AO73">
            <v>0</v>
          </cell>
          <cell r="AP73">
            <v>130000</v>
          </cell>
          <cell r="AR73">
            <v>14336400</v>
          </cell>
          <cell r="AU73">
            <v>62063600</v>
          </cell>
          <cell r="AV73">
            <v>62063600</v>
          </cell>
          <cell r="AW73">
            <v>0</v>
          </cell>
          <cell r="AY73">
            <v>0</v>
          </cell>
          <cell r="AZ73">
            <v>520000</v>
          </cell>
          <cell r="BA73">
            <v>6232000</v>
          </cell>
          <cell r="BO73">
            <v>26000000</v>
          </cell>
          <cell r="BP73">
            <v>38200000</v>
          </cell>
          <cell r="BQ73">
            <v>5330000</v>
          </cell>
          <cell r="BR73">
            <v>382000</v>
          </cell>
          <cell r="BS73">
            <v>2470000</v>
          </cell>
          <cell r="BT73">
            <v>382000</v>
          </cell>
        </row>
        <row r="74">
          <cell r="G74" t="str">
            <v>Ban TC-KT CHG</v>
          </cell>
          <cell r="O74">
            <v>6500000</v>
          </cell>
          <cell r="P74">
            <v>6500000</v>
          </cell>
          <cell r="Q74">
            <v>13000000</v>
          </cell>
          <cell r="Z74">
            <v>7041667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7041667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R74">
            <v>0</v>
          </cell>
          <cell r="AU74">
            <v>7041667</v>
          </cell>
          <cell r="AV74">
            <v>7041667</v>
          </cell>
          <cell r="AW74">
            <v>0</v>
          </cell>
          <cell r="AY74">
            <v>0</v>
          </cell>
          <cell r="AZ74">
            <v>0</v>
          </cell>
          <cell r="BA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</row>
        <row r="75">
          <cell r="G75" t="str">
            <v>Ban NS CHG</v>
          </cell>
          <cell r="O75">
            <v>10000000</v>
          </cell>
          <cell r="P75">
            <v>10000000</v>
          </cell>
          <cell r="Q75">
            <v>20000000</v>
          </cell>
          <cell r="Z75">
            <v>19166667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19166667</v>
          </cell>
          <cell r="AM75">
            <v>0</v>
          </cell>
          <cell r="AN75">
            <v>661667</v>
          </cell>
          <cell r="AO75">
            <v>0</v>
          </cell>
          <cell r="AP75">
            <v>100000</v>
          </cell>
          <cell r="AR75">
            <v>1811667</v>
          </cell>
          <cell r="AU75">
            <v>17355000</v>
          </cell>
          <cell r="AV75">
            <v>17355000</v>
          </cell>
          <cell r="AW75">
            <v>0</v>
          </cell>
          <cell r="AY75">
            <v>0</v>
          </cell>
          <cell r="AZ75">
            <v>200000</v>
          </cell>
          <cell r="BA75">
            <v>2350000</v>
          </cell>
          <cell r="BO75">
            <v>10000000</v>
          </cell>
          <cell r="BP75">
            <v>10000000</v>
          </cell>
          <cell r="BQ75">
            <v>2049999.9999999998</v>
          </cell>
          <cell r="BR75">
            <v>100000</v>
          </cell>
          <cell r="BS75">
            <v>950000</v>
          </cell>
          <cell r="BT75">
            <v>100000</v>
          </cell>
        </row>
        <row r="76">
          <cell r="G76" t="str">
            <v>Ban CNTT CHG</v>
          </cell>
          <cell r="O76">
            <v>5500000</v>
          </cell>
          <cell r="P76">
            <v>0</v>
          </cell>
          <cell r="Q76">
            <v>5500000</v>
          </cell>
          <cell r="Z76">
            <v>4927083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300000</v>
          </cell>
          <cell r="AH76">
            <v>0</v>
          </cell>
          <cell r="AI76">
            <v>0</v>
          </cell>
          <cell r="AJ76">
            <v>5227083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R76">
            <v>0</v>
          </cell>
          <cell r="AU76">
            <v>5227083</v>
          </cell>
          <cell r="AV76">
            <v>5227083</v>
          </cell>
          <cell r="AW76">
            <v>0</v>
          </cell>
          <cell r="AY76">
            <v>0</v>
          </cell>
          <cell r="AZ76">
            <v>0</v>
          </cell>
          <cell r="BA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</row>
        <row r="77">
          <cell r="G77" t="str">
            <v>VPTĐ CHG</v>
          </cell>
          <cell r="O77">
            <v>4050000</v>
          </cell>
          <cell r="P77">
            <v>1450000</v>
          </cell>
          <cell r="Q77">
            <v>5500000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40500</v>
          </cell>
          <cell r="AR77">
            <v>465750</v>
          </cell>
          <cell r="AU77">
            <v>-465750</v>
          </cell>
          <cell r="AV77">
            <v>-465750</v>
          </cell>
          <cell r="AW77">
            <v>0</v>
          </cell>
          <cell r="AY77">
            <v>0</v>
          </cell>
          <cell r="AZ77">
            <v>81000</v>
          </cell>
          <cell r="BA77">
            <v>951750</v>
          </cell>
          <cell r="BO77">
            <v>4050000</v>
          </cell>
          <cell r="BP77">
            <v>4050000</v>
          </cell>
          <cell r="BQ77">
            <v>830250</v>
          </cell>
          <cell r="BR77">
            <v>40500</v>
          </cell>
          <cell r="BS77">
            <v>384750</v>
          </cell>
          <cell r="BT77">
            <v>40500</v>
          </cell>
        </row>
        <row r="78">
          <cell r="G78" t="str">
            <v>Ban NS CHG</v>
          </cell>
          <cell r="O78">
            <v>12500000</v>
          </cell>
          <cell r="P78">
            <v>12500000</v>
          </cell>
          <cell r="Q78">
            <v>25000000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500000</v>
          </cell>
          <cell r="AG78">
            <v>0</v>
          </cell>
          <cell r="AH78">
            <v>0</v>
          </cell>
          <cell r="AI78">
            <v>0</v>
          </cell>
          <cell r="AJ78">
            <v>500000</v>
          </cell>
          <cell r="AM78">
            <v>0</v>
          </cell>
          <cell r="AN78">
            <v>0</v>
          </cell>
          <cell r="AO78">
            <v>0</v>
          </cell>
          <cell r="AP78">
            <v>125000</v>
          </cell>
          <cell r="AR78">
            <v>1437500</v>
          </cell>
          <cell r="AU78">
            <v>-937500</v>
          </cell>
          <cell r="AV78">
            <v>-937500</v>
          </cell>
          <cell r="AW78">
            <v>0</v>
          </cell>
          <cell r="AY78">
            <v>0</v>
          </cell>
          <cell r="AZ78">
            <v>250000</v>
          </cell>
          <cell r="BA78">
            <v>2937500</v>
          </cell>
          <cell r="BO78">
            <v>12500000</v>
          </cell>
          <cell r="BP78">
            <v>12500000</v>
          </cell>
          <cell r="BQ78">
            <v>2562500</v>
          </cell>
          <cell r="BR78">
            <v>125000</v>
          </cell>
          <cell r="BS78">
            <v>1187500</v>
          </cell>
          <cell r="BT78">
            <v>125000</v>
          </cell>
        </row>
        <row r="79">
          <cell r="G79" t="str">
            <v>VPTĐ CHG</v>
          </cell>
          <cell r="O79">
            <v>4050000</v>
          </cell>
          <cell r="P79">
            <v>450000</v>
          </cell>
          <cell r="Q79">
            <v>4500000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40500</v>
          </cell>
          <cell r="AR79">
            <v>465750</v>
          </cell>
          <cell r="AU79">
            <v>-465750</v>
          </cell>
          <cell r="AV79">
            <v>-465750</v>
          </cell>
          <cell r="AW79">
            <v>0</v>
          </cell>
          <cell r="AY79">
            <v>0</v>
          </cell>
          <cell r="AZ79">
            <v>81000</v>
          </cell>
          <cell r="BA79">
            <v>951750</v>
          </cell>
          <cell r="BO79">
            <v>4050000</v>
          </cell>
          <cell r="BP79">
            <v>4050000</v>
          </cell>
          <cell r="BQ79">
            <v>830250</v>
          </cell>
          <cell r="BR79">
            <v>40500</v>
          </cell>
          <cell r="BS79">
            <v>384750</v>
          </cell>
          <cell r="BT79">
            <v>40500</v>
          </cell>
        </row>
        <row r="80">
          <cell r="G80" t="str">
            <v>Ban R&amp;D CHG</v>
          </cell>
          <cell r="O80">
            <v>5000000</v>
          </cell>
          <cell r="P80">
            <v>0</v>
          </cell>
          <cell r="Q80">
            <v>5000000</v>
          </cell>
          <cell r="Z80">
            <v>5000000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5000000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R80">
            <v>0</v>
          </cell>
          <cell r="AU80">
            <v>5000000</v>
          </cell>
          <cell r="AV80">
            <v>5000000</v>
          </cell>
          <cell r="AW80">
            <v>0</v>
          </cell>
          <cell r="AY80">
            <v>0</v>
          </cell>
          <cell r="AZ80">
            <v>0</v>
          </cell>
          <cell r="BA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</row>
        <row r="81">
          <cell r="G81" t="str">
            <v>Ban ĐG CHG</v>
          </cell>
          <cell r="O81">
            <v>11500000</v>
          </cell>
          <cell r="P81">
            <v>11500000</v>
          </cell>
          <cell r="Q81">
            <v>23000000</v>
          </cell>
          <cell r="Z81">
            <v>23000000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23000000</v>
          </cell>
          <cell r="AM81">
            <v>0</v>
          </cell>
          <cell r="AN81">
            <v>2300000</v>
          </cell>
          <cell r="AO81">
            <v>0</v>
          </cell>
          <cell r="AP81">
            <v>0</v>
          </cell>
          <cell r="AR81">
            <v>2300000</v>
          </cell>
          <cell r="AU81">
            <v>20700000</v>
          </cell>
          <cell r="AV81">
            <v>20700000</v>
          </cell>
          <cell r="AW81">
            <v>0</v>
          </cell>
          <cell r="AY81">
            <v>0</v>
          </cell>
          <cell r="AZ81">
            <v>0</v>
          </cell>
          <cell r="BA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</row>
        <row r="82">
          <cell r="G82" t="str">
            <v>Ban PC CHG</v>
          </cell>
          <cell r="O82">
            <v>11750000</v>
          </cell>
          <cell r="P82">
            <v>11750000</v>
          </cell>
          <cell r="Q82">
            <v>23500000</v>
          </cell>
          <cell r="Z82">
            <v>20000028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20000028</v>
          </cell>
          <cell r="AM82">
            <v>0</v>
          </cell>
          <cell r="AN82">
            <v>2000003</v>
          </cell>
          <cell r="AO82">
            <v>0</v>
          </cell>
          <cell r="AP82">
            <v>0</v>
          </cell>
          <cell r="AR82">
            <v>2000003</v>
          </cell>
          <cell r="AU82">
            <v>18000025</v>
          </cell>
          <cell r="AV82">
            <v>18000025</v>
          </cell>
          <cell r="AW82">
            <v>0</v>
          </cell>
          <cell r="AY82">
            <v>0</v>
          </cell>
          <cell r="AZ82">
            <v>0</v>
          </cell>
          <cell r="BA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</row>
        <row r="83">
          <cell r="G83" t="str">
            <v>VPTĐ CHG</v>
          </cell>
          <cell r="O83">
            <v>4050000</v>
          </cell>
          <cell r="P83">
            <v>2950000</v>
          </cell>
          <cell r="Q83">
            <v>7000000</v>
          </cell>
          <cell r="Z83">
            <v>4586458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4586458</v>
          </cell>
          <cell r="AM83">
            <v>0</v>
          </cell>
          <cell r="AN83">
            <v>458646</v>
          </cell>
          <cell r="AO83">
            <v>0</v>
          </cell>
          <cell r="AP83">
            <v>0</v>
          </cell>
          <cell r="AR83">
            <v>458646</v>
          </cell>
          <cell r="AU83">
            <v>4127812</v>
          </cell>
          <cell r="AV83">
            <v>4127812</v>
          </cell>
          <cell r="AW83">
            <v>0</v>
          </cell>
          <cell r="AY83">
            <v>0</v>
          </cell>
          <cell r="AZ83">
            <v>0</v>
          </cell>
          <cell r="BA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</row>
        <row r="84">
          <cell r="G84" t="str">
            <v>Ban PC CHG</v>
          </cell>
          <cell r="O84">
            <v>17600000</v>
          </cell>
          <cell r="P84">
            <v>0</v>
          </cell>
          <cell r="Q84">
            <v>17600000</v>
          </cell>
          <cell r="Z84">
            <v>17600000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17600000</v>
          </cell>
          <cell r="AM84">
            <v>0</v>
          </cell>
          <cell r="AN84">
            <v>1760000</v>
          </cell>
          <cell r="AO84">
            <v>0</v>
          </cell>
          <cell r="AP84">
            <v>0</v>
          </cell>
          <cell r="AR84">
            <v>1760000</v>
          </cell>
          <cell r="AU84">
            <v>15840000</v>
          </cell>
          <cell r="AV84">
            <v>15840000</v>
          </cell>
          <cell r="AW84">
            <v>0</v>
          </cell>
          <cell r="AY84">
            <v>0</v>
          </cell>
          <cell r="AZ84">
            <v>0</v>
          </cell>
          <cell r="BA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</row>
        <row r="85">
          <cell r="G85" t="str">
            <v>Ban TC-KT C1</v>
          </cell>
          <cell r="O85">
            <v>5000000</v>
          </cell>
          <cell r="P85">
            <v>5000000</v>
          </cell>
          <cell r="Q85">
            <v>10000000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50000</v>
          </cell>
          <cell r="AR85">
            <v>575000</v>
          </cell>
          <cell r="AU85">
            <v>-575000</v>
          </cell>
          <cell r="AV85">
            <v>-575000</v>
          </cell>
          <cell r="AW85">
            <v>0</v>
          </cell>
          <cell r="AY85">
            <v>0</v>
          </cell>
          <cell r="AZ85">
            <v>100000</v>
          </cell>
          <cell r="BA85">
            <v>1175000</v>
          </cell>
          <cell r="BO85">
            <v>5000000</v>
          </cell>
          <cell r="BP85">
            <v>5000000</v>
          </cell>
          <cell r="BQ85">
            <v>1024999.9999999999</v>
          </cell>
          <cell r="BR85">
            <v>50000</v>
          </cell>
          <cell r="BS85">
            <v>475000</v>
          </cell>
          <cell r="BT85">
            <v>50000</v>
          </cell>
        </row>
        <row r="86">
          <cell r="G86" t="str">
            <v>Ban MKT&amp;TT C1</v>
          </cell>
          <cell r="O86">
            <v>4050000</v>
          </cell>
          <cell r="P86">
            <v>0</v>
          </cell>
          <cell r="Q86">
            <v>4050000</v>
          </cell>
          <cell r="Z86">
            <v>4050000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4050000</v>
          </cell>
          <cell r="AM86">
            <v>0</v>
          </cell>
          <cell r="AN86">
            <v>0</v>
          </cell>
          <cell r="AO86">
            <v>0</v>
          </cell>
          <cell r="AP86">
            <v>40500</v>
          </cell>
          <cell r="AR86">
            <v>465750</v>
          </cell>
          <cell r="AU86">
            <v>3584250</v>
          </cell>
          <cell r="AV86">
            <v>0</v>
          </cell>
          <cell r="AW86">
            <v>3584250</v>
          </cell>
          <cell r="AY86">
            <v>0</v>
          </cell>
          <cell r="AZ86">
            <v>81000</v>
          </cell>
          <cell r="BA86">
            <v>951750</v>
          </cell>
          <cell r="BO86">
            <v>4050000</v>
          </cell>
          <cell r="BP86">
            <v>4050000</v>
          </cell>
          <cell r="BQ86">
            <v>830250</v>
          </cell>
          <cell r="BR86">
            <v>40500</v>
          </cell>
          <cell r="BS86">
            <v>384750</v>
          </cell>
          <cell r="BT86">
            <v>40500</v>
          </cell>
        </row>
        <row r="87">
          <cell r="G87" t="str">
            <v>Ban PTDA C1</v>
          </cell>
          <cell r="O87">
            <v>16000000</v>
          </cell>
          <cell r="P87">
            <v>16000000</v>
          </cell>
          <cell r="Q87">
            <v>32000000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130000</v>
          </cell>
          <cell r="AR87">
            <v>1810000</v>
          </cell>
          <cell r="AU87">
            <v>-1810000</v>
          </cell>
          <cell r="AV87">
            <v>-1810000</v>
          </cell>
          <cell r="AW87">
            <v>0</v>
          </cell>
          <cell r="AY87">
            <v>0</v>
          </cell>
          <cell r="AZ87">
            <v>320000</v>
          </cell>
          <cell r="BA87">
            <v>3760000</v>
          </cell>
          <cell r="BO87">
            <v>16000000</v>
          </cell>
          <cell r="BP87">
            <v>16000000</v>
          </cell>
          <cell r="BQ87">
            <v>3280000</v>
          </cell>
          <cell r="BR87">
            <v>160000</v>
          </cell>
          <cell r="BS87">
            <v>1520000</v>
          </cell>
          <cell r="BT87">
            <v>160000</v>
          </cell>
        </row>
        <row r="88">
          <cell r="G88" t="str">
            <v>Ban TGD C1</v>
          </cell>
          <cell r="O88">
            <v>20700000</v>
          </cell>
          <cell r="P88">
            <v>20700000</v>
          </cell>
          <cell r="Q88">
            <v>41400000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700000</v>
          </cell>
          <cell r="AG88">
            <v>0</v>
          </cell>
          <cell r="AH88">
            <v>0</v>
          </cell>
          <cell r="AI88">
            <v>0</v>
          </cell>
          <cell r="AJ88">
            <v>700000</v>
          </cell>
          <cell r="AM88">
            <v>0</v>
          </cell>
          <cell r="AN88">
            <v>0</v>
          </cell>
          <cell r="AO88">
            <v>0</v>
          </cell>
          <cell r="AP88">
            <v>130000</v>
          </cell>
          <cell r="AR88">
            <v>2303500</v>
          </cell>
          <cell r="AU88">
            <v>-1603500</v>
          </cell>
          <cell r="AV88">
            <v>-1603500</v>
          </cell>
          <cell r="AW88">
            <v>0</v>
          </cell>
          <cell r="AY88">
            <v>0</v>
          </cell>
          <cell r="AZ88">
            <v>414000</v>
          </cell>
          <cell r="BA88">
            <v>4864500</v>
          </cell>
          <cell r="BO88">
            <v>20700000</v>
          </cell>
          <cell r="BP88">
            <v>20700000</v>
          </cell>
          <cell r="BQ88">
            <v>4243500</v>
          </cell>
          <cell r="BR88">
            <v>207000</v>
          </cell>
          <cell r="BS88">
            <v>1966500</v>
          </cell>
          <cell r="BT88">
            <v>207000</v>
          </cell>
        </row>
        <row r="89">
          <cell r="G89" t="str">
            <v>Ban PTDA C1</v>
          </cell>
          <cell r="O89">
            <v>13455000</v>
          </cell>
          <cell r="P89">
            <v>13455000</v>
          </cell>
          <cell r="Q89">
            <v>26910000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2000000</v>
          </cell>
          <cell r="AH89">
            <v>0</v>
          </cell>
          <cell r="AI89">
            <v>0</v>
          </cell>
          <cell r="AJ89">
            <v>2000000</v>
          </cell>
          <cell r="AM89">
            <v>0</v>
          </cell>
          <cell r="AN89">
            <v>0</v>
          </cell>
          <cell r="AO89">
            <v>0</v>
          </cell>
          <cell r="AP89">
            <v>130000</v>
          </cell>
          <cell r="AR89">
            <v>1542775</v>
          </cell>
          <cell r="AU89">
            <v>457225</v>
          </cell>
          <cell r="AV89">
            <v>457225</v>
          </cell>
          <cell r="AW89">
            <v>0</v>
          </cell>
          <cell r="AY89">
            <v>0</v>
          </cell>
          <cell r="AZ89">
            <v>269100</v>
          </cell>
          <cell r="BA89">
            <v>3161925</v>
          </cell>
          <cell r="BO89">
            <v>13455000</v>
          </cell>
          <cell r="BP89">
            <v>13455000</v>
          </cell>
          <cell r="BQ89">
            <v>2758275</v>
          </cell>
          <cell r="BR89">
            <v>134550</v>
          </cell>
          <cell r="BS89">
            <v>1278225</v>
          </cell>
          <cell r="BT89">
            <v>134550</v>
          </cell>
        </row>
        <row r="90">
          <cell r="G90" t="str">
            <v>Ban QL các DA C1</v>
          </cell>
          <cell r="O90">
            <v>14375000</v>
          </cell>
          <cell r="P90">
            <v>14375000</v>
          </cell>
          <cell r="Q90">
            <v>28750000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2000000</v>
          </cell>
          <cell r="AH90">
            <v>0</v>
          </cell>
          <cell r="AI90">
            <v>0</v>
          </cell>
          <cell r="AJ90">
            <v>2000000</v>
          </cell>
          <cell r="AM90">
            <v>0</v>
          </cell>
          <cell r="AN90">
            <v>0</v>
          </cell>
          <cell r="AO90">
            <v>0</v>
          </cell>
          <cell r="AP90">
            <v>130000</v>
          </cell>
          <cell r="AR90">
            <v>1639375</v>
          </cell>
          <cell r="AU90">
            <v>360625</v>
          </cell>
          <cell r="AV90">
            <v>360625</v>
          </cell>
          <cell r="AW90">
            <v>0</v>
          </cell>
          <cell r="AY90">
            <v>0</v>
          </cell>
          <cell r="AZ90">
            <v>287500</v>
          </cell>
          <cell r="BA90">
            <v>3378125</v>
          </cell>
          <cell r="BO90">
            <v>14375000</v>
          </cell>
          <cell r="BP90">
            <v>14375000</v>
          </cell>
          <cell r="BQ90">
            <v>2946875</v>
          </cell>
          <cell r="BR90">
            <v>143750</v>
          </cell>
          <cell r="BS90">
            <v>1365625</v>
          </cell>
          <cell r="BT90">
            <v>143750</v>
          </cell>
        </row>
        <row r="91">
          <cell r="G91" t="str">
            <v>Ban TGD C1</v>
          </cell>
          <cell r="O91">
            <v>15431250</v>
          </cell>
          <cell r="P91">
            <v>15431250</v>
          </cell>
          <cell r="Q91">
            <v>30862500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R91">
            <v>0</v>
          </cell>
          <cell r="AU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A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</row>
        <row r="92">
          <cell r="G92" t="str">
            <v>Ban TC-KT C1</v>
          </cell>
          <cell r="O92">
            <v>7250000</v>
          </cell>
          <cell r="P92">
            <v>7250000</v>
          </cell>
          <cell r="Q92">
            <v>14500000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72500</v>
          </cell>
          <cell r="AR92">
            <v>833750</v>
          </cell>
          <cell r="AU92">
            <v>-833750</v>
          </cell>
          <cell r="AV92">
            <v>-833750</v>
          </cell>
          <cell r="AW92">
            <v>0</v>
          </cell>
          <cell r="AY92">
            <v>0</v>
          </cell>
          <cell r="AZ92">
            <v>145000</v>
          </cell>
          <cell r="BA92">
            <v>1703750</v>
          </cell>
          <cell r="BO92">
            <v>7250000</v>
          </cell>
          <cell r="BP92">
            <v>7250000</v>
          </cell>
          <cell r="BQ92">
            <v>1486250</v>
          </cell>
          <cell r="BR92">
            <v>72500</v>
          </cell>
          <cell r="BS92">
            <v>688750</v>
          </cell>
          <cell r="BT92">
            <v>72500</v>
          </cell>
        </row>
        <row r="93">
          <cell r="G93" t="str">
            <v>Ban PTDA C1</v>
          </cell>
          <cell r="O93">
            <v>7150000</v>
          </cell>
          <cell r="P93">
            <v>7150000</v>
          </cell>
          <cell r="Q93">
            <v>14300000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500000</v>
          </cell>
          <cell r="AG93">
            <v>700000</v>
          </cell>
          <cell r="AH93">
            <v>0</v>
          </cell>
          <cell r="AI93">
            <v>0</v>
          </cell>
          <cell r="AJ93">
            <v>1200000</v>
          </cell>
          <cell r="AM93">
            <v>0</v>
          </cell>
          <cell r="AN93">
            <v>0</v>
          </cell>
          <cell r="AO93">
            <v>0</v>
          </cell>
          <cell r="AP93">
            <v>71500</v>
          </cell>
          <cell r="AR93">
            <v>822250</v>
          </cell>
          <cell r="AU93">
            <v>377750</v>
          </cell>
          <cell r="AV93">
            <v>377750</v>
          </cell>
          <cell r="AW93">
            <v>0</v>
          </cell>
          <cell r="AY93">
            <v>0</v>
          </cell>
          <cell r="AZ93">
            <v>143000</v>
          </cell>
          <cell r="BA93">
            <v>1680250</v>
          </cell>
          <cell r="BO93">
            <v>7150000</v>
          </cell>
          <cell r="BP93">
            <v>7150000</v>
          </cell>
          <cell r="BQ93">
            <v>1465750</v>
          </cell>
          <cell r="BR93">
            <v>71500</v>
          </cell>
          <cell r="BS93">
            <v>679250</v>
          </cell>
          <cell r="BT93">
            <v>71500</v>
          </cell>
        </row>
        <row r="94">
          <cell r="G94" t="str">
            <v>Ban TC-KT C1</v>
          </cell>
          <cell r="O94">
            <v>4500000</v>
          </cell>
          <cell r="P94">
            <v>6500000</v>
          </cell>
          <cell r="Q94">
            <v>11000000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45000</v>
          </cell>
          <cell r="AR94">
            <v>517500</v>
          </cell>
          <cell r="AU94">
            <v>-517500</v>
          </cell>
          <cell r="AV94">
            <v>-517500</v>
          </cell>
          <cell r="AW94">
            <v>0</v>
          </cell>
          <cell r="AY94">
            <v>0</v>
          </cell>
          <cell r="AZ94">
            <v>90000</v>
          </cell>
          <cell r="BA94">
            <v>1057500</v>
          </cell>
          <cell r="BO94">
            <v>4500000</v>
          </cell>
          <cell r="BP94">
            <v>4500000</v>
          </cell>
          <cell r="BQ94">
            <v>922500</v>
          </cell>
          <cell r="BR94">
            <v>45000</v>
          </cell>
          <cell r="BS94">
            <v>427500</v>
          </cell>
          <cell r="BT94">
            <v>45000</v>
          </cell>
        </row>
        <row r="95">
          <cell r="G95" t="str">
            <v>Ban PTDA C1</v>
          </cell>
          <cell r="O95">
            <v>6000000</v>
          </cell>
          <cell r="P95">
            <v>6000000</v>
          </cell>
          <cell r="Q95">
            <v>12000000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500000</v>
          </cell>
          <cell r="AG95">
            <v>700000</v>
          </cell>
          <cell r="AH95">
            <v>0</v>
          </cell>
          <cell r="AI95">
            <v>0</v>
          </cell>
          <cell r="AJ95">
            <v>1200000</v>
          </cell>
          <cell r="AM95">
            <v>0</v>
          </cell>
          <cell r="AN95">
            <v>0</v>
          </cell>
          <cell r="AO95">
            <v>0</v>
          </cell>
          <cell r="AP95">
            <v>60000</v>
          </cell>
          <cell r="AR95">
            <v>690000</v>
          </cell>
          <cell r="AU95">
            <v>510000</v>
          </cell>
          <cell r="AV95">
            <v>510000</v>
          </cell>
          <cell r="AW95">
            <v>0</v>
          </cell>
          <cell r="AY95">
            <v>0</v>
          </cell>
          <cell r="AZ95">
            <v>120000</v>
          </cell>
          <cell r="BA95">
            <v>1410000</v>
          </cell>
          <cell r="BO95">
            <v>6000000</v>
          </cell>
          <cell r="BP95">
            <v>6000000</v>
          </cell>
          <cell r="BQ95">
            <v>1230000</v>
          </cell>
          <cell r="BR95">
            <v>60000</v>
          </cell>
          <cell r="BS95">
            <v>570000</v>
          </cell>
          <cell r="BT95">
            <v>60000</v>
          </cell>
        </row>
        <row r="96">
          <cell r="G96" t="str">
            <v>Ban PTDA C1</v>
          </cell>
          <cell r="O96">
            <v>4050000</v>
          </cell>
          <cell r="P96">
            <v>4000000</v>
          </cell>
          <cell r="Q96">
            <v>8050000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500000</v>
          </cell>
          <cell r="AG96">
            <v>700000</v>
          </cell>
          <cell r="AH96">
            <v>0</v>
          </cell>
          <cell r="AI96">
            <v>0</v>
          </cell>
          <cell r="AJ96">
            <v>1200000</v>
          </cell>
          <cell r="AM96">
            <v>0</v>
          </cell>
          <cell r="AN96">
            <v>0</v>
          </cell>
          <cell r="AO96">
            <v>0</v>
          </cell>
          <cell r="AP96">
            <v>40500</v>
          </cell>
          <cell r="AR96">
            <v>465750</v>
          </cell>
          <cell r="AU96">
            <v>734250</v>
          </cell>
          <cell r="AV96">
            <v>734250</v>
          </cell>
          <cell r="AW96">
            <v>0</v>
          </cell>
          <cell r="AY96">
            <v>0</v>
          </cell>
          <cell r="AZ96">
            <v>81000</v>
          </cell>
          <cell r="BA96">
            <v>951750</v>
          </cell>
          <cell r="BO96">
            <v>4050000</v>
          </cell>
          <cell r="BP96">
            <v>4050000</v>
          </cell>
          <cell r="BQ96">
            <v>830250</v>
          </cell>
          <cell r="BR96">
            <v>40500</v>
          </cell>
          <cell r="BS96">
            <v>384750</v>
          </cell>
          <cell r="BT96">
            <v>40500</v>
          </cell>
        </row>
        <row r="97">
          <cell r="G97" t="str">
            <v>Ban KD C1</v>
          </cell>
          <cell r="O97">
            <v>4050000</v>
          </cell>
          <cell r="P97">
            <v>3100000</v>
          </cell>
          <cell r="Q97">
            <v>7150000</v>
          </cell>
          <cell r="Z97">
            <v>0</v>
          </cell>
          <cell r="AA97">
            <v>0</v>
          </cell>
          <cell r="AB97">
            <v>26676411</v>
          </cell>
          <cell r="AC97">
            <v>0</v>
          </cell>
          <cell r="AD97">
            <v>0</v>
          </cell>
          <cell r="AE97">
            <v>0</v>
          </cell>
          <cell r="AF97">
            <v>229167</v>
          </cell>
          <cell r="AG97">
            <v>458333</v>
          </cell>
          <cell r="AH97">
            <v>0</v>
          </cell>
          <cell r="AI97">
            <v>0</v>
          </cell>
          <cell r="AJ97">
            <v>27363911</v>
          </cell>
          <cell r="AM97">
            <v>0</v>
          </cell>
          <cell r="AN97">
            <v>1976949</v>
          </cell>
          <cell r="AO97">
            <v>0</v>
          </cell>
          <cell r="AP97">
            <v>0</v>
          </cell>
          <cell r="AR97">
            <v>1976949</v>
          </cell>
          <cell r="AU97">
            <v>25386962</v>
          </cell>
          <cell r="AV97">
            <v>25386962</v>
          </cell>
          <cell r="AW97">
            <v>0</v>
          </cell>
          <cell r="AY97">
            <v>0</v>
          </cell>
          <cell r="AZ97">
            <v>0</v>
          </cell>
          <cell r="BA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</row>
        <row r="98">
          <cell r="G98" t="str">
            <v>Ban TC-KT C1</v>
          </cell>
          <cell r="O98">
            <v>5000000</v>
          </cell>
          <cell r="P98">
            <v>7000000</v>
          </cell>
          <cell r="Q98">
            <v>12000000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50000</v>
          </cell>
          <cell r="AR98">
            <v>575000</v>
          </cell>
          <cell r="AU98">
            <v>-575000</v>
          </cell>
          <cell r="AV98">
            <v>-575000</v>
          </cell>
          <cell r="AW98">
            <v>0</v>
          </cell>
          <cell r="AY98">
            <v>0</v>
          </cell>
          <cell r="AZ98">
            <v>100000</v>
          </cell>
          <cell r="BA98">
            <v>1175000</v>
          </cell>
          <cell r="BO98">
            <v>5000000</v>
          </cell>
          <cell r="BP98">
            <v>5000000</v>
          </cell>
          <cell r="BQ98">
            <v>1024999.9999999999</v>
          </cell>
          <cell r="BR98">
            <v>50000</v>
          </cell>
          <cell r="BS98">
            <v>475000</v>
          </cell>
          <cell r="BT98">
            <v>50000</v>
          </cell>
        </row>
        <row r="99">
          <cell r="G99" t="str">
            <v>Ban TC-KT C1</v>
          </cell>
          <cell r="O99">
            <v>2500000</v>
          </cell>
          <cell r="P99">
            <v>0</v>
          </cell>
          <cell r="Q99">
            <v>2500000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R99">
            <v>0</v>
          </cell>
          <cell r="AU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A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</row>
        <row r="100">
          <cell r="G100" t="str">
            <v>Ban KD C1</v>
          </cell>
          <cell r="O100">
            <v>4200000</v>
          </cell>
          <cell r="P100">
            <v>4200000</v>
          </cell>
          <cell r="Q100">
            <v>8400000</v>
          </cell>
          <cell r="Z100">
            <v>0</v>
          </cell>
          <cell r="AA100">
            <v>0</v>
          </cell>
          <cell r="AB100">
            <v>1207328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1500000</v>
          </cell>
          <cell r="AH100">
            <v>680000</v>
          </cell>
          <cell r="AI100">
            <v>0</v>
          </cell>
          <cell r="AJ100">
            <v>3387328</v>
          </cell>
          <cell r="AM100">
            <v>0</v>
          </cell>
          <cell r="AN100">
            <v>0</v>
          </cell>
          <cell r="AO100">
            <v>0</v>
          </cell>
          <cell r="AP100">
            <v>42000</v>
          </cell>
          <cell r="AR100">
            <v>483000</v>
          </cell>
          <cell r="AU100">
            <v>2904328</v>
          </cell>
          <cell r="AV100">
            <v>2904328</v>
          </cell>
          <cell r="AW100">
            <v>0</v>
          </cell>
          <cell r="AY100">
            <v>0</v>
          </cell>
          <cell r="AZ100">
            <v>84000</v>
          </cell>
          <cell r="BA100">
            <v>987000</v>
          </cell>
          <cell r="BO100">
            <v>4200000</v>
          </cell>
          <cell r="BP100">
            <v>4200000</v>
          </cell>
          <cell r="BQ100">
            <v>861000</v>
          </cell>
          <cell r="BR100">
            <v>42000</v>
          </cell>
          <cell r="BS100">
            <v>399000</v>
          </cell>
          <cell r="BT100">
            <v>42000</v>
          </cell>
        </row>
        <row r="101">
          <cell r="G101" t="str">
            <v>Ban PTDA C1</v>
          </cell>
          <cell r="O101">
            <v>15730000</v>
          </cell>
          <cell r="P101">
            <v>15730000</v>
          </cell>
          <cell r="Q101">
            <v>31460000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2000000</v>
          </cell>
          <cell r="AH101">
            <v>0</v>
          </cell>
          <cell r="AI101">
            <v>0</v>
          </cell>
          <cell r="AJ101">
            <v>2000000</v>
          </cell>
          <cell r="AM101">
            <v>0</v>
          </cell>
          <cell r="AN101">
            <v>0</v>
          </cell>
          <cell r="AO101">
            <v>0</v>
          </cell>
          <cell r="AP101">
            <v>130000</v>
          </cell>
          <cell r="AR101">
            <v>1781650</v>
          </cell>
          <cell r="AU101">
            <v>218350</v>
          </cell>
          <cell r="AV101">
            <v>218350</v>
          </cell>
          <cell r="AW101">
            <v>0</v>
          </cell>
          <cell r="AY101">
            <v>0</v>
          </cell>
          <cell r="AZ101">
            <v>314600</v>
          </cell>
          <cell r="BA101">
            <v>3696550</v>
          </cell>
          <cell r="BO101">
            <v>15730000</v>
          </cell>
          <cell r="BP101">
            <v>15730000</v>
          </cell>
          <cell r="BQ101">
            <v>3224650</v>
          </cell>
          <cell r="BR101">
            <v>157300</v>
          </cell>
          <cell r="BS101">
            <v>1494350</v>
          </cell>
          <cell r="BT101">
            <v>157300</v>
          </cell>
        </row>
        <row r="102">
          <cell r="G102" t="str">
            <v>Ban TC-KT C1</v>
          </cell>
          <cell r="O102">
            <v>13200000</v>
          </cell>
          <cell r="P102">
            <v>13200000</v>
          </cell>
          <cell r="Q102">
            <v>26400000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130000</v>
          </cell>
          <cell r="AR102">
            <v>1516000</v>
          </cell>
          <cell r="AU102">
            <v>-1516000</v>
          </cell>
          <cell r="AV102">
            <v>-1516000</v>
          </cell>
          <cell r="AW102">
            <v>0</v>
          </cell>
          <cell r="AY102">
            <v>0</v>
          </cell>
          <cell r="AZ102">
            <v>264000</v>
          </cell>
          <cell r="BA102">
            <v>3102000</v>
          </cell>
          <cell r="BO102">
            <v>13200000</v>
          </cell>
          <cell r="BP102">
            <v>13200000</v>
          </cell>
          <cell r="BQ102">
            <v>2706000</v>
          </cell>
          <cell r="BR102">
            <v>132000</v>
          </cell>
          <cell r="BS102">
            <v>1254000</v>
          </cell>
          <cell r="BT102">
            <v>132000</v>
          </cell>
        </row>
        <row r="103">
          <cell r="G103" t="str">
            <v>Ban KD C1</v>
          </cell>
          <cell r="O103">
            <v>11500000</v>
          </cell>
          <cell r="P103">
            <v>11500000</v>
          </cell>
          <cell r="Q103">
            <v>23000000</v>
          </cell>
          <cell r="Z103">
            <v>0</v>
          </cell>
          <cell r="AA103">
            <v>0</v>
          </cell>
          <cell r="AB103">
            <v>1810992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1500000</v>
          </cell>
          <cell r="AH103">
            <v>28333</v>
          </cell>
          <cell r="AI103">
            <v>0</v>
          </cell>
          <cell r="AJ103">
            <v>3339325</v>
          </cell>
          <cell r="AM103">
            <v>0</v>
          </cell>
          <cell r="AN103">
            <v>0</v>
          </cell>
          <cell r="AO103">
            <v>0</v>
          </cell>
          <cell r="AP103">
            <v>115000</v>
          </cell>
          <cell r="AR103">
            <v>1322500</v>
          </cell>
          <cell r="AU103">
            <v>2016825</v>
          </cell>
          <cell r="AV103">
            <v>2016825</v>
          </cell>
          <cell r="AW103">
            <v>0</v>
          </cell>
          <cell r="AY103">
            <v>0</v>
          </cell>
          <cell r="AZ103">
            <v>230000</v>
          </cell>
          <cell r="BA103">
            <v>2702500</v>
          </cell>
          <cell r="BO103">
            <v>11500000</v>
          </cell>
          <cell r="BP103">
            <v>11500000</v>
          </cell>
          <cell r="BQ103">
            <v>2357500</v>
          </cell>
          <cell r="BR103">
            <v>115000</v>
          </cell>
          <cell r="BS103">
            <v>1092500</v>
          </cell>
          <cell r="BT103">
            <v>115000</v>
          </cell>
        </row>
        <row r="104">
          <cell r="G104" t="str">
            <v>Phòng QL KT ĐT C2</v>
          </cell>
          <cell r="O104">
            <v>7500000</v>
          </cell>
          <cell r="P104">
            <v>7500000</v>
          </cell>
          <cell r="Q104">
            <v>15000000</v>
          </cell>
          <cell r="Z104">
            <v>15000000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15000000</v>
          </cell>
          <cell r="AM104">
            <v>0</v>
          </cell>
          <cell r="AN104">
            <v>80625</v>
          </cell>
          <cell r="AO104">
            <v>0</v>
          </cell>
          <cell r="AP104">
            <v>75000</v>
          </cell>
          <cell r="AR104">
            <v>943125</v>
          </cell>
          <cell r="AU104">
            <v>14056875</v>
          </cell>
          <cell r="AV104">
            <v>14056875</v>
          </cell>
          <cell r="AW104">
            <v>0</v>
          </cell>
          <cell r="AY104">
            <v>0</v>
          </cell>
          <cell r="AZ104">
            <v>150000</v>
          </cell>
          <cell r="BA104">
            <v>1762500</v>
          </cell>
          <cell r="BO104">
            <v>7500000</v>
          </cell>
          <cell r="BP104">
            <v>7500000</v>
          </cell>
          <cell r="BQ104">
            <v>1537500</v>
          </cell>
          <cell r="BR104">
            <v>75000</v>
          </cell>
          <cell r="BS104">
            <v>712500</v>
          </cell>
          <cell r="BT104">
            <v>75000</v>
          </cell>
        </row>
        <row r="105">
          <cell r="G105">
            <v>0</v>
          </cell>
          <cell r="O105">
            <v>0</v>
          </cell>
          <cell r="P105">
            <v>0</v>
          </cell>
          <cell r="Q105">
            <v>0</v>
          </cell>
          <cell r="Z105" t="e">
            <v>#DIV/0!</v>
          </cell>
          <cell r="AA105">
            <v>0</v>
          </cell>
          <cell r="AB105">
            <v>14801506</v>
          </cell>
          <cell r="AC105">
            <v>0</v>
          </cell>
          <cell r="AD105">
            <v>0</v>
          </cell>
          <cell r="AE105" t="e">
            <v>#N/A</v>
          </cell>
          <cell r="AF105" t="e">
            <v>#N/A</v>
          </cell>
          <cell r="AG105" t="e">
            <v>#N/A</v>
          </cell>
          <cell r="AH105">
            <v>0</v>
          </cell>
          <cell r="AI105">
            <v>0</v>
          </cell>
          <cell r="AJ105" t="e">
            <v>#DIV/0!</v>
          </cell>
          <cell r="AM105">
            <v>0</v>
          </cell>
          <cell r="AN105" t="e">
            <v>#N/A</v>
          </cell>
          <cell r="AO105">
            <v>0</v>
          </cell>
          <cell r="AP105">
            <v>0</v>
          </cell>
          <cell r="AR105" t="e">
            <v>#N/A</v>
          </cell>
          <cell r="AU105" t="e">
            <v>#DIV/0!</v>
          </cell>
          <cell r="AV105" t="e">
            <v>#DIV/0!</v>
          </cell>
          <cell r="AW105" t="e">
            <v>#DIV/0!</v>
          </cell>
          <cell r="AY105">
            <v>0</v>
          </cell>
          <cell r="AZ105">
            <v>0</v>
          </cell>
          <cell r="BA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</row>
        <row r="106">
          <cell r="G106" t="str">
            <v>Ban KD C1</v>
          </cell>
          <cell r="O106">
            <v>4050000</v>
          </cell>
          <cell r="P106">
            <v>1450000</v>
          </cell>
          <cell r="Q106">
            <v>5500000</v>
          </cell>
          <cell r="Z106">
            <v>0</v>
          </cell>
          <cell r="AA106">
            <v>0</v>
          </cell>
          <cell r="AB106">
            <v>47940303</v>
          </cell>
          <cell r="AC106">
            <v>0</v>
          </cell>
          <cell r="AD106">
            <v>0</v>
          </cell>
          <cell r="AE106">
            <v>0</v>
          </cell>
          <cell r="AF106">
            <v>500000</v>
          </cell>
          <cell r="AG106">
            <v>0</v>
          </cell>
          <cell r="AH106">
            <v>0</v>
          </cell>
          <cell r="AI106">
            <v>0</v>
          </cell>
          <cell r="AJ106">
            <v>48440303</v>
          </cell>
          <cell r="AM106">
            <v>0</v>
          </cell>
          <cell r="AN106">
            <v>6378763</v>
          </cell>
          <cell r="AO106">
            <v>0</v>
          </cell>
          <cell r="AP106">
            <v>40500</v>
          </cell>
          <cell r="AR106">
            <v>6844513</v>
          </cell>
          <cell r="AU106">
            <v>41595790</v>
          </cell>
          <cell r="AV106">
            <v>41595790</v>
          </cell>
          <cell r="AW106">
            <v>0</v>
          </cell>
          <cell r="AY106">
            <v>0</v>
          </cell>
          <cell r="AZ106">
            <v>81000</v>
          </cell>
          <cell r="BA106">
            <v>951750</v>
          </cell>
          <cell r="BO106">
            <v>4050000</v>
          </cell>
          <cell r="BP106">
            <v>4050000</v>
          </cell>
          <cell r="BQ106">
            <v>830250</v>
          </cell>
          <cell r="BR106">
            <v>40500</v>
          </cell>
          <cell r="BS106">
            <v>384750</v>
          </cell>
          <cell r="BT106">
            <v>40500</v>
          </cell>
        </row>
        <row r="107">
          <cell r="G107" t="str">
            <v>Ban KD C1</v>
          </cell>
          <cell r="O107">
            <v>4050000</v>
          </cell>
          <cell r="P107">
            <v>2250000</v>
          </cell>
          <cell r="Q107">
            <v>6300000</v>
          </cell>
          <cell r="Z107">
            <v>0</v>
          </cell>
          <cell r="AA107">
            <v>0</v>
          </cell>
          <cell r="AB107">
            <v>1207328</v>
          </cell>
          <cell r="AC107">
            <v>0</v>
          </cell>
          <cell r="AD107">
            <v>0</v>
          </cell>
          <cell r="AE107">
            <v>0</v>
          </cell>
          <cell r="AF107">
            <v>500000</v>
          </cell>
          <cell r="AG107">
            <v>1000000</v>
          </cell>
          <cell r="AH107">
            <v>0</v>
          </cell>
          <cell r="AI107">
            <v>0</v>
          </cell>
          <cell r="AJ107">
            <v>2707328</v>
          </cell>
          <cell r="AM107">
            <v>0</v>
          </cell>
          <cell r="AN107">
            <v>0</v>
          </cell>
          <cell r="AO107">
            <v>0</v>
          </cell>
          <cell r="AP107">
            <v>40500</v>
          </cell>
          <cell r="AR107">
            <v>465750</v>
          </cell>
          <cell r="AU107">
            <v>2241578</v>
          </cell>
          <cell r="AV107">
            <v>2241578</v>
          </cell>
          <cell r="AW107">
            <v>0</v>
          </cell>
          <cell r="AY107">
            <v>0</v>
          </cell>
          <cell r="AZ107">
            <v>81000</v>
          </cell>
          <cell r="BA107">
            <v>951750</v>
          </cell>
          <cell r="BO107">
            <v>4050000</v>
          </cell>
          <cell r="BP107">
            <v>4050000</v>
          </cell>
          <cell r="BQ107">
            <v>830250</v>
          </cell>
          <cell r="BR107">
            <v>40500</v>
          </cell>
          <cell r="BS107">
            <v>384750</v>
          </cell>
          <cell r="BT107">
            <v>40500</v>
          </cell>
        </row>
        <row r="108">
          <cell r="G108" t="str">
            <v>Ban PTDA C1</v>
          </cell>
          <cell r="O108">
            <v>4050000</v>
          </cell>
          <cell r="P108">
            <v>2950000</v>
          </cell>
          <cell r="Q108">
            <v>7000000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500000</v>
          </cell>
          <cell r="AG108">
            <v>700000</v>
          </cell>
          <cell r="AH108">
            <v>0</v>
          </cell>
          <cell r="AI108">
            <v>0</v>
          </cell>
          <cell r="AJ108">
            <v>1200000</v>
          </cell>
          <cell r="AM108">
            <v>0</v>
          </cell>
          <cell r="AN108">
            <v>0</v>
          </cell>
          <cell r="AO108">
            <v>0</v>
          </cell>
          <cell r="AP108">
            <v>40500</v>
          </cell>
          <cell r="AR108">
            <v>465750</v>
          </cell>
          <cell r="AU108">
            <v>734250</v>
          </cell>
          <cell r="AV108">
            <v>734250</v>
          </cell>
          <cell r="AW108">
            <v>0</v>
          </cell>
          <cell r="AY108">
            <v>0</v>
          </cell>
          <cell r="AZ108">
            <v>81000</v>
          </cell>
          <cell r="BA108">
            <v>951750</v>
          </cell>
          <cell r="BO108">
            <v>4050000</v>
          </cell>
          <cell r="BP108">
            <v>4050000</v>
          </cell>
          <cell r="BQ108">
            <v>830250</v>
          </cell>
          <cell r="BR108">
            <v>40500</v>
          </cell>
          <cell r="BS108">
            <v>384750</v>
          </cell>
          <cell r="BT108">
            <v>40500</v>
          </cell>
        </row>
        <row r="109">
          <cell r="G109" t="str">
            <v>Ban KD C1</v>
          </cell>
          <cell r="O109">
            <v>4050000</v>
          </cell>
          <cell r="P109">
            <v>2450000</v>
          </cell>
          <cell r="Q109">
            <v>6500000</v>
          </cell>
          <cell r="Z109">
            <v>0</v>
          </cell>
          <cell r="AA109">
            <v>0</v>
          </cell>
          <cell r="AB109">
            <v>1207328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1207328</v>
          </cell>
          <cell r="AM109">
            <v>0</v>
          </cell>
          <cell r="AN109">
            <v>0</v>
          </cell>
          <cell r="AO109">
            <v>0</v>
          </cell>
          <cell r="AP109">
            <v>40500</v>
          </cell>
          <cell r="AR109">
            <v>465750</v>
          </cell>
          <cell r="AU109">
            <v>741578</v>
          </cell>
          <cell r="AV109">
            <v>741578</v>
          </cell>
          <cell r="AW109">
            <v>0</v>
          </cell>
          <cell r="AY109">
            <v>0</v>
          </cell>
          <cell r="AZ109">
            <v>81000</v>
          </cell>
          <cell r="BA109">
            <v>951750</v>
          </cell>
          <cell r="BO109">
            <v>4050000</v>
          </cell>
          <cell r="BP109">
            <v>4050000</v>
          </cell>
          <cell r="BQ109">
            <v>830250</v>
          </cell>
          <cell r="BR109">
            <v>40500</v>
          </cell>
          <cell r="BS109">
            <v>384750</v>
          </cell>
          <cell r="BT109">
            <v>40500</v>
          </cell>
        </row>
        <row r="110">
          <cell r="G110" t="str">
            <v>Ban PTDA C1</v>
          </cell>
          <cell r="O110">
            <v>4050000</v>
          </cell>
          <cell r="P110">
            <v>3950000</v>
          </cell>
          <cell r="Q110">
            <v>8000000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500000</v>
          </cell>
          <cell r="AG110">
            <v>700000</v>
          </cell>
          <cell r="AH110">
            <v>368333</v>
          </cell>
          <cell r="AI110">
            <v>0</v>
          </cell>
          <cell r="AJ110">
            <v>1568333</v>
          </cell>
          <cell r="AM110">
            <v>0</v>
          </cell>
          <cell r="AN110">
            <v>0</v>
          </cell>
          <cell r="AO110">
            <v>0</v>
          </cell>
          <cell r="AP110">
            <v>40500</v>
          </cell>
          <cell r="AR110">
            <v>465750</v>
          </cell>
          <cell r="AU110">
            <v>1102583</v>
          </cell>
          <cell r="AV110">
            <v>1102583</v>
          </cell>
          <cell r="AW110">
            <v>0</v>
          </cell>
          <cell r="AY110">
            <v>0</v>
          </cell>
          <cell r="AZ110">
            <v>81000</v>
          </cell>
          <cell r="BA110">
            <v>951750</v>
          </cell>
          <cell r="BO110">
            <v>4050000</v>
          </cell>
          <cell r="BP110">
            <v>4050000</v>
          </cell>
          <cell r="BQ110">
            <v>830250</v>
          </cell>
          <cell r="BR110">
            <v>40500</v>
          </cell>
          <cell r="BS110">
            <v>384750</v>
          </cell>
          <cell r="BT110">
            <v>40500</v>
          </cell>
        </row>
        <row r="111">
          <cell r="G111" t="str">
            <v>Ban KD C1</v>
          </cell>
          <cell r="O111">
            <v>7500000</v>
          </cell>
          <cell r="P111">
            <v>7500000</v>
          </cell>
          <cell r="Q111">
            <v>15000000</v>
          </cell>
          <cell r="Z111">
            <v>0</v>
          </cell>
          <cell r="AA111">
            <v>0</v>
          </cell>
          <cell r="AB111">
            <v>1207328</v>
          </cell>
          <cell r="AC111">
            <v>0</v>
          </cell>
          <cell r="AD111">
            <v>0</v>
          </cell>
          <cell r="AE111">
            <v>0</v>
          </cell>
          <cell r="AF111">
            <v>500000</v>
          </cell>
          <cell r="AG111">
            <v>1000000</v>
          </cell>
          <cell r="AH111">
            <v>0</v>
          </cell>
          <cell r="AI111">
            <v>0</v>
          </cell>
          <cell r="AJ111">
            <v>2707328</v>
          </cell>
          <cell r="AM111">
            <v>0</v>
          </cell>
          <cell r="AN111">
            <v>0</v>
          </cell>
          <cell r="AO111">
            <v>0</v>
          </cell>
          <cell r="AP111">
            <v>75000</v>
          </cell>
          <cell r="AR111">
            <v>862500</v>
          </cell>
          <cell r="AU111">
            <v>1844828</v>
          </cell>
          <cell r="AV111">
            <v>1844828</v>
          </cell>
          <cell r="AW111">
            <v>0</v>
          </cell>
          <cell r="AY111">
            <v>0</v>
          </cell>
          <cell r="AZ111">
            <v>150000</v>
          </cell>
          <cell r="BA111">
            <v>1762500</v>
          </cell>
          <cell r="BO111">
            <v>7500000</v>
          </cell>
          <cell r="BP111">
            <v>7500000</v>
          </cell>
          <cell r="BQ111">
            <v>1537500</v>
          </cell>
          <cell r="BR111">
            <v>75000</v>
          </cell>
          <cell r="BS111">
            <v>712500</v>
          </cell>
          <cell r="BT111">
            <v>75000</v>
          </cell>
        </row>
        <row r="112">
          <cell r="G112" t="str">
            <v>Ban TC-KT C1</v>
          </cell>
          <cell r="O112">
            <v>4050000</v>
          </cell>
          <cell r="P112">
            <v>3950000</v>
          </cell>
          <cell r="Q112">
            <v>8000000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56667</v>
          </cell>
          <cell r="AI112">
            <v>0</v>
          </cell>
          <cell r="AJ112">
            <v>56667</v>
          </cell>
          <cell r="AM112">
            <v>0</v>
          </cell>
          <cell r="AN112">
            <v>0</v>
          </cell>
          <cell r="AO112">
            <v>0</v>
          </cell>
          <cell r="AP112">
            <v>40500</v>
          </cell>
          <cell r="AR112">
            <v>465750</v>
          </cell>
          <cell r="AU112">
            <v>-409083</v>
          </cell>
          <cell r="AV112">
            <v>-409083</v>
          </cell>
          <cell r="AW112">
            <v>0</v>
          </cell>
          <cell r="AY112">
            <v>0</v>
          </cell>
          <cell r="AZ112">
            <v>81000</v>
          </cell>
          <cell r="BA112">
            <v>951750</v>
          </cell>
          <cell r="BO112">
            <v>4050000</v>
          </cell>
          <cell r="BP112">
            <v>4050000</v>
          </cell>
          <cell r="BQ112">
            <v>830250</v>
          </cell>
          <cell r="BR112">
            <v>40500</v>
          </cell>
          <cell r="BS112">
            <v>384750</v>
          </cell>
          <cell r="BT112">
            <v>40500</v>
          </cell>
        </row>
        <row r="113">
          <cell r="G113">
            <v>0</v>
          </cell>
          <cell r="O113">
            <v>0</v>
          </cell>
          <cell r="P113">
            <v>0</v>
          </cell>
          <cell r="Q113">
            <v>0</v>
          </cell>
          <cell r="Z113" t="e">
            <v>#DIV/0!</v>
          </cell>
          <cell r="AA113">
            <v>0</v>
          </cell>
          <cell r="AB113">
            <v>1810992</v>
          </cell>
          <cell r="AC113">
            <v>0</v>
          </cell>
          <cell r="AD113">
            <v>0</v>
          </cell>
          <cell r="AE113" t="e">
            <v>#N/A</v>
          </cell>
          <cell r="AF113" t="e">
            <v>#N/A</v>
          </cell>
          <cell r="AG113" t="e">
            <v>#N/A</v>
          </cell>
          <cell r="AH113">
            <v>0</v>
          </cell>
          <cell r="AI113">
            <v>0</v>
          </cell>
          <cell r="AJ113" t="e">
            <v>#DIV/0!</v>
          </cell>
          <cell r="AM113">
            <v>0</v>
          </cell>
          <cell r="AN113" t="e">
            <v>#N/A</v>
          </cell>
          <cell r="AO113">
            <v>0</v>
          </cell>
          <cell r="AP113">
            <v>0</v>
          </cell>
          <cell r="AR113" t="e">
            <v>#N/A</v>
          </cell>
          <cell r="AU113" t="e">
            <v>#DIV/0!</v>
          </cell>
          <cell r="AV113" t="e">
            <v>#DIV/0!</v>
          </cell>
          <cell r="AW113" t="e">
            <v>#DIV/0!</v>
          </cell>
          <cell r="AY113">
            <v>0</v>
          </cell>
          <cell r="AZ113">
            <v>0</v>
          </cell>
          <cell r="BA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</row>
        <row r="114">
          <cell r="G114" t="str">
            <v>Ban KD C1</v>
          </cell>
          <cell r="O114">
            <v>4050000</v>
          </cell>
          <cell r="P114">
            <v>1950000</v>
          </cell>
          <cell r="Q114">
            <v>6000000</v>
          </cell>
          <cell r="Z114">
            <v>0</v>
          </cell>
          <cell r="AA114">
            <v>0</v>
          </cell>
          <cell r="AB114">
            <v>1234767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1234767</v>
          </cell>
          <cell r="AM114">
            <v>0</v>
          </cell>
          <cell r="AN114">
            <v>0</v>
          </cell>
          <cell r="AO114">
            <v>0</v>
          </cell>
          <cell r="AP114">
            <v>40500</v>
          </cell>
          <cell r="AR114">
            <v>465750</v>
          </cell>
          <cell r="AU114">
            <v>769017</v>
          </cell>
          <cell r="AV114">
            <v>769017</v>
          </cell>
          <cell r="AW114">
            <v>0</v>
          </cell>
          <cell r="AY114">
            <v>0</v>
          </cell>
          <cell r="AZ114">
            <v>81000</v>
          </cell>
          <cell r="BA114">
            <v>951750</v>
          </cell>
          <cell r="BO114">
            <v>4050000</v>
          </cell>
          <cell r="BP114">
            <v>4050000</v>
          </cell>
          <cell r="BQ114">
            <v>830250</v>
          </cell>
          <cell r="BR114">
            <v>40500</v>
          </cell>
          <cell r="BS114">
            <v>384750</v>
          </cell>
          <cell r="BT114">
            <v>40500</v>
          </cell>
        </row>
        <row r="115">
          <cell r="G115">
            <v>0</v>
          </cell>
          <cell r="O115">
            <v>0</v>
          </cell>
          <cell r="P115">
            <v>0</v>
          </cell>
          <cell r="Q115">
            <v>0</v>
          </cell>
          <cell r="Z115" t="e">
            <v>#DIV/0!</v>
          </cell>
          <cell r="AA115">
            <v>0</v>
          </cell>
          <cell r="AB115">
            <v>892799</v>
          </cell>
          <cell r="AC115">
            <v>0</v>
          </cell>
          <cell r="AD115">
            <v>0</v>
          </cell>
          <cell r="AE115" t="e">
            <v>#N/A</v>
          </cell>
          <cell r="AF115" t="e">
            <v>#N/A</v>
          </cell>
          <cell r="AG115" t="e">
            <v>#N/A</v>
          </cell>
          <cell r="AH115">
            <v>0</v>
          </cell>
          <cell r="AI115">
            <v>0</v>
          </cell>
          <cell r="AJ115" t="e">
            <v>#DIV/0!</v>
          </cell>
          <cell r="AM115">
            <v>0</v>
          </cell>
          <cell r="AN115" t="e">
            <v>#N/A</v>
          </cell>
          <cell r="AO115">
            <v>0</v>
          </cell>
          <cell r="AP115">
            <v>0</v>
          </cell>
          <cell r="AR115" t="e">
            <v>#N/A</v>
          </cell>
          <cell r="AU115" t="e">
            <v>#DIV/0!</v>
          </cell>
          <cell r="AV115" t="e">
            <v>#DIV/0!</v>
          </cell>
          <cell r="AW115" t="e">
            <v>#DIV/0!</v>
          </cell>
          <cell r="AY115">
            <v>0</v>
          </cell>
          <cell r="AZ115">
            <v>0</v>
          </cell>
          <cell r="BA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</row>
        <row r="116">
          <cell r="G116" t="str">
            <v>Ban KD C1</v>
          </cell>
          <cell r="O116">
            <v>4050000</v>
          </cell>
          <cell r="P116">
            <v>950000</v>
          </cell>
          <cell r="Q116">
            <v>5000000</v>
          </cell>
          <cell r="Z116">
            <v>0</v>
          </cell>
          <cell r="AA116">
            <v>0</v>
          </cell>
          <cell r="AB116">
            <v>892799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680000</v>
          </cell>
          <cell r="AI116">
            <v>0</v>
          </cell>
          <cell r="AJ116">
            <v>1572799</v>
          </cell>
          <cell r="AM116">
            <v>0</v>
          </cell>
          <cell r="AN116">
            <v>0</v>
          </cell>
          <cell r="AO116">
            <v>0</v>
          </cell>
          <cell r="AP116">
            <v>40500</v>
          </cell>
          <cell r="AR116">
            <v>465750</v>
          </cell>
          <cell r="AU116">
            <v>1107049</v>
          </cell>
          <cell r="AV116">
            <v>1107049</v>
          </cell>
          <cell r="AW116">
            <v>0</v>
          </cell>
          <cell r="AY116">
            <v>0</v>
          </cell>
          <cell r="AZ116">
            <v>81000</v>
          </cell>
          <cell r="BA116">
            <v>951750</v>
          </cell>
          <cell r="BO116">
            <v>4050000</v>
          </cell>
          <cell r="BP116">
            <v>4050000</v>
          </cell>
          <cell r="BQ116">
            <v>830250</v>
          </cell>
          <cell r="BR116">
            <v>40500</v>
          </cell>
          <cell r="BS116">
            <v>384750</v>
          </cell>
          <cell r="BT116">
            <v>40500</v>
          </cell>
        </row>
        <row r="117">
          <cell r="G117" t="str">
            <v>TTL C1</v>
          </cell>
          <cell r="O117">
            <v>9000000</v>
          </cell>
          <cell r="P117">
            <v>9000000</v>
          </cell>
          <cell r="Q117">
            <v>18000000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90000</v>
          </cell>
          <cell r="AR117">
            <v>1035000</v>
          </cell>
          <cell r="AU117">
            <v>-1035000</v>
          </cell>
          <cell r="AV117">
            <v>-1035000</v>
          </cell>
          <cell r="AW117">
            <v>0</v>
          </cell>
          <cell r="AY117">
            <v>0</v>
          </cell>
          <cell r="AZ117">
            <v>180000</v>
          </cell>
          <cell r="BA117">
            <v>2115000</v>
          </cell>
          <cell r="BO117">
            <v>9000000</v>
          </cell>
          <cell r="BP117">
            <v>9000000</v>
          </cell>
          <cell r="BQ117">
            <v>1845000</v>
          </cell>
          <cell r="BR117">
            <v>90000</v>
          </cell>
          <cell r="BS117">
            <v>855000</v>
          </cell>
          <cell r="BT117">
            <v>90000</v>
          </cell>
        </row>
        <row r="118">
          <cell r="G118" t="str">
            <v>Ban PTDA C1</v>
          </cell>
          <cell r="O118">
            <v>9000000</v>
          </cell>
          <cell r="P118">
            <v>9000000</v>
          </cell>
          <cell r="Q118">
            <v>18000000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500000</v>
          </cell>
          <cell r="AG118">
            <v>700000</v>
          </cell>
          <cell r="AH118">
            <v>0</v>
          </cell>
          <cell r="AI118">
            <v>0</v>
          </cell>
          <cell r="AJ118">
            <v>1200000</v>
          </cell>
          <cell r="AM118">
            <v>0</v>
          </cell>
          <cell r="AN118">
            <v>0</v>
          </cell>
          <cell r="AO118">
            <v>0</v>
          </cell>
          <cell r="AP118">
            <v>90000</v>
          </cell>
          <cell r="AR118">
            <v>1035000</v>
          </cell>
          <cell r="AU118">
            <v>165000</v>
          </cell>
          <cell r="AV118">
            <v>165000</v>
          </cell>
          <cell r="AW118">
            <v>0</v>
          </cell>
          <cell r="AY118">
            <v>0</v>
          </cell>
          <cell r="AZ118">
            <v>180000</v>
          </cell>
          <cell r="BA118">
            <v>2115000</v>
          </cell>
          <cell r="BO118">
            <v>9000000</v>
          </cell>
          <cell r="BP118">
            <v>9000000</v>
          </cell>
          <cell r="BQ118">
            <v>1845000</v>
          </cell>
          <cell r="BR118">
            <v>90000</v>
          </cell>
          <cell r="BS118">
            <v>855000</v>
          </cell>
          <cell r="BT118">
            <v>90000</v>
          </cell>
        </row>
        <row r="119">
          <cell r="G119" t="str">
            <v>Ban KD C1</v>
          </cell>
          <cell r="O119">
            <v>5000000</v>
          </cell>
          <cell r="P119">
            <v>5000000</v>
          </cell>
          <cell r="Q119">
            <v>10000000</v>
          </cell>
          <cell r="Z119">
            <v>0</v>
          </cell>
          <cell r="AA119">
            <v>0</v>
          </cell>
          <cell r="AB119">
            <v>18209841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18209841</v>
          </cell>
          <cell r="AM119">
            <v>0</v>
          </cell>
          <cell r="AN119">
            <v>618484</v>
          </cell>
          <cell r="AO119">
            <v>0</v>
          </cell>
          <cell r="AP119">
            <v>50000</v>
          </cell>
          <cell r="AR119">
            <v>1193484</v>
          </cell>
          <cell r="AU119">
            <v>17016357</v>
          </cell>
          <cell r="AV119">
            <v>17016357</v>
          </cell>
          <cell r="AW119">
            <v>0</v>
          </cell>
          <cell r="AY119">
            <v>0</v>
          </cell>
          <cell r="AZ119">
            <v>100000</v>
          </cell>
          <cell r="BA119">
            <v>1175000</v>
          </cell>
          <cell r="BO119">
            <v>5000000</v>
          </cell>
          <cell r="BP119">
            <v>5000000</v>
          </cell>
          <cell r="BQ119">
            <v>1024999.9999999999</v>
          </cell>
          <cell r="BR119">
            <v>50000</v>
          </cell>
          <cell r="BS119">
            <v>475000</v>
          </cell>
          <cell r="BT119">
            <v>50000</v>
          </cell>
        </row>
        <row r="120">
          <cell r="G120" t="str">
            <v>Ban TGD C1</v>
          </cell>
          <cell r="O120">
            <v>30000000</v>
          </cell>
          <cell r="P120">
            <v>30000000</v>
          </cell>
          <cell r="Q120">
            <v>60000000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700000</v>
          </cell>
          <cell r="AG120">
            <v>0</v>
          </cell>
          <cell r="AH120">
            <v>0</v>
          </cell>
          <cell r="AI120">
            <v>0</v>
          </cell>
          <cell r="AJ120">
            <v>700000</v>
          </cell>
          <cell r="AM120">
            <v>0</v>
          </cell>
          <cell r="AN120">
            <v>0</v>
          </cell>
          <cell r="AO120">
            <v>0</v>
          </cell>
          <cell r="AP120">
            <v>130000</v>
          </cell>
          <cell r="AR120">
            <v>2900000</v>
          </cell>
          <cell r="AU120">
            <v>-2200000</v>
          </cell>
          <cell r="AV120">
            <v>-2200000</v>
          </cell>
          <cell r="AW120">
            <v>0</v>
          </cell>
          <cell r="AY120">
            <v>0</v>
          </cell>
          <cell r="AZ120">
            <v>520000</v>
          </cell>
          <cell r="BA120">
            <v>6150000</v>
          </cell>
          <cell r="BO120">
            <v>26000000</v>
          </cell>
          <cell r="BP120">
            <v>30000000</v>
          </cell>
          <cell r="BQ120">
            <v>5330000</v>
          </cell>
          <cell r="BR120">
            <v>300000</v>
          </cell>
          <cell r="BS120">
            <v>2470000</v>
          </cell>
          <cell r="BT120">
            <v>300000</v>
          </cell>
        </row>
        <row r="121">
          <cell r="G121" t="str">
            <v>VPTĐ C1</v>
          </cell>
          <cell r="O121">
            <v>4050000</v>
          </cell>
          <cell r="P121">
            <v>1950000</v>
          </cell>
          <cell r="Q121">
            <v>6000000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40500</v>
          </cell>
          <cell r="AR121">
            <v>465750</v>
          </cell>
          <cell r="AU121">
            <v>-465750</v>
          </cell>
          <cell r="AV121">
            <v>-465750</v>
          </cell>
          <cell r="AW121">
            <v>0</v>
          </cell>
          <cell r="AY121">
            <v>0</v>
          </cell>
          <cell r="AZ121">
            <v>81000</v>
          </cell>
          <cell r="BA121">
            <v>951750</v>
          </cell>
          <cell r="BO121">
            <v>4050000</v>
          </cell>
          <cell r="BP121">
            <v>4050000</v>
          </cell>
          <cell r="BQ121">
            <v>830250</v>
          </cell>
          <cell r="BR121">
            <v>40500</v>
          </cell>
          <cell r="BS121">
            <v>384750</v>
          </cell>
          <cell r="BT121">
            <v>40500</v>
          </cell>
        </row>
        <row r="122">
          <cell r="G122" t="str">
            <v>Ban KD C1</v>
          </cell>
          <cell r="O122">
            <v>4050000</v>
          </cell>
          <cell r="P122">
            <v>1950000</v>
          </cell>
          <cell r="Q122">
            <v>6000000</v>
          </cell>
          <cell r="Z122">
            <v>0</v>
          </cell>
          <cell r="AA122">
            <v>0</v>
          </cell>
          <cell r="AB122">
            <v>1207328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1207328</v>
          </cell>
          <cell r="AM122">
            <v>0</v>
          </cell>
          <cell r="AN122">
            <v>0</v>
          </cell>
          <cell r="AO122">
            <v>0</v>
          </cell>
          <cell r="AP122">
            <v>40500</v>
          </cell>
          <cell r="AR122">
            <v>465750</v>
          </cell>
          <cell r="AU122">
            <v>741578</v>
          </cell>
          <cell r="AV122">
            <v>741578</v>
          </cell>
          <cell r="AW122">
            <v>0</v>
          </cell>
          <cell r="AY122">
            <v>0</v>
          </cell>
          <cell r="AZ122">
            <v>81000</v>
          </cell>
          <cell r="BA122">
            <v>951750</v>
          </cell>
          <cell r="BO122">
            <v>4050000</v>
          </cell>
          <cell r="BP122">
            <v>4050000</v>
          </cell>
          <cell r="BQ122">
            <v>830250</v>
          </cell>
          <cell r="BR122">
            <v>40500</v>
          </cell>
          <cell r="BS122">
            <v>384750</v>
          </cell>
          <cell r="BT122">
            <v>40500</v>
          </cell>
        </row>
        <row r="123">
          <cell r="G123" t="str">
            <v>Ban KD C1</v>
          </cell>
          <cell r="O123">
            <v>6000000</v>
          </cell>
          <cell r="P123">
            <v>6000000</v>
          </cell>
          <cell r="Q123">
            <v>12000000</v>
          </cell>
          <cell r="Z123">
            <v>0</v>
          </cell>
          <cell r="AA123">
            <v>0</v>
          </cell>
          <cell r="AB123">
            <v>1234767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651667</v>
          </cell>
          <cell r="AI123">
            <v>0</v>
          </cell>
          <cell r="AJ123">
            <v>1886434</v>
          </cell>
          <cell r="AM123">
            <v>0</v>
          </cell>
          <cell r="AN123">
            <v>0</v>
          </cell>
          <cell r="AO123">
            <v>0</v>
          </cell>
          <cell r="AP123">
            <v>60000</v>
          </cell>
          <cell r="AR123">
            <v>690000</v>
          </cell>
          <cell r="AU123">
            <v>1196434</v>
          </cell>
          <cell r="AV123">
            <v>1196434</v>
          </cell>
          <cell r="AW123">
            <v>0</v>
          </cell>
          <cell r="AY123">
            <v>0</v>
          </cell>
          <cell r="AZ123">
            <v>120000</v>
          </cell>
          <cell r="BA123">
            <v>1410000</v>
          </cell>
          <cell r="BO123">
            <v>6000000</v>
          </cell>
          <cell r="BP123">
            <v>6000000</v>
          </cell>
          <cell r="BQ123">
            <v>1230000</v>
          </cell>
          <cell r="BR123">
            <v>60000</v>
          </cell>
          <cell r="BS123">
            <v>570000</v>
          </cell>
          <cell r="BT123">
            <v>60000</v>
          </cell>
        </row>
        <row r="124">
          <cell r="G124" t="str">
            <v>Ban KD C1</v>
          </cell>
          <cell r="O124">
            <v>4050000</v>
          </cell>
          <cell r="P124">
            <v>2950000</v>
          </cell>
          <cell r="Q124">
            <v>7000000</v>
          </cell>
          <cell r="Z124">
            <v>0</v>
          </cell>
          <cell r="AA124">
            <v>0</v>
          </cell>
          <cell r="AB124">
            <v>1207328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680000</v>
          </cell>
          <cell r="AI124">
            <v>0</v>
          </cell>
          <cell r="AJ124">
            <v>1887328</v>
          </cell>
          <cell r="AM124">
            <v>0</v>
          </cell>
          <cell r="AN124">
            <v>0</v>
          </cell>
          <cell r="AO124">
            <v>0</v>
          </cell>
          <cell r="AP124">
            <v>40500</v>
          </cell>
          <cell r="AR124">
            <v>465750</v>
          </cell>
          <cell r="AU124">
            <v>1421578</v>
          </cell>
          <cell r="AV124">
            <v>1421578</v>
          </cell>
          <cell r="AW124">
            <v>0</v>
          </cell>
          <cell r="AY124">
            <v>0</v>
          </cell>
          <cell r="AZ124">
            <v>81000</v>
          </cell>
          <cell r="BA124">
            <v>951750</v>
          </cell>
          <cell r="BO124">
            <v>4050000</v>
          </cell>
          <cell r="BP124">
            <v>4050000</v>
          </cell>
          <cell r="BQ124">
            <v>830250</v>
          </cell>
          <cell r="BR124">
            <v>40500</v>
          </cell>
          <cell r="BS124">
            <v>384750</v>
          </cell>
          <cell r="BT124">
            <v>40500</v>
          </cell>
        </row>
        <row r="125">
          <cell r="G125">
            <v>0</v>
          </cell>
          <cell r="O125">
            <v>0</v>
          </cell>
          <cell r="P125">
            <v>0</v>
          </cell>
          <cell r="Q125">
            <v>0</v>
          </cell>
          <cell r="Z125" t="e">
            <v>#DIV/0!</v>
          </cell>
          <cell r="AA125">
            <v>0</v>
          </cell>
          <cell r="AB125">
            <v>20263179</v>
          </cell>
          <cell r="AC125">
            <v>0</v>
          </cell>
          <cell r="AD125">
            <v>0</v>
          </cell>
          <cell r="AE125" t="e">
            <v>#N/A</v>
          </cell>
          <cell r="AF125" t="e">
            <v>#N/A</v>
          </cell>
          <cell r="AG125" t="e">
            <v>#N/A</v>
          </cell>
          <cell r="AH125">
            <v>0</v>
          </cell>
          <cell r="AI125">
            <v>0</v>
          </cell>
          <cell r="AJ125" t="e">
            <v>#DIV/0!</v>
          </cell>
          <cell r="AM125">
            <v>0</v>
          </cell>
          <cell r="AN125" t="e">
            <v>#N/A</v>
          </cell>
          <cell r="AO125">
            <v>0</v>
          </cell>
          <cell r="AP125">
            <v>0</v>
          </cell>
          <cell r="AR125" t="e">
            <v>#N/A</v>
          </cell>
          <cell r="AU125" t="e">
            <v>#DIV/0!</v>
          </cell>
          <cell r="AV125" t="e">
            <v>#DIV/0!</v>
          </cell>
          <cell r="AW125" t="e">
            <v>#DIV/0!</v>
          </cell>
          <cell r="AY125">
            <v>0</v>
          </cell>
          <cell r="AZ125">
            <v>0</v>
          </cell>
          <cell r="BA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</row>
        <row r="126">
          <cell r="G126" t="str">
            <v>Ban KD C1</v>
          </cell>
          <cell r="O126">
            <v>4050000</v>
          </cell>
          <cell r="P126">
            <v>2950000</v>
          </cell>
          <cell r="Q126">
            <v>7000000</v>
          </cell>
          <cell r="Z126">
            <v>0</v>
          </cell>
          <cell r="AA126">
            <v>0</v>
          </cell>
          <cell r="AB126">
            <v>1207328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680000</v>
          </cell>
          <cell r="AI126">
            <v>0</v>
          </cell>
          <cell r="AJ126">
            <v>1887328</v>
          </cell>
          <cell r="AM126">
            <v>0</v>
          </cell>
          <cell r="AN126">
            <v>0</v>
          </cell>
          <cell r="AO126">
            <v>0</v>
          </cell>
          <cell r="AP126">
            <v>40500</v>
          </cell>
          <cell r="AR126">
            <v>465750</v>
          </cell>
          <cell r="AU126">
            <v>1421578</v>
          </cell>
          <cell r="AV126">
            <v>1421578</v>
          </cell>
          <cell r="AW126">
            <v>0</v>
          </cell>
          <cell r="AY126">
            <v>0</v>
          </cell>
          <cell r="AZ126">
            <v>81000</v>
          </cell>
          <cell r="BA126">
            <v>951750</v>
          </cell>
          <cell r="BO126">
            <v>4050000</v>
          </cell>
          <cell r="BP126">
            <v>4050000</v>
          </cell>
          <cell r="BQ126">
            <v>830250</v>
          </cell>
          <cell r="BR126">
            <v>40500</v>
          </cell>
          <cell r="BS126">
            <v>384750</v>
          </cell>
          <cell r="BT126">
            <v>40500</v>
          </cell>
        </row>
        <row r="127">
          <cell r="G127" t="str">
            <v>Ban KD C1</v>
          </cell>
          <cell r="O127">
            <v>4250000</v>
          </cell>
          <cell r="P127">
            <v>4250000</v>
          </cell>
          <cell r="Q127">
            <v>8500000</v>
          </cell>
          <cell r="Z127">
            <v>0</v>
          </cell>
          <cell r="AA127">
            <v>0</v>
          </cell>
          <cell r="AB127">
            <v>1207328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1207328</v>
          </cell>
          <cell r="AM127">
            <v>0</v>
          </cell>
          <cell r="AN127">
            <v>0</v>
          </cell>
          <cell r="AO127">
            <v>0</v>
          </cell>
          <cell r="AP127">
            <v>42500</v>
          </cell>
          <cell r="AR127">
            <v>488750</v>
          </cell>
          <cell r="AU127">
            <v>718578</v>
          </cell>
          <cell r="AV127">
            <v>718578</v>
          </cell>
          <cell r="AW127">
            <v>0</v>
          </cell>
          <cell r="AY127">
            <v>0</v>
          </cell>
          <cell r="AZ127">
            <v>85000</v>
          </cell>
          <cell r="BA127">
            <v>998750</v>
          </cell>
          <cell r="BO127">
            <v>4250000</v>
          </cell>
          <cell r="BP127">
            <v>4250000</v>
          </cell>
          <cell r="BQ127">
            <v>871250</v>
          </cell>
          <cell r="BR127">
            <v>42500</v>
          </cell>
          <cell r="BS127">
            <v>403750</v>
          </cell>
          <cell r="BT127">
            <v>42500</v>
          </cell>
        </row>
        <row r="128">
          <cell r="G128" t="str">
            <v>Ban KD C1</v>
          </cell>
          <cell r="O128">
            <v>4500000</v>
          </cell>
          <cell r="P128">
            <v>4500000</v>
          </cell>
          <cell r="Q128">
            <v>9000000</v>
          </cell>
          <cell r="Z128">
            <v>0</v>
          </cell>
          <cell r="AA128">
            <v>0</v>
          </cell>
          <cell r="AB128">
            <v>2502661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2502661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R128">
            <v>0</v>
          </cell>
          <cell r="AU128">
            <v>2502661</v>
          </cell>
          <cell r="AV128">
            <v>2502661</v>
          </cell>
          <cell r="AW128">
            <v>0</v>
          </cell>
          <cell r="AY128">
            <v>0</v>
          </cell>
          <cell r="AZ128">
            <v>0</v>
          </cell>
          <cell r="BA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</row>
        <row r="129">
          <cell r="G129">
            <v>0</v>
          </cell>
          <cell r="O129">
            <v>0</v>
          </cell>
          <cell r="P129">
            <v>0</v>
          </cell>
          <cell r="Q129">
            <v>0</v>
          </cell>
          <cell r="Z129" t="e">
            <v>#DIV/0!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 t="e">
            <v>#N/A</v>
          </cell>
          <cell r="AF129" t="e">
            <v>#N/A</v>
          </cell>
          <cell r="AG129" t="e">
            <v>#N/A</v>
          </cell>
          <cell r="AH129">
            <v>0</v>
          </cell>
          <cell r="AI129">
            <v>0</v>
          </cell>
          <cell r="AJ129" t="e">
            <v>#DIV/0!</v>
          </cell>
          <cell r="AM129">
            <v>0</v>
          </cell>
          <cell r="AN129" t="e">
            <v>#N/A</v>
          </cell>
          <cell r="AO129">
            <v>0</v>
          </cell>
          <cell r="AP129">
            <v>0</v>
          </cell>
          <cell r="AR129" t="e">
            <v>#N/A</v>
          </cell>
          <cell r="AU129" t="e">
            <v>#DIV/0!</v>
          </cell>
          <cell r="AV129" t="e">
            <v>#DIV/0!</v>
          </cell>
          <cell r="AW129" t="e">
            <v>#DIV/0!</v>
          </cell>
          <cell r="AY129">
            <v>0</v>
          </cell>
          <cell r="AZ129">
            <v>0</v>
          </cell>
          <cell r="BA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</row>
        <row r="130">
          <cell r="G130" t="str">
            <v>Ban KD C1</v>
          </cell>
          <cell r="O130">
            <v>6000000</v>
          </cell>
          <cell r="P130">
            <v>6000000</v>
          </cell>
          <cell r="Q130">
            <v>12000000</v>
          </cell>
          <cell r="Z130">
            <v>-7000000</v>
          </cell>
          <cell r="AA130">
            <v>0</v>
          </cell>
          <cell r="AB130">
            <v>603664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-6396336</v>
          </cell>
          <cell r="AM130">
            <v>0</v>
          </cell>
          <cell r="AN130">
            <v>0</v>
          </cell>
          <cell r="AO130">
            <v>0</v>
          </cell>
          <cell r="AP130">
            <v>60000</v>
          </cell>
          <cell r="AR130">
            <v>690000</v>
          </cell>
          <cell r="AU130">
            <v>-7086336</v>
          </cell>
          <cell r="AV130">
            <v>-7086336</v>
          </cell>
          <cell r="AW130">
            <v>0</v>
          </cell>
          <cell r="AY130">
            <v>0</v>
          </cell>
          <cell r="AZ130">
            <v>120000</v>
          </cell>
          <cell r="BA130">
            <v>1410000</v>
          </cell>
          <cell r="BO130">
            <v>6000000</v>
          </cell>
          <cell r="BP130">
            <v>6000000</v>
          </cell>
          <cell r="BQ130">
            <v>1230000</v>
          </cell>
          <cell r="BR130">
            <v>60000</v>
          </cell>
          <cell r="BS130">
            <v>570000</v>
          </cell>
          <cell r="BT130">
            <v>60000</v>
          </cell>
        </row>
        <row r="131">
          <cell r="G131" t="str">
            <v>Ban KD C1</v>
          </cell>
          <cell r="O131">
            <v>13500000</v>
          </cell>
          <cell r="P131">
            <v>13500000</v>
          </cell>
          <cell r="Q131">
            <v>27000000</v>
          </cell>
          <cell r="Z131">
            <v>0</v>
          </cell>
          <cell r="AA131">
            <v>0</v>
          </cell>
          <cell r="AB131">
            <v>1852150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680000</v>
          </cell>
          <cell r="AI131">
            <v>0</v>
          </cell>
          <cell r="AJ131">
            <v>2532150</v>
          </cell>
          <cell r="AM131">
            <v>0</v>
          </cell>
          <cell r="AN131">
            <v>0</v>
          </cell>
          <cell r="AO131">
            <v>0</v>
          </cell>
          <cell r="AP131">
            <v>130000</v>
          </cell>
          <cell r="AR131">
            <v>1547500</v>
          </cell>
          <cell r="AU131">
            <v>984650</v>
          </cell>
          <cell r="AV131">
            <v>984650</v>
          </cell>
          <cell r="AW131">
            <v>0</v>
          </cell>
          <cell r="AY131">
            <v>0</v>
          </cell>
          <cell r="AZ131">
            <v>270000</v>
          </cell>
          <cell r="BA131">
            <v>3172500</v>
          </cell>
          <cell r="BO131">
            <v>13500000</v>
          </cell>
          <cell r="BP131">
            <v>13500000</v>
          </cell>
          <cell r="BQ131">
            <v>2767500</v>
          </cell>
          <cell r="BR131">
            <v>135000</v>
          </cell>
          <cell r="BS131">
            <v>1282500</v>
          </cell>
          <cell r="BT131">
            <v>135000</v>
          </cell>
        </row>
        <row r="132">
          <cell r="G132" t="str">
            <v>Ban KD C1</v>
          </cell>
          <cell r="O132">
            <v>4050000</v>
          </cell>
          <cell r="P132">
            <v>1950000</v>
          </cell>
          <cell r="Q132">
            <v>6000000</v>
          </cell>
          <cell r="Z132">
            <v>0</v>
          </cell>
          <cell r="AA132">
            <v>0</v>
          </cell>
          <cell r="AB132">
            <v>1234767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1234767</v>
          </cell>
          <cell r="AM132">
            <v>0</v>
          </cell>
          <cell r="AN132">
            <v>0</v>
          </cell>
          <cell r="AO132">
            <v>0</v>
          </cell>
          <cell r="AP132">
            <v>40500</v>
          </cell>
          <cell r="AR132">
            <v>465750</v>
          </cell>
          <cell r="AU132">
            <v>769017</v>
          </cell>
          <cell r="AV132">
            <v>769017</v>
          </cell>
          <cell r="AW132">
            <v>0</v>
          </cell>
          <cell r="AY132">
            <v>0</v>
          </cell>
          <cell r="AZ132">
            <v>81000</v>
          </cell>
          <cell r="BA132">
            <v>951750</v>
          </cell>
          <cell r="BO132">
            <v>4050000</v>
          </cell>
          <cell r="BP132">
            <v>4050000</v>
          </cell>
          <cell r="BQ132">
            <v>830250</v>
          </cell>
          <cell r="BR132">
            <v>40500</v>
          </cell>
          <cell r="BS132">
            <v>384750</v>
          </cell>
          <cell r="BT132">
            <v>40500</v>
          </cell>
        </row>
        <row r="133">
          <cell r="G133" t="str">
            <v>Ban KD C1</v>
          </cell>
          <cell r="O133">
            <v>4055000</v>
          </cell>
          <cell r="P133">
            <v>4055000</v>
          </cell>
          <cell r="Q133">
            <v>8110000</v>
          </cell>
          <cell r="Z133">
            <v>0</v>
          </cell>
          <cell r="AA133">
            <v>0</v>
          </cell>
          <cell r="AB133">
            <v>1234767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651667</v>
          </cell>
          <cell r="AI133">
            <v>0</v>
          </cell>
          <cell r="AJ133">
            <v>1886434</v>
          </cell>
          <cell r="AM133">
            <v>0</v>
          </cell>
          <cell r="AN133">
            <v>0</v>
          </cell>
          <cell r="AO133">
            <v>0</v>
          </cell>
          <cell r="AP133">
            <v>40550</v>
          </cell>
          <cell r="AR133">
            <v>466325</v>
          </cell>
          <cell r="AU133">
            <v>1420109</v>
          </cell>
          <cell r="AV133">
            <v>1420109</v>
          </cell>
          <cell r="AW133">
            <v>0</v>
          </cell>
          <cell r="AY133">
            <v>0</v>
          </cell>
          <cell r="AZ133">
            <v>81100</v>
          </cell>
          <cell r="BA133">
            <v>952925</v>
          </cell>
          <cell r="BO133">
            <v>4055000</v>
          </cell>
          <cell r="BP133">
            <v>4055000</v>
          </cell>
          <cell r="BQ133">
            <v>831275</v>
          </cell>
          <cell r="BR133">
            <v>40550</v>
          </cell>
          <cell r="BS133">
            <v>385225</v>
          </cell>
          <cell r="BT133">
            <v>40550</v>
          </cell>
        </row>
        <row r="134">
          <cell r="G134" t="str">
            <v>Ban KD C1</v>
          </cell>
          <cell r="O134">
            <v>4050000</v>
          </cell>
          <cell r="P134">
            <v>2950000</v>
          </cell>
          <cell r="Q134">
            <v>7000000</v>
          </cell>
          <cell r="Z134">
            <v>0</v>
          </cell>
          <cell r="AA134">
            <v>0</v>
          </cell>
          <cell r="AB134">
            <v>1207328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680000</v>
          </cell>
          <cell r="AI134">
            <v>0</v>
          </cell>
          <cell r="AJ134">
            <v>1887328</v>
          </cell>
          <cell r="AM134">
            <v>0</v>
          </cell>
          <cell r="AN134">
            <v>0</v>
          </cell>
          <cell r="AO134">
            <v>0</v>
          </cell>
          <cell r="AP134">
            <v>40500</v>
          </cell>
          <cell r="AR134">
            <v>465750</v>
          </cell>
          <cell r="AU134">
            <v>1421578</v>
          </cell>
          <cell r="AV134">
            <v>1421578</v>
          </cell>
          <cell r="AW134">
            <v>0</v>
          </cell>
          <cell r="AY134">
            <v>0</v>
          </cell>
          <cell r="AZ134">
            <v>81000</v>
          </cell>
          <cell r="BA134">
            <v>951750</v>
          </cell>
          <cell r="BO134">
            <v>4050000</v>
          </cell>
          <cell r="BP134">
            <v>4050000</v>
          </cell>
          <cell r="BQ134">
            <v>830250</v>
          </cell>
          <cell r="BR134">
            <v>40500</v>
          </cell>
          <cell r="BS134">
            <v>384750</v>
          </cell>
          <cell r="BT134">
            <v>40500</v>
          </cell>
        </row>
        <row r="135">
          <cell r="G135" t="str">
            <v>Ban KD C1</v>
          </cell>
          <cell r="O135">
            <v>4250000</v>
          </cell>
          <cell r="P135">
            <v>4250000</v>
          </cell>
          <cell r="Q135">
            <v>8500000</v>
          </cell>
          <cell r="Z135">
            <v>-7083333</v>
          </cell>
          <cell r="AA135">
            <v>0</v>
          </cell>
          <cell r="AB135">
            <v>4043927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-3039406</v>
          </cell>
          <cell r="AM135">
            <v>0</v>
          </cell>
          <cell r="AN135">
            <v>0</v>
          </cell>
          <cell r="AO135">
            <v>0</v>
          </cell>
          <cell r="AP135">
            <v>42500</v>
          </cell>
          <cell r="AR135">
            <v>488750</v>
          </cell>
          <cell r="AU135">
            <v>-3528156</v>
          </cell>
          <cell r="AV135">
            <v>-3528156</v>
          </cell>
          <cell r="AW135">
            <v>0</v>
          </cell>
          <cell r="AY135">
            <v>0</v>
          </cell>
          <cell r="AZ135">
            <v>85000</v>
          </cell>
          <cell r="BA135">
            <v>998750</v>
          </cell>
          <cell r="BO135">
            <v>4250000</v>
          </cell>
          <cell r="BP135">
            <v>4250000</v>
          </cell>
          <cell r="BQ135">
            <v>871250</v>
          </cell>
          <cell r="BR135">
            <v>42500</v>
          </cell>
          <cell r="BS135">
            <v>403750</v>
          </cell>
          <cell r="BT135">
            <v>42500</v>
          </cell>
        </row>
        <row r="136">
          <cell r="G136" t="str">
            <v>Ban KD C1</v>
          </cell>
          <cell r="O136">
            <v>4500000</v>
          </cell>
          <cell r="P136">
            <v>0</v>
          </cell>
          <cell r="Q136">
            <v>4500000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680000</v>
          </cell>
          <cell r="AI136">
            <v>0</v>
          </cell>
          <cell r="AJ136">
            <v>680000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R136">
            <v>0</v>
          </cell>
          <cell r="AU136">
            <v>680000</v>
          </cell>
          <cell r="AV136">
            <v>680000</v>
          </cell>
          <cell r="AW136">
            <v>0</v>
          </cell>
          <cell r="AY136">
            <v>0</v>
          </cell>
          <cell r="AZ136">
            <v>0</v>
          </cell>
          <cell r="BA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</row>
        <row r="137">
          <cell r="G137" t="str">
            <v>Ban TC-KT C1</v>
          </cell>
          <cell r="O137">
            <v>4050000</v>
          </cell>
          <cell r="P137">
            <v>3950000</v>
          </cell>
          <cell r="Q137">
            <v>8000000</v>
          </cell>
          <cell r="Z137">
            <v>-4666667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-4666667</v>
          </cell>
          <cell r="AM137">
            <v>0</v>
          </cell>
          <cell r="AN137">
            <v>0</v>
          </cell>
          <cell r="AO137">
            <v>0</v>
          </cell>
          <cell r="AP137">
            <v>40500</v>
          </cell>
          <cell r="AR137">
            <v>465750</v>
          </cell>
          <cell r="AU137">
            <v>-5132417</v>
          </cell>
          <cell r="AV137">
            <v>-5132417</v>
          </cell>
          <cell r="AW137">
            <v>0</v>
          </cell>
          <cell r="AY137">
            <v>0</v>
          </cell>
          <cell r="AZ137">
            <v>81000</v>
          </cell>
          <cell r="BA137">
            <v>951750</v>
          </cell>
          <cell r="BO137">
            <v>4050000</v>
          </cell>
          <cell r="BP137">
            <v>4050000</v>
          </cell>
          <cell r="BQ137">
            <v>830250</v>
          </cell>
          <cell r="BR137">
            <v>40500</v>
          </cell>
          <cell r="BS137">
            <v>384750</v>
          </cell>
          <cell r="BT137">
            <v>40500</v>
          </cell>
        </row>
        <row r="138">
          <cell r="G138" t="str">
            <v>Ban NS C1</v>
          </cell>
          <cell r="O138">
            <v>8500000</v>
          </cell>
          <cell r="P138">
            <v>8500000</v>
          </cell>
          <cell r="Q138">
            <v>17000000</v>
          </cell>
          <cell r="Z138">
            <v>-3541667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-3541667</v>
          </cell>
          <cell r="AM138">
            <v>0</v>
          </cell>
          <cell r="AN138">
            <v>0</v>
          </cell>
          <cell r="AO138">
            <v>0</v>
          </cell>
          <cell r="AP138">
            <v>85000</v>
          </cell>
          <cell r="AR138">
            <v>977500</v>
          </cell>
          <cell r="AU138">
            <v>-4519167</v>
          </cell>
          <cell r="AV138">
            <v>-4519167</v>
          </cell>
          <cell r="AW138">
            <v>0</v>
          </cell>
          <cell r="AY138">
            <v>0</v>
          </cell>
          <cell r="AZ138">
            <v>170000</v>
          </cell>
          <cell r="BA138">
            <v>1997500</v>
          </cell>
          <cell r="BO138">
            <v>8500000</v>
          </cell>
          <cell r="BP138">
            <v>8500000</v>
          </cell>
          <cell r="BQ138">
            <v>1742500</v>
          </cell>
          <cell r="BR138">
            <v>85000</v>
          </cell>
          <cell r="BS138">
            <v>807500</v>
          </cell>
          <cell r="BT138">
            <v>85000</v>
          </cell>
        </row>
        <row r="139">
          <cell r="G139" t="str">
            <v>Ban KD C1</v>
          </cell>
          <cell r="O139">
            <v>4050000</v>
          </cell>
          <cell r="P139">
            <v>3950000</v>
          </cell>
          <cell r="Q139">
            <v>8000000</v>
          </cell>
          <cell r="Z139">
            <v>0</v>
          </cell>
          <cell r="AA139">
            <v>0</v>
          </cell>
          <cell r="AB139">
            <v>617383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680000</v>
          </cell>
          <cell r="AI139">
            <v>0</v>
          </cell>
          <cell r="AJ139">
            <v>1297383</v>
          </cell>
          <cell r="AM139">
            <v>0</v>
          </cell>
          <cell r="AN139">
            <v>0</v>
          </cell>
          <cell r="AO139">
            <v>0</v>
          </cell>
          <cell r="AP139">
            <v>40500</v>
          </cell>
          <cell r="AR139">
            <v>465750</v>
          </cell>
          <cell r="AU139">
            <v>831633</v>
          </cell>
          <cell r="AV139">
            <v>831633</v>
          </cell>
          <cell r="AW139">
            <v>0</v>
          </cell>
          <cell r="AY139">
            <v>0</v>
          </cell>
          <cell r="AZ139">
            <v>81000</v>
          </cell>
          <cell r="BA139">
            <v>951750</v>
          </cell>
          <cell r="BO139">
            <v>4050000</v>
          </cell>
          <cell r="BP139">
            <v>4050000</v>
          </cell>
          <cell r="BQ139">
            <v>830250</v>
          </cell>
          <cell r="BR139">
            <v>40500</v>
          </cell>
          <cell r="BS139">
            <v>384750</v>
          </cell>
          <cell r="BT139">
            <v>40500</v>
          </cell>
        </row>
        <row r="140">
          <cell r="G140" t="str">
            <v>Ban KD C1</v>
          </cell>
          <cell r="O140">
            <v>4050000</v>
          </cell>
          <cell r="P140">
            <v>450000</v>
          </cell>
          <cell r="Q140">
            <v>4500000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680000</v>
          </cell>
          <cell r="AI140">
            <v>0</v>
          </cell>
          <cell r="AJ140">
            <v>680000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R140">
            <v>0</v>
          </cell>
          <cell r="AU140">
            <v>680000</v>
          </cell>
          <cell r="AV140">
            <v>680000</v>
          </cell>
          <cell r="AW140">
            <v>0</v>
          </cell>
          <cell r="AY140">
            <v>0</v>
          </cell>
          <cell r="AZ140">
            <v>0</v>
          </cell>
          <cell r="BA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</row>
        <row r="141">
          <cell r="G141" t="str">
            <v>Ban TC-KT C1</v>
          </cell>
          <cell r="O141">
            <v>2500000</v>
          </cell>
          <cell r="P141">
            <v>0</v>
          </cell>
          <cell r="Q141">
            <v>2500000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R141">
            <v>0</v>
          </cell>
          <cell r="AU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A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</row>
        <row r="142">
          <cell r="G142" t="str">
            <v>Ban KD C1</v>
          </cell>
          <cell r="O142">
            <v>4500000</v>
          </cell>
          <cell r="P142">
            <v>0</v>
          </cell>
          <cell r="Q142">
            <v>4500000</v>
          </cell>
          <cell r="Z142">
            <v>0</v>
          </cell>
          <cell r="AA142">
            <v>0</v>
          </cell>
          <cell r="AB142">
            <v>603664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453333</v>
          </cell>
          <cell r="AI142">
            <v>0</v>
          </cell>
          <cell r="AJ142">
            <v>1056997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R142">
            <v>0</v>
          </cell>
          <cell r="AU142">
            <v>1056997</v>
          </cell>
          <cell r="AV142">
            <v>1056997</v>
          </cell>
          <cell r="AW142">
            <v>0</v>
          </cell>
          <cell r="AY142">
            <v>0</v>
          </cell>
          <cell r="AZ142">
            <v>0</v>
          </cell>
          <cell r="BA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</row>
        <row r="143">
          <cell r="G143">
            <v>0</v>
          </cell>
          <cell r="O143">
            <v>0</v>
          </cell>
          <cell r="P143">
            <v>0</v>
          </cell>
          <cell r="Q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 t="e">
            <v>#N/A</v>
          </cell>
          <cell r="AF143" t="e">
            <v>#N/A</v>
          </cell>
          <cell r="AG143" t="e">
            <v>#N/A</v>
          </cell>
          <cell r="AH143">
            <v>0</v>
          </cell>
          <cell r="AI143">
            <v>0</v>
          </cell>
          <cell r="AJ143" t="e">
            <v>#N/A</v>
          </cell>
          <cell r="AM143">
            <v>0</v>
          </cell>
          <cell r="AN143" t="e">
            <v>#N/A</v>
          </cell>
          <cell r="AO143">
            <v>0</v>
          </cell>
          <cell r="AP143">
            <v>0</v>
          </cell>
          <cell r="AR143" t="e">
            <v>#N/A</v>
          </cell>
          <cell r="AU143" t="e">
            <v>#N/A</v>
          </cell>
          <cell r="AV143" t="e">
            <v>#N/A</v>
          </cell>
          <cell r="AW143" t="e">
            <v>#N/A</v>
          </cell>
          <cell r="AY143">
            <v>0</v>
          </cell>
          <cell r="AZ143">
            <v>0</v>
          </cell>
          <cell r="BA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</row>
        <row r="144">
          <cell r="G144" t="str">
            <v>Phòng TK ECO</v>
          </cell>
          <cell r="O144">
            <v>6600000</v>
          </cell>
          <cell r="P144">
            <v>6600000</v>
          </cell>
          <cell r="Q144">
            <v>13200000</v>
          </cell>
          <cell r="Z144">
            <v>13200000</v>
          </cell>
          <cell r="AA144">
            <v>0</v>
          </cell>
          <cell r="AB144">
            <v>0</v>
          </cell>
          <cell r="AC144">
            <v>550000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13750000</v>
          </cell>
          <cell r="AM144">
            <v>0</v>
          </cell>
          <cell r="AN144">
            <v>9100</v>
          </cell>
          <cell r="AO144">
            <v>0</v>
          </cell>
          <cell r="AP144">
            <v>66000</v>
          </cell>
          <cell r="AR144">
            <v>768100</v>
          </cell>
          <cell r="AU144">
            <v>12981900</v>
          </cell>
          <cell r="AV144">
            <v>12981900</v>
          </cell>
          <cell r="AW144">
            <v>0</v>
          </cell>
          <cell r="AY144">
            <v>0</v>
          </cell>
          <cell r="AZ144">
            <v>132000</v>
          </cell>
          <cell r="BA144">
            <v>1551000</v>
          </cell>
          <cell r="BO144">
            <v>6600000</v>
          </cell>
          <cell r="BP144">
            <v>6600000</v>
          </cell>
          <cell r="BQ144">
            <v>1353000</v>
          </cell>
          <cell r="BR144">
            <v>66000</v>
          </cell>
          <cell r="BS144">
            <v>627000</v>
          </cell>
          <cell r="BT144">
            <v>66000</v>
          </cell>
        </row>
        <row r="145">
          <cell r="G145" t="str">
            <v>Phòng TK ECO</v>
          </cell>
          <cell r="O145">
            <v>6875000</v>
          </cell>
          <cell r="P145">
            <v>6875000</v>
          </cell>
          <cell r="Q145">
            <v>13750000</v>
          </cell>
          <cell r="Z145">
            <v>13750000</v>
          </cell>
          <cell r="AA145">
            <v>0</v>
          </cell>
          <cell r="AB145">
            <v>0</v>
          </cell>
          <cell r="AC145">
            <v>572917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14322917</v>
          </cell>
          <cell r="AM145">
            <v>0</v>
          </cell>
          <cell r="AN145">
            <v>0</v>
          </cell>
          <cell r="AO145">
            <v>0</v>
          </cell>
          <cell r="AP145">
            <v>68750</v>
          </cell>
          <cell r="AR145">
            <v>790625</v>
          </cell>
          <cell r="AU145">
            <v>13532292</v>
          </cell>
          <cell r="AV145">
            <v>13532292</v>
          </cell>
          <cell r="AW145">
            <v>0</v>
          </cell>
          <cell r="AY145">
            <v>0</v>
          </cell>
          <cell r="AZ145">
            <v>137500</v>
          </cell>
          <cell r="BA145">
            <v>1615625</v>
          </cell>
          <cell r="BO145">
            <v>6875000</v>
          </cell>
          <cell r="BP145">
            <v>6875000</v>
          </cell>
          <cell r="BQ145">
            <v>1409375</v>
          </cell>
          <cell r="BR145">
            <v>68750</v>
          </cell>
          <cell r="BS145">
            <v>653125</v>
          </cell>
          <cell r="BT145">
            <v>68750</v>
          </cell>
        </row>
        <row r="146">
          <cell r="G146" t="str">
            <v>Phòng TK ECO</v>
          </cell>
          <cell r="O146">
            <v>6612500</v>
          </cell>
          <cell r="P146">
            <v>6612500</v>
          </cell>
          <cell r="Q146">
            <v>13225000</v>
          </cell>
          <cell r="Z146">
            <v>13225000</v>
          </cell>
          <cell r="AA146">
            <v>0</v>
          </cell>
          <cell r="AB146">
            <v>0</v>
          </cell>
          <cell r="AC146">
            <v>551042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13776042</v>
          </cell>
          <cell r="AM146">
            <v>0</v>
          </cell>
          <cell r="AN146">
            <v>10310</v>
          </cell>
          <cell r="AO146">
            <v>0</v>
          </cell>
          <cell r="AP146">
            <v>66125</v>
          </cell>
          <cell r="AR146">
            <v>770748</v>
          </cell>
          <cell r="AU146">
            <v>13005294</v>
          </cell>
          <cell r="AV146">
            <v>13005294</v>
          </cell>
          <cell r="AW146">
            <v>0</v>
          </cell>
          <cell r="AY146">
            <v>0</v>
          </cell>
          <cell r="AZ146">
            <v>132250</v>
          </cell>
          <cell r="BA146">
            <v>1553938</v>
          </cell>
          <cell r="BO146">
            <v>6612500</v>
          </cell>
          <cell r="BP146">
            <v>6612500</v>
          </cell>
          <cell r="BQ146">
            <v>1355562.5</v>
          </cell>
          <cell r="BR146">
            <v>66125</v>
          </cell>
          <cell r="BS146">
            <v>628187.5</v>
          </cell>
          <cell r="BT146">
            <v>66125</v>
          </cell>
        </row>
        <row r="147">
          <cell r="G147" t="str">
            <v>BGĐ ECO</v>
          </cell>
          <cell r="O147">
            <v>16500000</v>
          </cell>
          <cell r="P147">
            <v>16500000</v>
          </cell>
          <cell r="Q147">
            <v>33000000</v>
          </cell>
          <cell r="Z147">
            <v>33000000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33000000</v>
          </cell>
          <cell r="AM147">
            <v>0</v>
          </cell>
          <cell r="AN147">
            <v>1510125</v>
          </cell>
          <cell r="AO147">
            <v>0</v>
          </cell>
          <cell r="AP147">
            <v>130000</v>
          </cell>
          <cell r="AR147">
            <v>3372625</v>
          </cell>
          <cell r="AU147">
            <v>29627375</v>
          </cell>
          <cell r="AV147">
            <v>29627375</v>
          </cell>
          <cell r="AW147">
            <v>0</v>
          </cell>
          <cell r="AY147">
            <v>0</v>
          </cell>
          <cell r="AZ147">
            <v>330000</v>
          </cell>
          <cell r="BA147">
            <v>3877500</v>
          </cell>
          <cell r="BO147">
            <v>16500000</v>
          </cell>
          <cell r="BP147">
            <v>16500000</v>
          </cell>
          <cell r="BQ147">
            <v>3382500</v>
          </cell>
          <cell r="BR147">
            <v>165000</v>
          </cell>
          <cell r="BS147">
            <v>1567500</v>
          </cell>
          <cell r="BT147">
            <v>165000</v>
          </cell>
        </row>
        <row r="148">
          <cell r="G148" t="str">
            <v>Phòng TK ECO</v>
          </cell>
          <cell r="O148">
            <v>4050000</v>
          </cell>
          <cell r="P148">
            <v>3950000</v>
          </cell>
          <cell r="Q148">
            <v>8000000</v>
          </cell>
          <cell r="Z148">
            <v>8000000</v>
          </cell>
          <cell r="AA148">
            <v>0</v>
          </cell>
          <cell r="AB148">
            <v>0</v>
          </cell>
          <cell r="AC148">
            <v>333333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8333333</v>
          </cell>
          <cell r="AM148">
            <v>0</v>
          </cell>
          <cell r="AN148">
            <v>0</v>
          </cell>
          <cell r="AO148">
            <v>0</v>
          </cell>
          <cell r="AP148">
            <v>40500</v>
          </cell>
          <cell r="AR148">
            <v>465750</v>
          </cell>
          <cell r="AU148">
            <v>7867583</v>
          </cell>
          <cell r="AV148">
            <v>7867583</v>
          </cell>
          <cell r="AW148">
            <v>0</v>
          </cell>
          <cell r="AY148">
            <v>0</v>
          </cell>
          <cell r="AZ148">
            <v>81000</v>
          </cell>
          <cell r="BA148">
            <v>951750</v>
          </cell>
          <cell r="BO148">
            <v>4050000</v>
          </cell>
          <cell r="BP148">
            <v>4050000</v>
          </cell>
          <cell r="BQ148">
            <v>830250</v>
          </cell>
          <cell r="BR148">
            <v>40500</v>
          </cell>
          <cell r="BS148">
            <v>384750</v>
          </cell>
          <cell r="BT148">
            <v>40500</v>
          </cell>
        </row>
        <row r="149">
          <cell r="G149" t="str">
            <v>Phòng TK ECO</v>
          </cell>
          <cell r="O149">
            <v>1000000</v>
          </cell>
          <cell r="P149">
            <v>0</v>
          </cell>
          <cell r="Q149">
            <v>1000000</v>
          </cell>
          <cell r="Z149">
            <v>1000000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1000000</v>
          </cell>
          <cell r="AM149">
            <v>0</v>
          </cell>
          <cell r="AN149">
            <v>50000</v>
          </cell>
          <cell r="AO149">
            <v>0</v>
          </cell>
          <cell r="AP149">
            <v>0</v>
          </cell>
          <cell r="AR149">
            <v>50000</v>
          </cell>
          <cell r="AU149">
            <v>950000</v>
          </cell>
          <cell r="AV149">
            <v>950000</v>
          </cell>
          <cell r="AW149">
            <v>0</v>
          </cell>
          <cell r="AY149">
            <v>0</v>
          </cell>
          <cell r="AZ149">
            <v>0</v>
          </cell>
          <cell r="BA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</row>
        <row r="150">
          <cell r="G150" t="str">
            <v>Phòng HCNS C2</v>
          </cell>
          <cell r="O150">
            <v>5000000</v>
          </cell>
          <cell r="P150">
            <v>7000000</v>
          </cell>
          <cell r="Q150">
            <v>12000000</v>
          </cell>
          <cell r="Z150">
            <v>12000000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12000000</v>
          </cell>
          <cell r="AM150">
            <v>0</v>
          </cell>
          <cell r="AN150">
            <v>0</v>
          </cell>
          <cell r="AO150">
            <v>0</v>
          </cell>
          <cell r="AP150">
            <v>50000</v>
          </cell>
          <cell r="AR150">
            <v>575000</v>
          </cell>
          <cell r="AU150">
            <v>11425000</v>
          </cell>
          <cell r="AV150">
            <v>11425000</v>
          </cell>
          <cell r="AW150">
            <v>0</v>
          </cell>
          <cell r="AY150">
            <v>0</v>
          </cell>
          <cell r="AZ150">
            <v>100000</v>
          </cell>
          <cell r="BA150">
            <v>1175000</v>
          </cell>
          <cell r="BO150">
            <v>5000000</v>
          </cell>
          <cell r="BP150">
            <v>5000000</v>
          </cell>
          <cell r="BQ150">
            <v>1024999.9999999999</v>
          </cell>
          <cell r="BR150">
            <v>50000</v>
          </cell>
          <cell r="BS150">
            <v>475000</v>
          </cell>
          <cell r="BT150">
            <v>50000</v>
          </cell>
        </row>
        <row r="151">
          <cell r="G151" t="str">
            <v>Phòng QLTK C2</v>
          </cell>
          <cell r="O151">
            <v>7700000</v>
          </cell>
          <cell r="P151">
            <v>7700000</v>
          </cell>
          <cell r="Q151">
            <v>15400000</v>
          </cell>
          <cell r="Z151">
            <v>15400000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15400000</v>
          </cell>
          <cell r="AM151">
            <v>0</v>
          </cell>
          <cell r="AN151">
            <v>99575</v>
          </cell>
          <cell r="AO151">
            <v>0</v>
          </cell>
          <cell r="AP151">
            <v>77000</v>
          </cell>
          <cell r="AR151">
            <v>985075</v>
          </cell>
          <cell r="AU151">
            <v>14414925</v>
          </cell>
          <cell r="AV151">
            <v>14414925</v>
          </cell>
          <cell r="AW151">
            <v>0</v>
          </cell>
          <cell r="AY151">
            <v>0</v>
          </cell>
          <cell r="AZ151">
            <v>154000</v>
          </cell>
          <cell r="BA151">
            <v>1809500</v>
          </cell>
          <cell r="BO151">
            <v>7700000</v>
          </cell>
          <cell r="BP151">
            <v>7700000</v>
          </cell>
          <cell r="BQ151">
            <v>1578500</v>
          </cell>
          <cell r="BR151">
            <v>77000</v>
          </cell>
          <cell r="BS151">
            <v>731500</v>
          </cell>
          <cell r="BT151">
            <v>77000</v>
          </cell>
        </row>
        <row r="152">
          <cell r="G152" t="str">
            <v>Phòng QL KT ĐT C2</v>
          </cell>
          <cell r="O152">
            <v>6500000</v>
          </cell>
          <cell r="P152">
            <v>6500000</v>
          </cell>
          <cell r="Q152">
            <v>13000000</v>
          </cell>
          <cell r="Z152">
            <v>13000000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13000000</v>
          </cell>
          <cell r="AM152">
            <v>0</v>
          </cell>
          <cell r="AN152">
            <v>165875</v>
          </cell>
          <cell r="AO152">
            <v>0</v>
          </cell>
          <cell r="AP152">
            <v>65000</v>
          </cell>
          <cell r="AR152">
            <v>913375</v>
          </cell>
          <cell r="AU152">
            <v>12086625</v>
          </cell>
          <cell r="AV152">
            <v>12086625</v>
          </cell>
          <cell r="AW152">
            <v>0</v>
          </cell>
          <cell r="AY152">
            <v>0</v>
          </cell>
          <cell r="AZ152">
            <v>130000</v>
          </cell>
          <cell r="BA152">
            <v>1527500</v>
          </cell>
          <cell r="BO152">
            <v>6500000</v>
          </cell>
          <cell r="BP152">
            <v>6500000</v>
          </cell>
          <cell r="BQ152">
            <v>1332500</v>
          </cell>
          <cell r="BR152">
            <v>65000</v>
          </cell>
          <cell r="BS152">
            <v>617500</v>
          </cell>
          <cell r="BT152">
            <v>65000</v>
          </cell>
        </row>
        <row r="153">
          <cell r="G153" t="str">
            <v>BGĐ C2</v>
          </cell>
          <cell r="O153">
            <v>20500000</v>
          </cell>
          <cell r="P153">
            <v>20500000</v>
          </cell>
          <cell r="Q153">
            <v>41000000</v>
          </cell>
          <cell r="Z153">
            <v>41000000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41000000</v>
          </cell>
          <cell r="AM153">
            <v>0</v>
          </cell>
          <cell r="AN153">
            <v>3599500</v>
          </cell>
          <cell r="AO153">
            <v>0</v>
          </cell>
          <cell r="AP153">
            <v>130000</v>
          </cell>
          <cell r="AR153">
            <v>5882000</v>
          </cell>
          <cell r="AU153">
            <v>35118000</v>
          </cell>
          <cell r="AV153">
            <v>35118000</v>
          </cell>
          <cell r="AW153">
            <v>0</v>
          </cell>
          <cell r="AY153">
            <v>0</v>
          </cell>
          <cell r="AZ153">
            <v>410000</v>
          </cell>
          <cell r="BA153">
            <v>4817500</v>
          </cell>
          <cell r="BO153">
            <v>20500000</v>
          </cell>
          <cell r="BP153">
            <v>20500000</v>
          </cell>
          <cell r="BQ153">
            <v>4202500</v>
          </cell>
          <cell r="BR153">
            <v>205000</v>
          </cell>
          <cell r="BS153">
            <v>1947500</v>
          </cell>
          <cell r="BT153">
            <v>205000</v>
          </cell>
        </row>
        <row r="154">
          <cell r="G154" t="str">
            <v>Phòng QLTK C2</v>
          </cell>
          <cell r="O154">
            <v>15000000</v>
          </cell>
          <cell r="P154">
            <v>15000000</v>
          </cell>
          <cell r="Q154">
            <v>30000000</v>
          </cell>
          <cell r="Z154">
            <v>30000000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651667</v>
          </cell>
          <cell r="AI154">
            <v>0</v>
          </cell>
          <cell r="AJ154">
            <v>30651667</v>
          </cell>
          <cell r="AM154">
            <v>0</v>
          </cell>
          <cell r="AN154">
            <v>612500</v>
          </cell>
          <cell r="AO154">
            <v>0</v>
          </cell>
          <cell r="AP154">
            <v>130000</v>
          </cell>
          <cell r="AR154">
            <v>2317500</v>
          </cell>
          <cell r="AU154">
            <v>28334167</v>
          </cell>
          <cell r="AV154">
            <v>28334167</v>
          </cell>
          <cell r="AW154">
            <v>0</v>
          </cell>
          <cell r="AY154">
            <v>0</v>
          </cell>
          <cell r="AZ154">
            <v>300000</v>
          </cell>
          <cell r="BA154">
            <v>3525000</v>
          </cell>
          <cell r="BO154">
            <v>15000000</v>
          </cell>
          <cell r="BP154">
            <v>15000000</v>
          </cell>
          <cell r="BQ154">
            <v>3075000</v>
          </cell>
          <cell r="BR154">
            <v>150000</v>
          </cell>
          <cell r="BS154">
            <v>1425000</v>
          </cell>
          <cell r="BT154">
            <v>150000</v>
          </cell>
        </row>
        <row r="155">
          <cell r="G155" t="str">
            <v>Phòng QLTK C2</v>
          </cell>
          <cell r="O155">
            <v>8500000</v>
          </cell>
          <cell r="P155">
            <v>8500000</v>
          </cell>
          <cell r="Q155">
            <v>17000000</v>
          </cell>
          <cell r="Z155">
            <v>17000000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17000000</v>
          </cell>
          <cell r="AM155">
            <v>0</v>
          </cell>
          <cell r="AN155">
            <v>460750</v>
          </cell>
          <cell r="AO155">
            <v>0</v>
          </cell>
          <cell r="AP155">
            <v>85000</v>
          </cell>
          <cell r="AR155">
            <v>1438250</v>
          </cell>
          <cell r="AU155">
            <v>15561750</v>
          </cell>
          <cell r="AV155">
            <v>15561750</v>
          </cell>
          <cell r="AW155">
            <v>0</v>
          </cell>
          <cell r="AY155">
            <v>0</v>
          </cell>
          <cell r="AZ155">
            <v>170000</v>
          </cell>
          <cell r="BA155">
            <v>1997500</v>
          </cell>
          <cell r="BO155">
            <v>8500000</v>
          </cell>
          <cell r="BP155">
            <v>8500000</v>
          </cell>
          <cell r="BQ155">
            <v>1742500</v>
          </cell>
          <cell r="BR155">
            <v>85000</v>
          </cell>
          <cell r="BS155">
            <v>807500</v>
          </cell>
          <cell r="BT155">
            <v>85000</v>
          </cell>
        </row>
        <row r="156">
          <cell r="G156" t="str">
            <v>Phòng QLTK C2</v>
          </cell>
          <cell r="O156">
            <v>7000000</v>
          </cell>
          <cell r="P156">
            <v>7000000</v>
          </cell>
          <cell r="Q156">
            <v>14000000</v>
          </cell>
          <cell r="Z156">
            <v>14000000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14000000</v>
          </cell>
          <cell r="AM156">
            <v>0</v>
          </cell>
          <cell r="AN156">
            <v>213250</v>
          </cell>
          <cell r="AO156">
            <v>0</v>
          </cell>
          <cell r="AP156">
            <v>70000</v>
          </cell>
          <cell r="AR156">
            <v>1018250</v>
          </cell>
          <cell r="AU156">
            <v>12981750</v>
          </cell>
          <cell r="AV156">
            <v>12981750</v>
          </cell>
          <cell r="AW156">
            <v>0</v>
          </cell>
          <cell r="AY156">
            <v>0</v>
          </cell>
          <cell r="AZ156">
            <v>140000</v>
          </cell>
          <cell r="BA156">
            <v>1645000</v>
          </cell>
          <cell r="BO156">
            <v>7000000</v>
          </cell>
          <cell r="BP156">
            <v>7000000</v>
          </cell>
          <cell r="BQ156">
            <v>1435000</v>
          </cell>
          <cell r="BR156">
            <v>70000</v>
          </cell>
          <cell r="BS156">
            <v>665000</v>
          </cell>
          <cell r="BT156">
            <v>70000</v>
          </cell>
        </row>
        <row r="157">
          <cell r="G157" t="str">
            <v>Phòng QLTK C2</v>
          </cell>
          <cell r="O157">
            <v>7500000</v>
          </cell>
          <cell r="P157">
            <v>7500000</v>
          </cell>
          <cell r="Q157">
            <v>15000000</v>
          </cell>
          <cell r="Z157">
            <v>14687500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14687500</v>
          </cell>
          <cell r="AM157">
            <v>0</v>
          </cell>
          <cell r="AN157">
            <v>245000</v>
          </cell>
          <cell r="AO157">
            <v>0</v>
          </cell>
          <cell r="AP157">
            <v>75000</v>
          </cell>
          <cell r="AR157">
            <v>1107500</v>
          </cell>
          <cell r="AU157">
            <v>13580000</v>
          </cell>
          <cell r="AV157">
            <v>13580000</v>
          </cell>
          <cell r="AW157">
            <v>0</v>
          </cell>
          <cell r="AY157">
            <v>0</v>
          </cell>
          <cell r="AZ157">
            <v>150000</v>
          </cell>
          <cell r="BA157">
            <v>1762500</v>
          </cell>
          <cell r="BO157">
            <v>7500000</v>
          </cell>
          <cell r="BP157">
            <v>7500000</v>
          </cell>
          <cell r="BQ157">
            <v>1537500</v>
          </cell>
          <cell r="BR157">
            <v>75000</v>
          </cell>
          <cell r="BS157">
            <v>712500</v>
          </cell>
          <cell r="BT157">
            <v>75000</v>
          </cell>
        </row>
        <row r="158">
          <cell r="G158" t="str">
            <v>Phòng QLTK C2</v>
          </cell>
          <cell r="O158">
            <v>7500000</v>
          </cell>
          <cell r="P158">
            <v>7500000</v>
          </cell>
          <cell r="Q158">
            <v>15000000</v>
          </cell>
          <cell r="Z158">
            <v>15000000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15000000</v>
          </cell>
          <cell r="AM158">
            <v>0</v>
          </cell>
          <cell r="AN158">
            <v>271250</v>
          </cell>
          <cell r="AO158">
            <v>0</v>
          </cell>
          <cell r="AP158">
            <v>75000</v>
          </cell>
          <cell r="AR158">
            <v>1133750</v>
          </cell>
          <cell r="AU158">
            <v>13866250</v>
          </cell>
          <cell r="AV158">
            <v>13866250</v>
          </cell>
          <cell r="AW158">
            <v>0</v>
          </cell>
          <cell r="AY158">
            <v>0</v>
          </cell>
          <cell r="AZ158">
            <v>150000</v>
          </cell>
          <cell r="BA158">
            <v>1762500</v>
          </cell>
          <cell r="BO158">
            <v>7500000</v>
          </cell>
          <cell r="BP158">
            <v>7500000</v>
          </cell>
          <cell r="BQ158">
            <v>1537500</v>
          </cell>
          <cell r="BR158">
            <v>75000</v>
          </cell>
          <cell r="BS158">
            <v>712500</v>
          </cell>
          <cell r="BT158">
            <v>75000</v>
          </cell>
        </row>
        <row r="159">
          <cell r="G159" t="str">
            <v>Phòng QLTK C2</v>
          </cell>
          <cell r="O159">
            <v>7000000</v>
          </cell>
          <cell r="P159">
            <v>7000000</v>
          </cell>
          <cell r="Q159">
            <v>14000000</v>
          </cell>
          <cell r="Z159">
            <v>14000000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14000000</v>
          </cell>
          <cell r="AM159">
            <v>0</v>
          </cell>
          <cell r="AN159">
            <v>213250</v>
          </cell>
          <cell r="AO159">
            <v>0</v>
          </cell>
          <cell r="AP159">
            <v>70000</v>
          </cell>
          <cell r="AR159">
            <v>1018250</v>
          </cell>
          <cell r="AU159">
            <v>12981750</v>
          </cell>
          <cell r="AV159">
            <v>12981750</v>
          </cell>
          <cell r="AW159">
            <v>0</v>
          </cell>
          <cell r="AY159">
            <v>0</v>
          </cell>
          <cell r="AZ159">
            <v>140000</v>
          </cell>
          <cell r="BA159">
            <v>1645000</v>
          </cell>
          <cell r="BO159">
            <v>7000000</v>
          </cell>
          <cell r="BP159">
            <v>7000000</v>
          </cell>
          <cell r="BQ159">
            <v>1435000</v>
          </cell>
          <cell r="BR159">
            <v>70000</v>
          </cell>
          <cell r="BS159">
            <v>665000</v>
          </cell>
          <cell r="BT159">
            <v>70000</v>
          </cell>
        </row>
        <row r="160">
          <cell r="G160" t="str">
            <v>Phòng QLDA C2</v>
          </cell>
          <cell r="O160">
            <v>15000000</v>
          </cell>
          <cell r="P160">
            <v>15000000</v>
          </cell>
          <cell r="Q160">
            <v>30000000</v>
          </cell>
          <cell r="Z160">
            <v>30000000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30000000</v>
          </cell>
          <cell r="AM160">
            <v>0</v>
          </cell>
          <cell r="AN160">
            <v>1083750</v>
          </cell>
          <cell r="AO160">
            <v>0</v>
          </cell>
          <cell r="AP160">
            <v>130000</v>
          </cell>
          <cell r="AR160">
            <v>2788750</v>
          </cell>
          <cell r="AU160">
            <v>27211250</v>
          </cell>
          <cell r="AV160">
            <v>27211250</v>
          </cell>
          <cell r="AW160">
            <v>0</v>
          </cell>
          <cell r="AY160">
            <v>0</v>
          </cell>
          <cell r="AZ160">
            <v>300000</v>
          </cell>
          <cell r="BA160">
            <v>3525000</v>
          </cell>
          <cell r="BO160">
            <v>15000000</v>
          </cell>
          <cell r="BP160">
            <v>15000000</v>
          </cell>
          <cell r="BQ160">
            <v>3075000</v>
          </cell>
          <cell r="BR160">
            <v>150000</v>
          </cell>
          <cell r="BS160">
            <v>1425000</v>
          </cell>
          <cell r="BT160">
            <v>150000</v>
          </cell>
        </row>
        <row r="161">
          <cell r="G161" t="str">
            <v>Phòng QLDA C2</v>
          </cell>
          <cell r="O161">
            <v>6037500</v>
          </cell>
          <cell r="P161">
            <v>6037500</v>
          </cell>
          <cell r="Q161">
            <v>12075000</v>
          </cell>
          <cell r="Z161">
            <v>7546875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7546875</v>
          </cell>
          <cell r="AM161">
            <v>0</v>
          </cell>
          <cell r="AN161">
            <v>0</v>
          </cell>
          <cell r="AO161">
            <v>0</v>
          </cell>
          <cell r="AP161">
            <v>60375</v>
          </cell>
          <cell r="AR161">
            <v>694313</v>
          </cell>
          <cell r="AU161">
            <v>6852562</v>
          </cell>
          <cell r="AV161">
            <v>6852562</v>
          </cell>
          <cell r="AW161">
            <v>0</v>
          </cell>
          <cell r="AY161">
            <v>0</v>
          </cell>
          <cell r="AZ161">
            <v>120750</v>
          </cell>
          <cell r="BA161">
            <v>1418813</v>
          </cell>
          <cell r="BO161">
            <v>6037500</v>
          </cell>
          <cell r="BP161">
            <v>6037500</v>
          </cell>
          <cell r="BQ161">
            <v>1237687.5</v>
          </cell>
          <cell r="BR161">
            <v>60375</v>
          </cell>
          <cell r="BS161">
            <v>573562.5</v>
          </cell>
          <cell r="BT161">
            <v>60375</v>
          </cell>
        </row>
        <row r="162">
          <cell r="G162" t="str">
            <v>Phòng QLTK C2</v>
          </cell>
          <cell r="O162">
            <v>8120000</v>
          </cell>
          <cell r="P162">
            <v>8120000</v>
          </cell>
          <cell r="Q162">
            <v>16240000</v>
          </cell>
          <cell r="Z162">
            <v>16240000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16240000</v>
          </cell>
          <cell r="AM162">
            <v>0</v>
          </cell>
          <cell r="AN162">
            <v>388740</v>
          </cell>
          <cell r="AO162">
            <v>0</v>
          </cell>
          <cell r="AP162">
            <v>81200</v>
          </cell>
          <cell r="AR162">
            <v>1322540</v>
          </cell>
          <cell r="AU162">
            <v>14917460</v>
          </cell>
          <cell r="AV162">
            <v>14917460</v>
          </cell>
          <cell r="AW162">
            <v>0</v>
          </cell>
          <cell r="AY162">
            <v>0</v>
          </cell>
          <cell r="AZ162">
            <v>162400</v>
          </cell>
          <cell r="BA162">
            <v>1908200</v>
          </cell>
          <cell r="BO162">
            <v>8120000</v>
          </cell>
          <cell r="BP162">
            <v>8120000</v>
          </cell>
          <cell r="BQ162">
            <v>1664600</v>
          </cell>
          <cell r="BR162">
            <v>81200</v>
          </cell>
          <cell r="BS162">
            <v>771400</v>
          </cell>
          <cell r="BT162">
            <v>81200</v>
          </cell>
        </row>
        <row r="163">
          <cell r="G163" t="str">
            <v>Phòng QLDA C2</v>
          </cell>
          <cell r="O163">
            <v>6500000</v>
          </cell>
          <cell r="P163">
            <v>0</v>
          </cell>
          <cell r="Q163">
            <v>6500000</v>
          </cell>
          <cell r="Z163">
            <v>5687500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5687500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R163">
            <v>0</v>
          </cell>
          <cell r="AU163">
            <v>5687500</v>
          </cell>
          <cell r="AV163">
            <v>5687500</v>
          </cell>
          <cell r="AW163">
            <v>0</v>
          </cell>
          <cell r="AY163">
            <v>0</v>
          </cell>
          <cell r="AZ163">
            <v>0</v>
          </cell>
          <cell r="BA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</row>
        <row r="164">
          <cell r="G164" t="str">
            <v>Phòng QLDA C2</v>
          </cell>
          <cell r="O164">
            <v>6500000</v>
          </cell>
          <cell r="P164">
            <v>0</v>
          </cell>
          <cell r="Q164">
            <v>6500000</v>
          </cell>
          <cell r="Z164">
            <v>5958333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5958333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R164">
            <v>0</v>
          </cell>
          <cell r="AU164">
            <v>5958333</v>
          </cell>
          <cell r="AV164">
            <v>5958333</v>
          </cell>
          <cell r="AW164">
            <v>0</v>
          </cell>
          <cell r="AY164">
            <v>0</v>
          </cell>
          <cell r="AZ164">
            <v>0</v>
          </cell>
          <cell r="BA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</row>
        <row r="165">
          <cell r="G165" t="str">
            <v>Phòng QLDA C2</v>
          </cell>
          <cell r="O165">
            <v>6500000</v>
          </cell>
          <cell r="P165">
            <v>0</v>
          </cell>
          <cell r="Q165">
            <v>6500000</v>
          </cell>
          <cell r="Z165">
            <v>6500000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6500000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R165">
            <v>0</v>
          </cell>
          <cell r="AU165">
            <v>6500000</v>
          </cell>
          <cell r="AV165">
            <v>6500000</v>
          </cell>
          <cell r="AW165">
            <v>0</v>
          </cell>
          <cell r="AY165">
            <v>0</v>
          </cell>
          <cell r="AZ165">
            <v>0</v>
          </cell>
          <cell r="BA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</row>
        <row r="166">
          <cell r="G166" t="str">
            <v>Phòng QLDA C2</v>
          </cell>
          <cell r="O166">
            <v>17500000</v>
          </cell>
          <cell r="P166">
            <v>17500000</v>
          </cell>
          <cell r="Q166">
            <v>35000000</v>
          </cell>
          <cell r="Z166">
            <v>21875000</v>
          </cell>
          <cell r="AA166">
            <v>0</v>
          </cell>
          <cell r="AB166">
            <v>0</v>
          </cell>
          <cell r="AC166">
            <v>2916667</v>
          </cell>
          <cell r="AD166">
            <v>0</v>
          </cell>
          <cell r="AE166">
            <v>0</v>
          </cell>
          <cell r="AF166">
            <v>0</v>
          </cell>
          <cell r="AG166">
            <v>1000000</v>
          </cell>
          <cell r="AH166">
            <v>0</v>
          </cell>
          <cell r="AI166">
            <v>0</v>
          </cell>
          <cell r="AJ166">
            <v>25791667</v>
          </cell>
          <cell r="AM166">
            <v>0</v>
          </cell>
          <cell r="AN166">
            <v>379583</v>
          </cell>
          <cell r="AO166">
            <v>0</v>
          </cell>
          <cell r="AP166">
            <v>130000</v>
          </cell>
          <cell r="AR166">
            <v>2347083</v>
          </cell>
          <cell r="AU166">
            <v>23444584</v>
          </cell>
          <cell r="AV166">
            <v>23444584</v>
          </cell>
          <cell r="AW166">
            <v>0</v>
          </cell>
          <cell r="AY166">
            <v>0</v>
          </cell>
          <cell r="AZ166">
            <v>350000</v>
          </cell>
          <cell r="BA166">
            <v>4112500</v>
          </cell>
          <cell r="BO166">
            <v>17500000</v>
          </cell>
          <cell r="BP166">
            <v>17500000</v>
          </cell>
          <cell r="BQ166">
            <v>3587500</v>
          </cell>
          <cell r="BR166">
            <v>175000</v>
          </cell>
          <cell r="BS166">
            <v>1662500</v>
          </cell>
          <cell r="BT166">
            <v>175000</v>
          </cell>
        </row>
        <row r="167">
          <cell r="G167" t="str">
            <v>Phòng QL KT ĐT C2</v>
          </cell>
          <cell r="O167">
            <v>6000000</v>
          </cell>
          <cell r="P167">
            <v>6000000</v>
          </cell>
          <cell r="Q167">
            <v>12000000</v>
          </cell>
          <cell r="Z167">
            <v>5000000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5000000</v>
          </cell>
          <cell r="AM167">
            <v>0</v>
          </cell>
          <cell r="AN167">
            <v>0</v>
          </cell>
          <cell r="AO167">
            <v>0</v>
          </cell>
          <cell r="AP167">
            <v>60000</v>
          </cell>
          <cell r="AR167">
            <v>690000</v>
          </cell>
          <cell r="AU167">
            <v>4310000</v>
          </cell>
          <cell r="AV167">
            <v>4310000</v>
          </cell>
          <cell r="AW167">
            <v>0</v>
          </cell>
          <cell r="AY167">
            <v>0</v>
          </cell>
          <cell r="AZ167">
            <v>120000</v>
          </cell>
          <cell r="BA167">
            <v>1410000</v>
          </cell>
          <cell r="BO167">
            <v>6000000</v>
          </cell>
          <cell r="BP167">
            <v>6000000</v>
          </cell>
          <cell r="BQ167">
            <v>1230000</v>
          </cell>
          <cell r="BR167">
            <v>60000</v>
          </cell>
          <cell r="BS167">
            <v>570000</v>
          </cell>
          <cell r="BT167">
            <v>60000</v>
          </cell>
        </row>
        <row r="168">
          <cell r="G168" t="str">
            <v>Phòng QLDA C2</v>
          </cell>
          <cell r="O168">
            <v>10000000.1</v>
          </cell>
          <cell r="P168">
            <v>10000000.1</v>
          </cell>
          <cell r="Q168">
            <v>20000000.199999999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I168">
            <v>0</v>
          </cell>
          <cell r="AJ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100000</v>
          </cell>
          <cell r="AR168">
            <v>1150000</v>
          </cell>
          <cell r="AU168">
            <v>-1150000</v>
          </cell>
          <cell r="AV168">
            <v>-1150000</v>
          </cell>
          <cell r="AW168">
            <v>0</v>
          </cell>
          <cell r="AY168">
            <v>0</v>
          </cell>
          <cell r="AZ168">
            <v>200000</v>
          </cell>
          <cell r="BA168">
            <v>2350000</v>
          </cell>
          <cell r="BO168">
            <v>10000000.1</v>
          </cell>
          <cell r="BP168">
            <v>10000000.1</v>
          </cell>
          <cell r="BQ168">
            <v>2050000.0204999999</v>
          </cell>
          <cell r="BR168">
            <v>100000.001</v>
          </cell>
          <cell r="BS168">
            <v>950000.00949999993</v>
          </cell>
          <cell r="BT168">
            <v>100000.001</v>
          </cell>
        </row>
        <row r="169">
          <cell r="G169" t="str">
            <v>Phòng QLTK C2</v>
          </cell>
          <cell r="O169">
            <v>31050000</v>
          </cell>
          <cell r="P169">
            <v>31050000</v>
          </cell>
          <cell r="Q169">
            <v>62100000</v>
          </cell>
          <cell r="Z169">
            <v>53173125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I169">
            <v>0</v>
          </cell>
          <cell r="AJ169">
            <v>53173125</v>
          </cell>
          <cell r="AM169">
            <v>0</v>
          </cell>
          <cell r="AN169">
            <v>5317313</v>
          </cell>
          <cell r="AO169">
            <v>0</v>
          </cell>
          <cell r="AP169">
            <v>0</v>
          </cell>
          <cell r="AR169">
            <v>5317313</v>
          </cell>
          <cell r="AU169">
            <v>47855812</v>
          </cell>
          <cell r="AV169">
            <v>47855812</v>
          </cell>
          <cell r="AW169">
            <v>0</v>
          </cell>
          <cell r="AY169">
            <v>0</v>
          </cell>
          <cell r="AZ169">
            <v>0</v>
          </cell>
          <cell r="BA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</row>
        <row r="170">
          <cell r="G170">
            <v>0</v>
          </cell>
          <cell r="O170">
            <v>0</v>
          </cell>
          <cell r="P170">
            <v>0</v>
          </cell>
          <cell r="Q170">
            <v>0</v>
          </cell>
          <cell r="Z170" t="e">
            <v>#DIV/0!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 t="e">
            <v>#N/A</v>
          </cell>
          <cell r="AF170" t="e">
            <v>#N/A</v>
          </cell>
          <cell r="AG170" t="e">
            <v>#N/A</v>
          </cell>
          <cell r="AI170">
            <v>0</v>
          </cell>
          <cell r="AJ170" t="e">
            <v>#DIV/0!</v>
          </cell>
          <cell r="AM170">
            <v>0</v>
          </cell>
          <cell r="AN170" t="e">
            <v>#N/A</v>
          </cell>
          <cell r="AO170">
            <v>0</v>
          </cell>
          <cell r="AP170">
            <v>0</v>
          </cell>
          <cell r="AR170" t="e">
            <v>#N/A</v>
          </cell>
          <cell r="AU170" t="e">
            <v>#DIV/0!</v>
          </cell>
          <cell r="AV170" t="e">
            <v>#DIV/0!</v>
          </cell>
          <cell r="AW170" t="e">
            <v>#DIV/0!</v>
          </cell>
          <cell r="AY170">
            <v>0</v>
          </cell>
          <cell r="AZ170">
            <v>0</v>
          </cell>
          <cell r="BA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</row>
        <row r="171">
          <cell r="G171" t="str">
            <v>Phòng QLDA C2</v>
          </cell>
          <cell r="O171">
            <v>27750000</v>
          </cell>
          <cell r="P171">
            <v>27750000</v>
          </cell>
          <cell r="Q171">
            <v>55500000</v>
          </cell>
          <cell r="Z171">
            <v>47175000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I171">
            <v>0</v>
          </cell>
          <cell r="AJ171">
            <v>47175000</v>
          </cell>
          <cell r="AM171">
            <v>0</v>
          </cell>
          <cell r="AN171">
            <v>4717500</v>
          </cell>
          <cell r="AO171">
            <v>0</v>
          </cell>
          <cell r="AP171">
            <v>0</v>
          </cell>
          <cell r="AR171">
            <v>4717500</v>
          </cell>
          <cell r="AU171">
            <v>42457500</v>
          </cell>
          <cell r="AV171">
            <v>42457500</v>
          </cell>
          <cell r="AW171">
            <v>0</v>
          </cell>
          <cell r="AY171">
            <v>0</v>
          </cell>
          <cell r="AZ171">
            <v>0</v>
          </cell>
          <cell r="BA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</row>
        <row r="172">
          <cell r="G172" t="str">
            <v>Phòng QL KT ĐT C2</v>
          </cell>
          <cell r="O172">
            <v>6000000</v>
          </cell>
          <cell r="P172">
            <v>6000000</v>
          </cell>
          <cell r="Q172">
            <v>12000000</v>
          </cell>
          <cell r="Z172">
            <v>9775000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I172">
            <v>0</v>
          </cell>
          <cell r="AJ172">
            <v>9775000</v>
          </cell>
          <cell r="AM172">
            <v>0</v>
          </cell>
          <cell r="AN172">
            <v>977500</v>
          </cell>
          <cell r="AO172">
            <v>0</v>
          </cell>
          <cell r="AP172">
            <v>0</v>
          </cell>
          <cell r="AR172">
            <v>977500</v>
          </cell>
          <cell r="AU172">
            <v>8797500</v>
          </cell>
          <cell r="AV172">
            <v>8797500</v>
          </cell>
          <cell r="AW172">
            <v>0</v>
          </cell>
          <cell r="AY172">
            <v>0</v>
          </cell>
          <cell r="AZ172">
            <v>0</v>
          </cell>
          <cell r="BA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</row>
        <row r="173">
          <cell r="G173" t="str">
            <v>BGĐ C2</v>
          </cell>
          <cell r="O173">
            <v>14850000</v>
          </cell>
          <cell r="P173">
            <v>14850000</v>
          </cell>
          <cell r="Q173">
            <v>29700000</v>
          </cell>
          <cell r="Z173">
            <v>29081250</v>
          </cell>
          <cell r="AA173">
            <v>0</v>
          </cell>
          <cell r="AB173">
            <v>0</v>
          </cell>
          <cell r="AC173">
            <v>4950000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680000</v>
          </cell>
          <cell r="AI173">
            <v>0</v>
          </cell>
          <cell r="AJ173">
            <v>34711250</v>
          </cell>
          <cell r="AM173">
            <v>0</v>
          </cell>
          <cell r="AN173">
            <v>1319550</v>
          </cell>
          <cell r="AO173">
            <v>0</v>
          </cell>
          <cell r="AP173">
            <v>130000</v>
          </cell>
          <cell r="AR173">
            <v>3008800</v>
          </cell>
          <cell r="AU173">
            <v>31702450</v>
          </cell>
          <cell r="AV173">
            <v>31702450</v>
          </cell>
          <cell r="AW173">
            <v>0</v>
          </cell>
          <cell r="AY173">
            <v>0</v>
          </cell>
          <cell r="AZ173">
            <v>297000</v>
          </cell>
          <cell r="BA173">
            <v>3489750</v>
          </cell>
          <cell r="BO173">
            <v>14850000</v>
          </cell>
          <cell r="BP173">
            <v>14850000</v>
          </cell>
          <cell r="BQ173">
            <v>3044250</v>
          </cell>
          <cell r="BR173">
            <v>148500</v>
          </cell>
          <cell r="BS173">
            <v>1410750</v>
          </cell>
          <cell r="BT173">
            <v>148500</v>
          </cell>
        </row>
        <row r="174">
          <cell r="G174" t="str">
            <v>TVGS DE4 C2</v>
          </cell>
          <cell r="O174">
            <v>7475000</v>
          </cell>
          <cell r="P174">
            <v>7475000</v>
          </cell>
          <cell r="Q174">
            <v>14950000</v>
          </cell>
          <cell r="Z174">
            <v>14638542</v>
          </cell>
          <cell r="AA174">
            <v>0</v>
          </cell>
          <cell r="AB174">
            <v>0</v>
          </cell>
          <cell r="AC174">
            <v>4671875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19310417</v>
          </cell>
          <cell r="AM174">
            <v>0</v>
          </cell>
          <cell r="AN174">
            <v>0</v>
          </cell>
          <cell r="AO174">
            <v>0</v>
          </cell>
          <cell r="AP174">
            <v>74750</v>
          </cell>
          <cell r="AR174">
            <v>859625</v>
          </cell>
          <cell r="AU174">
            <v>18450792</v>
          </cell>
          <cell r="AV174">
            <v>18450792</v>
          </cell>
          <cell r="AW174">
            <v>0</v>
          </cell>
          <cell r="AY174">
            <v>0</v>
          </cell>
          <cell r="AZ174">
            <v>149500</v>
          </cell>
          <cell r="BA174">
            <v>1756625</v>
          </cell>
          <cell r="BO174">
            <v>7475000</v>
          </cell>
          <cell r="BP174">
            <v>7475000</v>
          </cell>
          <cell r="BQ174">
            <v>1532375</v>
          </cell>
          <cell r="BR174">
            <v>74750</v>
          </cell>
          <cell r="BS174">
            <v>710125</v>
          </cell>
          <cell r="BT174">
            <v>74750</v>
          </cell>
        </row>
        <row r="175">
          <cell r="G175" t="str">
            <v>TVGS DF1 C2</v>
          </cell>
          <cell r="O175">
            <v>7000000</v>
          </cell>
          <cell r="P175">
            <v>6999999.9749999996</v>
          </cell>
          <cell r="Q175">
            <v>13999999.949999999</v>
          </cell>
          <cell r="Z175">
            <v>4666667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4666667</v>
          </cell>
          <cell r="AM175">
            <v>0</v>
          </cell>
          <cell r="AN175">
            <v>0</v>
          </cell>
          <cell r="AO175">
            <v>0</v>
          </cell>
          <cell r="AP175">
            <v>70000</v>
          </cell>
          <cell r="AR175">
            <v>805000</v>
          </cell>
          <cell r="AU175">
            <v>3861667</v>
          </cell>
          <cell r="AV175">
            <v>3861667</v>
          </cell>
          <cell r="AW175">
            <v>0</v>
          </cell>
          <cell r="AY175">
            <v>0</v>
          </cell>
          <cell r="AZ175">
            <v>140000</v>
          </cell>
          <cell r="BA175">
            <v>1645000</v>
          </cell>
          <cell r="BO175">
            <v>7000000</v>
          </cell>
          <cell r="BP175">
            <v>7000000</v>
          </cell>
          <cell r="BQ175">
            <v>1435000</v>
          </cell>
          <cell r="BR175">
            <v>70000</v>
          </cell>
          <cell r="BS175">
            <v>665000</v>
          </cell>
          <cell r="BT175">
            <v>70000</v>
          </cell>
        </row>
        <row r="176">
          <cell r="G176" t="str">
            <v>TVGS DE4 C2</v>
          </cell>
          <cell r="O176">
            <v>6500000</v>
          </cell>
          <cell r="P176">
            <v>6500000.0999999996</v>
          </cell>
          <cell r="Q176">
            <v>13000000.199999999</v>
          </cell>
          <cell r="Z176">
            <v>12729167</v>
          </cell>
          <cell r="AA176">
            <v>0</v>
          </cell>
          <cell r="AB176">
            <v>0</v>
          </cell>
          <cell r="AC176">
            <v>4062500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16791667</v>
          </cell>
          <cell r="AM176">
            <v>0</v>
          </cell>
          <cell r="AN176">
            <v>257792</v>
          </cell>
          <cell r="AO176">
            <v>0</v>
          </cell>
          <cell r="AP176">
            <v>65000</v>
          </cell>
          <cell r="AR176">
            <v>1005292</v>
          </cell>
          <cell r="AU176">
            <v>15786375</v>
          </cell>
          <cell r="AV176">
            <v>15786375</v>
          </cell>
          <cell r="AW176">
            <v>0</v>
          </cell>
          <cell r="AY176">
            <v>0</v>
          </cell>
          <cell r="AZ176">
            <v>130000</v>
          </cell>
          <cell r="BA176">
            <v>1527500</v>
          </cell>
          <cell r="BO176">
            <v>6500000</v>
          </cell>
          <cell r="BP176">
            <v>6500000</v>
          </cell>
          <cell r="BQ176">
            <v>1332500</v>
          </cell>
          <cell r="BR176">
            <v>65000</v>
          </cell>
          <cell r="BS176">
            <v>617500</v>
          </cell>
          <cell r="BT176">
            <v>65000</v>
          </cell>
        </row>
        <row r="177">
          <cell r="G177" t="str">
            <v>Phòng QLDA C2</v>
          </cell>
          <cell r="O177">
            <v>12500000</v>
          </cell>
          <cell r="P177">
            <v>12500000</v>
          </cell>
          <cell r="Q177">
            <v>25000000</v>
          </cell>
          <cell r="Z177">
            <v>25000000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25000000</v>
          </cell>
          <cell r="AM177">
            <v>0</v>
          </cell>
          <cell r="AN177">
            <v>194375</v>
          </cell>
          <cell r="AO177">
            <v>0</v>
          </cell>
          <cell r="AP177">
            <v>125000</v>
          </cell>
          <cell r="AR177">
            <v>1631875</v>
          </cell>
          <cell r="AU177">
            <v>23368125</v>
          </cell>
          <cell r="AV177">
            <v>23368125</v>
          </cell>
          <cell r="AW177">
            <v>0</v>
          </cell>
          <cell r="AY177">
            <v>0</v>
          </cell>
          <cell r="AZ177">
            <v>250000</v>
          </cell>
          <cell r="BA177">
            <v>2937500</v>
          </cell>
          <cell r="BO177">
            <v>12500000</v>
          </cell>
          <cell r="BP177">
            <v>12500000</v>
          </cell>
          <cell r="BQ177">
            <v>2562500</v>
          </cell>
          <cell r="BR177">
            <v>125000</v>
          </cell>
          <cell r="BS177">
            <v>1187500</v>
          </cell>
          <cell r="BT177">
            <v>125000</v>
          </cell>
        </row>
        <row r="178">
          <cell r="G178" t="str">
            <v>TVGS DE4 C2</v>
          </cell>
          <cell r="O178">
            <v>6500000</v>
          </cell>
          <cell r="P178">
            <v>6499999.9800000004</v>
          </cell>
          <cell r="Q178">
            <v>12999999.960000001</v>
          </cell>
          <cell r="Z178">
            <v>12729167</v>
          </cell>
          <cell r="AA178">
            <v>0</v>
          </cell>
          <cell r="AB178">
            <v>0</v>
          </cell>
          <cell r="AC178">
            <v>4062500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680000</v>
          </cell>
          <cell r="AI178">
            <v>0</v>
          </cell>
          <cell r="AJ178">
            <v>17471667</v>
          </cell>
          <cell r="AM178">
            <v>0</v>
          </cell>
          <cell r="AN178">
            <v>73896</v>
          </cell>
          <cell r="AO178">
            <v>0</v>
          </cell>
          <cell r="AP178">
            <v>65000</v>
          </cell>
          <cell r="AR178">
            <v>821396</v>
          </cell>
          <cell r="AU178">
            <v>16650271</v>
          </cell>
          <cell r="AV178">
            <v>16650271</v>
          </cell>
          <cell r="AW178">
            <v>0</v>
          </cell>
          <cell r="AY178">
            <v>0</v>
          </cell>
          <cell r="AZ178">
            <v>130000</v>
          </cell>
          <cell r="BA178">
            <v>1527500</v>
          </cell>
          <cell r="BO178">
            <v>6500000</v>
          </cell>
          <cell r="BP178">
            <v>6500000</v>
          </cell>
          <cell r="BQ178">
            <v>1332500</v>
          </cell>
          <cell r="BR178">
            <v>65000</v>
          </cell>
          <cell r="BS178">
            <v>617500</v>
          </cell>
          <cell r="BT178">
            <v>65000</v>
          </cell>
        </row>
        <row r="179">
          <cell r="G179" t="str">
            <v>TVGS DE4 C2</v>
          </cell>
          <cell r="O179">
            <v>5500000</v>
          </cell>
          <cell r="P179">
            <v>5500000</v>
          </cell>
          <cell r="Q179">
            <v>11000000</v>
          </cell>
          <cell r="Z179">
            <v>10770833</v>
          </cell>
          <cell r="AA179">
            <v>0</v>
          </cell>
          <cell r="AB179">
            <v>0</v>
          </cell>
          <cell r="AC179">
            <v>3437500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14208333</v>
          </cell>
          <cell r="AM179">
            <v>0</v>
          </cell>
          <cell r="AN179">
            <v>145604</v>
          </cell>
          <cell r="AO179">
            <v>0</v>
          </cell>
          <cell r="AP179">
            <v>55000</v>
          </cell>
          <cell r="AR179">
            <v>778104</v>
          </cell>
          <cell r="AU179">
            <v>13430229</v>
          </cell>
          <cell r="AV179">
            <v>13430229</v>
          </cell>
          <cell r="AW179">
            <v>0</v>
          </cell>
          <cell r="AY179">
            <v>0</v>
          </cell>
          <cell r="AZ179">
            <v>110000</v>
          </cell>
          <cell r="BA179">
            <v>1292500</v>
          </cell>
          <cell r="BO179">
            <v>5500000</v>
          </cell>
          <cell r="BP179">
            <v>5500000</v>
          </cell>
          <cell r="BQ179">
            <v>1127500</v>
          </cell>
          <cell r="BR179">
            <v>55000</v>
          </cell>
          <cell r="BS179">
            <v>522500</v>
          </cell>
          <cell r="BT179">
            <v>55000</v>
          </cell>
        </row>
        <row r="180">
          <cell r="G180" t="str">
            <v>TVGS DE4 C2</v>
          </cell>
          <cell r="O180">
            <v>5642500</v>
          </cell>
          <cell r="P180">
            <v>5642500</v>
          </cell>
          <cell r="Q180">
            <v>11285000</v>
          </cell>
          <cell r="Z180">
            <v>11049896</v>
          </cell>
          <cell r="AA180">
            <v>0</v>
          </cell>
          <cell r="AB180">
            <v>0</v>
          </cell>
          <cell r="AC180">
            <v>3526563</v>
          </cell>
          <cell r="AD180">
            <v>0</v>
          </cell>
          <cell r="AE180">
            <v>2500000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17076459</v>
          </cell>
          <cell r="AM180">
            <v>0</v>
          </cell>
          <cell r="AN180">
            <v>92911</v>
          </cell>
          <cell r="AO180">
            <v>0</v>
          </cell>
          <cell r="AP180">
            <v>81425</v>
          </cell>
          <cell r="AR180">
            <v>1029299</v>
          </cell>
          <cell r="AU180">
            <v>16047160</v>
          </cell>
          <cell r="AV180">
            <v>16047160</v>
          </cell>
          <cell r="AW180">
            <v>0</v>
          </cell>
          <cell r="AY180">
            <v>0</v>
          </cell>
          <cell r="AZ180">
            <v>162850</v>
          </cell>
          <cell r="BA180">
            <v>1913488</v>
          </cell>
          <cell r="BO180">
            <v>8142500</v>
          </cell>
          <cell r="BP180">
            <v>8142500</v>
          </cell>
          <cell r="BQ180">
            <v>1669212.5</v>
          </cell>
          <cell r="BR180">
            <v>81425</v>
          </cell>
          <cell r="BS180">
            <v>773537.5</v>
          </cell>
          <cell r="BT180">
            <v>81425</v>
          </cell>
        </row>
        <row r="181">
          <cell r="G181" t="str">
            <v>TVGS DE4 C2</v>
          </cell>
          <cell r="O181">
            <v>5000000</v>
          </cell>
          <cell r="P181">
            <v>5000000</v>
          </cell>
          <cell r="Q181">
            <v>10000000</v>
          </cell>
          <cell r="Z181">
            <v>9791667</v>
          </cell>
          <cell r="AA181">
            <v>0</v>
          </cell>
          <cell r="AB181">
            <v>0</v>
          </cell>
          <cell r="AC181">
            <v>3125000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12916667</v>
          </cell>
          <cell r="AM181">
            <v>0</v>
          </cell>
          <cell r="AN181">
            <v>91458</v>
          </cell>
          <cell r="AO181">
            <v>0</v>
          </cell>
          <cell r="AP181">
            <v>50000</v>
          </cell>
          <cell r="AR181">
            <v>666458</v>
          </cell>
          <cell r="AU181">
            <v>12250209</v>
          </cell>
          <cell r="AV181">
            <v>12250209</v>
          </cell>
          <cell r="AW181">
            <v>0</v>
          </cell>
          <cell r="AY181">
            <v>0</v>
          </cell>
          <cell r="AZ181">
            <v>100000</v>
          </cell>
          <cell r="BA181">
            <v>1175000</v>
          </cell>
          <cell r="BO181">
            <v>5000000</v>
          </cell>
          <cell r="BP181">
            <v>5000000</v>
          </cell>
          <cell r="BQ181">
            <v>1024999.9999999999</v>
          </cell>
          <cell r="BR181">
            <v>50000</v>
          </cell>
          <cell r="BS181">
            <v>475000</v>
          </cell>
          <cell r="BT181">
            <v>50000</v>
          </cell>
        </row>
        <row r="182">
          <cell r="G182" t="str">
            <v>TVGS DE4 C2</v>
          </cell>
          <cell r="O182">
            <v>6500000</v>
          </cell>
          <cell r="P182">
            <v>6500000</v>
          </cell>
          <cell r="Q182">
            <v>13000000</v>
          </cell>
          <cell r="Z182">
            <v>12729167</v>
          </cell>
          <cell r="AA182">
            <v>0</v>
          </cell>
          <cell r="AB182">
            <v>0</v>
          </cell>
          <cell r="AC182">
            <v>4062500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16791667</v>
          </cell>
          <cell r="AM182">
            <v>0</v>
          </cell>
          <cell r="AN182">
            <v>73896</v>
          </cell>
          <cell r="AO182">
            <v>0</v>
          </cell>
          <cell r="AP182">
            <v>65000</v>
          </cell>
          <cell r="AR182">
            <v>821396</v>
          </cell>
          <cell r="AU182">
            <v>15970271</v>
          </cell>
          <cell r="AV182">
            <v>15970271</v>
          </cell>
          <cell r="AW182">
            <v>0</v>
          </cell>
          <cell r="AY182">
            <v>0</v>
          </cell>
          <cell r="AZ182">
            <v>130000</v>
          </cell>
          <cell r="BA182">
            <v>1527500</v>
          </cell>
          <cell r="BO182">
            <v>6500000</v>
          </cell>
          <cell r="BP182">
            <v>6500000</v>
          </cell>
          <cell r="BQ182">
            <v>1332500</v>
          </cell>
          <cell r="BR182">
            <v>65000</v>
          </cell>
          <cell r="BS182">
            <v>617500</v>
          </cell>
          <cell r="BT182">
            <v>65000</v>
          </cell>
        </row>
        <row r="183">
          <cell r="G183" t="str">
            <v>TVGS DE4 C2</v>
          </cell>
          <cell r="O183">
            <v>6500000</v>
          </cell>
          <cell r="P183">
            <v>6500000</v>
          </cell>
          <cell r="Q183">
            <v>13000000</v>
          </cell>
          <cell r="Z183">
            <v>11750294</v>
          </cell>
          <cell r="AA183">
            <v>0</v>
          </cell>
          <cell r="AB183">
            <v>0</v>
          </cell>
          <cell r="AC183">
            <v>4062500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I183">
            <v>0</v>
          </cell>
          <cell r="AJ183">
            <v>15812794</v>
          </cell>
          <cell r="AM183">
            <v>0</v>
          </cell>
          <cell r="AN183">
            <v>1378154</v>
          </cell>
          <cell r="AO183">
            <v>0</v>
          </cell>
          <cell r="AP183">
            <v>0</v>
          </cell>
          <cell r="AR183">
            <v>1378154</v>
          </cell>
          <cell r="AU183">
            <v>14434640</v>
          </cell>
          <cell r="AV183">
            <v>14434640</v>
          </cell>
          <cell r="AW183">
            <v>0</v>
          </cell>
          <cell r="AY183">
            <v>0</v>
          </cell>
          <cell r="AZ183">
            <v>0</v>
          </cell>
          <cell r="BA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</row>
        <row r="184">
          <cell r="G184" t="str">
            <v>DF2 C3</v>
          </cell>
          <cell r="O184">
            <v>6250000</v>
          </cell>
          <cell r="P184">
            <v>6250000</v>
          </cell>
          <cell r="Q184">
            <v>12500000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62500</v>
          </cell>
          <cell r="AR184">
            <v>718750</v>
          </cell>
          <cell r="AU184">
            <v>-718750</v>
          </cell>
          <cell r="AV184">
            <v>-718750</v>
          </cell>
          <cell r="AW184">
            <v>0</v>
          </cell>
          <cell r="AY184">
            <v>0</v>
          </cell>
          <cell r="AZ184">
            <v>125000</v>
          </cell>
          <cell r="BA184">
            <v>1468750</v>
          </cell>
          <cell r="BO184">
            <v>6250000</v>
          </cell>
          <cell r="BP184">
            <v>6250000</v>
          </cell>
          <cell r="BQ184">
            <v>1281250</v>
          </cell>
          <cell r="BR184">
            <v>62500</v>
          </cell>
          <cell r="BS184">
            <v>593750</v>
          </cell>
          <cell r="BT184">
            <v>62500</v>
          </cell>
        </row>
        <row r="185">
          <cell r="G185" t="str">
            <v>DF2 C3</v>
          </cell>
          <cell r="O185">
            <v>6500000</v>
          </cell>
          <cell r="P185">
            <v>6499999.7999999998</v>
          </cell>
          <cell r="Q185">
            <v>12999999.6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65000</v>
          </cell>
          <cell r="AR185">
            <v>747500</v>
          </cell>
          <cell r="AU185">
            <v>-747500</v>
          </cell>
          <cell r="AV185">
            <v>-747500</v>
          </cell>
          <cell r="AW185">
            <v>0</v>
          </cell>
          <cell r="AY185">
            <v>0</v>
          </cell>
          <cell r="AZ185">
            <v>130000</v>
          </cell>
          <cell r="BA185">
            <v>1527500</v>
          </cell>
          <cell r="BO185">
            <v>6500000</v>
          </cell>
          <cell r="BP185">
            <v>6500000</v>
          </cell>
          <cell r="BQ185">
            <v>1332500</v>
          </cell>
          <cell r="BR185">
            <v>65000</v>
          </cell>
          <cell r="BS185">
            <v>617500</v>
          </cell>
          <cell r="BT185">
            <v>65000</v>
          </cell>
        </row>
        <row r="186">
          <cell r="G186" t="str">
            <v>KVP C3</v>
          </cell>
          <cell r="O186">
            <v>6000000</v>
          </cell>
          <cell r="P186">
            <v>6000000</v>
          </cell>
          <cell r="Q186">
            <v>12000000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60000</v>
          </cell>
          <cell r="AR186">
            <v>690000</v>
          </cell>
          <cell r="AU186">
            <v>-690000</v>
          </cell>
          <cell r="AV186">
            <v>-690000</v>
          </cell>
          <cell r="AW186">
            <v>0</v>
          </cell>
          <cell r="AY186">
            <v>0</v>
          </cell>
          <cell r="AZ186">
            <v>120000</v>
          </cell>
          <cell r="BA186">
            <v>1410000</v>
          </cell>
          <cell r="BO186">
            <v>6000000</v>
          </cell>
          <cell r="BP186">
            <v>6000000</v>
          </cell>
          <cell r="BQ186">
            <v>1230000</v>
          </cell>
          <cell r="BR186">
            <v>60000</v>
          </cell>
          <cell r="BS186">
            <v>570000</v>
          </cell>
          <cell r="BT186">
            <v>60000</v>
          </cell>
        </row>
        <row r="187">
          <cell r="G187" t="str">
            <v>DF2 C3</v>
          </cell>
          <cell r="O187">
            <v>6037500</v>
          </cell>
          <cell r="P187">
            <v>6037500</v>
          </cell>
          <cell r="Q187">
            <v>12075000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60375</v>
          </cell>
          <cell r="AR187">
            <v>694313</v>
          </cell>
          <cell r="AU187">
            <v>-694313</v>
          </cell>
          <cell r="AV187">
            <v>-694313</v>
          </cell>
          <cell r="AW187">
            <v>0</v>
          </cell>
          <cell r="AY187">
            <v>0</v>
          </cell>
          <cell r="AZ187">
            <v>120750</v>
          </cell>
          <cell r="BA187">
            <v>1418813</v>
          </cell>
          <cell r="BO187">
            <v>6037500</v>
          </cell>
          <cell r="BP187">
            <v>6037500</v>
          </cell>
          <cell r="BQ187">
            <v>1237687.5</v>
          </cell>
          <cell r="BR187">
            <v>60375</v>
          </cell>
          <cell r="BS187">
            <v>573562.5</v>
          </cell>
          <cell r="BT187">
            <v>60375</v>
          </cell>
        </row>
        <row r="188">
          <cell r="G188" t="str">
            <v>KVP C3</v>
          </cell>
          <cell r="O188">
            <v>24698516</v>
          </cell>
          <cell r="P188">
            <v>24698516.117895119</v>
          </cell>
          <cell r="Q188">
            <v>49397032.235790238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130000</v>
          </cell>
          <cell r="AR188">
            <v>2723344</v>
          </cell>
          <cell r="AU188">
            <v>-2723344</v>
          </cell>
          <cell r="AV188">
            <v>-2723344</v>
          </cell>
          <cell r="AW188">
            <v>0</v>
          </cell>
          <cell r="AY188">
            <v>0</v>
          </cell>
          <cell r="AZ188">
            <v>493970</v>
          </cell>
          <cell r="BA188">
            <v>5804151</v>
          </cell>
          <cell r="BO188">
            <v>24698516</v>
          </cell>
          <cell r="BP188">
            <v>24698516</v>
          </cell>
          <cell r="BQ188">
            <v>5063195.7799999993</v>
          </cell>
          <cell r="BR188">
            <v>246985.16</v>
          </cell>
          <cell r="BS188">
            <v>2346359.02</v>
          </cell>
          <cell r="BT188">
            <v>246985.16</v>
          </cell>
        </row>
        <row r="189">
          <cell r="G189" t="str">
            <v>DF2 C3</v>
          </cell>
          <cell r="O189">
            <v>5775000</v>
          </cell>
          <cell r="P189">
            <v>5775000</v>
          </cell>
          <cell r="Q189">
            <v>11550000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57750</v>
          </cell>
          <cell r="AR189">
            <v>664125</v>
          </cell>
          <cell r="AU189">
            <v>-664125</v>
          </cell>
          <cell r="AV189">
            <v>-664125</v>
          </cell>
          <cell r="AW189">
            <v>0</v>
          </cell>
          <cell r="AY189">
            <v>0</v>
          </cell>
          <cell r="AZ189">
            <v>115500</v>
          </cell>
          <cell r="BA189">
            <v>1357125</v>
          </cell>
          <cell r="BO189">
            <v>5775000</v>
          </cell>
          <cell r="BP189">
            <v>5775000</v>
          </cell>
          <cell r="BQ189">
            <v>1183875</v>
          </cell>
          <cell r="BR189">
            <v>57750</v>
          </cell>
          <cell r="BS189">
            <v>548625</v>
          </cell>
          <cell r="BT189">
            <v>57750</v>
          </cell>
        </row>
        <row r="190">
          <cell r="G190" t="str">
            <v>DE4 C3</v>
          </cell>
          <cell r="O190">
            <v>4050000</v>
          </cell>
          <cell r="P190">
            <v>2700000</v>
          </cell>
          <cell r="Q190">
            <v>6750000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40500</v>
          </cell>
          <cell r="AR190">
            <v>465750</v>
          </cell>
          <cell r="AU190">
            <v>-465750</v>
          </cell>
          <cell r="AV190">
            <v>-465750</v>
          </cell>
          <cell r="AW190">
            <v>0</v>
          </cell>
          <cell r="AY190">
            <v>0</v>
          </cell>
          <cell r="AZ190">
            <v>81000</v>
          </cell>
          <cell r="BA190">
            <v>951750</v>
          </cell>
          <cell r="BO190">
            <v>4050000</v>
          </cell>
          <cell r="BP190">
            <v>4050000</v>
          </cell>
          <cell r="BQ190">
            <v>830250</v>
          </cell>
          <cell r="BR190">
            <v>40500</v>
          </cell>
          <cell r="BS190">
            <v>384750</v>
          </cell>
          <cell r="BT190">
            <v>40500</v>
          </cell>
        </row>
        <row r="191">
          <cell r="G191" t="str">
            <v>DF2 C3</v>
          </cell>
          <cell r="O191">
            <v>4050000</v>
          </cell>
          <cell r="P191">
            <v>2250000</v>
          </cell>
          <cell r="Q191">
            <v>6300000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40500</v>
          </cell>
          <cell r="AR191">
            <v>465750</v>
          </cell>
          <cell r="AU191">
            <v>-465750</v>
          </cell>
          <cell r="AV191">
            <v>-465750</v>
          </cell>
          <cell r="AW191">
            <v>0</v>
          </cell>
          <cell r="AY191">
            <v>0</v>
          </cell>
          <cell r="AZ191">
            <v>81000</v>
          </cell>
          <cell r="BA191">
            <v>951750</v>
          </cell>
          <cell r="BO191">
            <v>4050000</v>
          </cell>
          <cell r="BP191">
            <v>4050000</v>
          </cell>
          <cell r="BQ191">
            <v>830250</v>
          </cell>
          <cell r="BR191">
            <v>40500</v>
          </cell>
          <cell r="BS191">
            <v>384750</v>
          </cell>
          <cell r="BT191">
            <v>40500</v>
          </cell>
        </row>
        <row r="192">
          <cell r="G192" t="str">
            <v>DF2 C3</v>
          </cell>
          <cell r="O192">
            <v>6000000</v>
          </cell>
          <cell r="P192">
            <v>6000000</v>
          </cell>
          <cell r="Q192">
            <v>12000000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60000</v>
          </cell>
          <cell r="AR192">
            <v>690000</v>
          </cell>
          <cell r="AU192">
            <v>-690000</v>
          </cell>
          <cell r="AV192">
            <v>-690000</v>
          </cell>
          <cell r="AW192">
            <v>0</v>
          </cell>
          <cell r="AY192">
            <v>0</v>
          </cell>
          <cell r="AZ192">
            <v>120000</v>
          </cell>
          <cell r="BA192">
            <v>1410000</v>
          </cell>
          <cell r="BO192">
            <v>6000000</v>
          </cell>
          <cell r="BP192">
            <v>6000000</v>
          </cell>
          <cell r="BQ192">
            <v>1230000</v>
          </cell>
          <cell r="BR192">
            <v>60000</v>
          </cell>
          <cell r="BS192">
            <v>570000</v>
          </cell>
          <cell r="BT192">
            <v>60000</v>
          </cell>
        </row>
        <row r="193">
          <cell r="G193" t="str">
            <v>KVP C3</v>
          </cell>
          <cell r="O193">
            <v>4050000</v>
          </cell>
          <cell r="P193">
            <v>3650000</v>
          </cell>
          <cell r="Q193">
            <v>7700000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40500</v>
          </cell>
          <cell r="AR193">
            <v>465750</v>
          </cell>
          <cell r="AU193">
            <v>-465750</v>
          </cell>
          <cell r="AV193">
            <v>-465750</v>
          </cell>
          <cell r="AW193">
            <v>0</v>
          </cell>
          <cell r="AY193">
            <v>0</v>
          </cell>
          <cell r="AZ193">
            <v>81000</v>
          </cell>
          <cell r="BA193">
            <v>951750</v>
          </cell>
          <cell r="BO193">
            <v>4050000</v>
          </cell>
          <cell r="BP193">
            <v>4050000</v>
          </cell>
          <cell r="BQ193">
            <v>830250</v>
          </cell>
          <cell r="BR193">
            <v>40500</v>
          </cell>
          <cell r="BS193">
            <v>384750</v>
          </cell>
          <cell r="BT193">
            <v>40500</v>
          </cell>
        </row>
        <row r="194">
          <cell r="G194" t="str">
            <v>KVP C3</v>
          </cell>
          <cell r="O194">
            <v>8050000</v>
          </cell>
          <cell r="P194">
            <v>8050000</v>
          </cell>
          <cell r="Q194">
            <v>16100000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80500</v>
          </cell>
          <cell r="AR194">
            <v>925750</v>
          </cell>
          <cell r="AU194">
            <v>-925750</v>
          </cell>
          <cell r="AV194">
            <v>-925750</v>
          </cell>
          <cell r="AW194">
            <v>0</v>
          </cell>
          <cell r="AY194">
            <v>0</v>
          </cell>
          <cell r="AZ194">
            <v>161000</v>
          </cell>
          <cell r="BA194">
            <v>1891750</v>
          </cell>
          <cell r="BO194">
            <v>8050000</v>
          </cell>
          <cell r="BP194">
            <v>8050000</v>
          </cell>
          <cell r="BQ194">
            <v>1650250</v>
          </cell>
          <cell r="BR194">
            <v>80500</v>
          </cell>
          <cell r="BS194">
            <v>764750</v>
          </cell>
          <cell r="BT194">
            <v>80500</v>
          </cell>
        </row>
        <row r="195">
          <cell r="G195" t="str">
            <v>DE4 C3</v>
          </cell>
          <cell r="O195">
            <v>7000000</v>
          </cell>
          <cell r="P195">
            <v>7000000</v>
          </cell>
          <cell r="Q195">
            <v>14000000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70000</v>
          </cell>
          <cell r="AR195">
            <v>805000</v>
          </cell>
          <cell r="AU195">
            <v>-805000</v>
          </cell>
          <cell r="AV195">
            <v>-805000</v>
          </cell>
          <cell r="AW195">
            <v>0</v>
          </cell>
          <cell r="AY195">
            <v>0</v>
          </cell>
          <cell r="AZ195">
            <v>140000</v>
          </cell>
          <cell r="BA195">
            <v>1645000</v>
          </cell>
          <cell r="BO195">
            <v>7000000</v>
          </cell>
          <cell r="BP195">
            <v>7000000</v>
          </cell>
          <cell r="BQ195">
            <v>1435000</v>
          </cell>
          <cell r="BR195">
            <v>70000</v>
          </cell>
          <cell r="BS195">
            <v>665000</v>
          </cell>
          <cell r="BT195">
            <v>70000</v>
          </cell>
        </row>
        <row r="196">
          <cell r="G196" t="str">
            <v>KVP C3</v>
          </cell>
          <cell r="O196">
            <v>7020000</v>
          </cell>
          <cell r="P196">
            <v>7020000</v>
          </cell>
          <cell r="Q196">
            <v>14040000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70200</v>
          </cell>
          <cell r="AR196">
            <v>807300</v>
          </cell>
          <cell r="AU196">
            <v>-807300</v>
          </cell>
          <cell r="AV196">
            <v>-807300</v>
          </cell>
          <cell r="AW196">
            <v>0</v>
          </cell>
          <cell r="AY196">
            <v>0</v>
          </cell>
          <cell r="AZ196">
            <v>140400</v>
          </cell>
          <cell r="BA196">
            <v>1649700</v>
          </cell>
          <cell r="BO196">
            <v>7020000</v>
          </cell>
          <cell r="BP196">
            <v>7020000</v>
          </cell>
          <cell r="BQ196">
            <v>1439100</v>
          </cell>
          <cell r="BR196">
            <v>70200</v>
          </cell>
          <cell r="BS196">
            <v>666900</v>
          </cell>
          <cell r="BT196">
            <v>70200</v>
          </cell>
        </row>
        <row r="197">
          <cell r="G197" t="str">
            <v>DE4 C3</v>
          </cell>
          <cell r="O197">
            <v>6875000</v>
          </cell>
          <cell r="P197">
            <v>6875000</v>
          </cell>
          <cell r="Q197">
            <v>13750000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R197">
            <v>0</v>
          </cell>
          <cell r="AU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A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</row>
        <row r="198">
          <cell r="G198" t="str">
            <v>DE4 C3</v>
          </cell>
          <cell r="O198">
            <v>5750000</v>
          </cell>
          <cell r="P198">
            <v>5750000</v>
          </cell>
          <cell r="Q198">
            <v>11500000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57500</v>
          </cell>
          <cell r="AR198">
            <v>661250</v>
          </cell>
          <cell r="AU198">
            <v>-661250</v>
          </cell>
          <cell r="AV198">
            <v>-661250</v>
          </cell>
          <cell r="AW198">
            <v>0</v>
          </cell>
          <cell r="AY198">
            <v>0</v>
          </cell>
          <cell r="AZ198">
            <v>115000</v>
          </cell>
          <cell r="BA198">
            <v>1351250</v>
          </cell>
          <cell r="BO198">
            <v>5750000</v>
          </cell>
          <cell r="BP198">
            <v>5750000</v>
          </cell>
          <cell r="BQ198">
            <v>1178750</v>
          </cell>
          <cell r="BR198">
            <v>57500</v>
          </cell>
          <cell r="BS198">
            <v>546250</v>
          </cell>
          <cell r="BT198">
            <v>57500</v>
          </cell>
        </row>
        <row r="199">
          <cell r="G199" t="str">
            <v>DE4 C3</v>
          </cell>
          <cell r="O199">
            <v>4400000</v>
          </cell>
          <cell r="P199">
            <v>4400000</v>
          </cell>
          <cell r="Q199">
            <v>8800000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44000</v>
          </cell>
          <cell r="AR199">
            <v>506000</v>
          </cell>
          <cell r="AU199">
            <v>-506000</v>
          </cell>
          <cell r="AV199">
            <v>-506000</v>
          </cell>
          <cell r="AW199">
            <v>0</v>
          </cell>
          <cell r="AY199">
            <v>0</v>
          </cell>
          <cell r="AZ199">
            <v>88000</v>
          </cell>
          <cell r="BA199">
            <v>1034000</v>
          </cell>
          <cell r="BO199">
            <v>4400000</v>
          </cell>
          <cell r="BP199">
            <v>4400000</v>
          </cell>
          <cell r="BQ199">
            <v>902000</v>
          </cell>
          <cell r="BR199">
            <v>44000</v>
          </cell>
          <cell r="BS199">
            <v>418000</v>
          </cell>
          <cell r="BT199">
            <v>44000</v>
          </cell>
        </row>
        <row r="200">
          <cell r="G200" t="str">
            <v>DE4 C3</v>
          </cell>
          <cell r="O200">
            <v>5775000</v>
          </cell>
          <cell r="P200">
            <v>5775000</v>
          </cell>
          <cell r="Q200">
            <v>11550000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57750</v>
          </cell>
          <cell r="AR200">
            <v>664125</v>
          </cell>
          <cell r="AU200">
            <v>-664125</v>
          </cell>
          <cell r="AV200">
            <v>-664125</v>
          </cell>
          <cell r="AW200">
            <v>0</v>
          </cell>
          <cell r="AY200">
            <v>0</v>
          </cell>
          <cell r="AZ200">
            <v>115500</v>
          </cell>
          <cell r="BA200">
            <v>1357125</v>
          </cell>
          <cell r="BO200">
            <v>5775000</v>
          </cell>
          <cell r="BP200">
            <v>5775000</v>
          </cell>
          <cell r="BQ200">
            <v>1183875</v>
          </cell>
          <cell r="BR200">
            <v>57750</v>
          </cell>
          <cell r="BS200">
            <v>548625</v>
          </cell>
          <cell r="BT200">
            <v>57750</v>
          </cell>
        </row>
        <row r="201">
          <cell r="G201" t="str">
            <v>KVP C3</v>
          </cell>
          <cell r="O201">
            <v>16000000</v>
          </cell>
          <cell r="P201">
            <v>16000000</v>
          </cell>
          <cell r="Q201">
            <v>32000000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130000</v>
          </cell>
          <cell r="AR201">
            <v>1810000</v>
          </cell>
          <cell r="AU201">
            <v>-1810000</v>
          </cell>
          <cell r="AV201">
            <v>-1810000</v>
          </cell>
          <cell r="AW201">
            <v>0</v>
          </cell>
          <cell r="AY201">
            <v>0</v>
          </cell>
          <cell r="AZ201">
            <v>320000</v>
          </cell>
          <cell r="BA201">
            <v>3760000</v>
          </cell>
          <cell r="BO201">
            <v>16000000</v>
          </cell>
          <cell r="BP201">
            <v>16000000</v>
          </cell>
          <cell r="BQ201">
            <v>3280000</v>
          </cell>
          <cell r="BR201">
            <v>160000</v>
          </cell>
          <cell r="BS201">
            <v>1520000</v>
          </cell>
          <cell r="BT201">
            <v>160000</v>
          </cell>
        </row>
        <row r="202">
          <cell r="G202" t="str">
            <v>KVP C3</v>
          </cell>
          <cell r="O202">
            <v>5000000</v>
          </cell>
          <cell r="P202">
            <v>5000000</v>
          </cell>
          <cell r="Q202">
            <v>10000000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50000</v>
          </cell>
          <cell r="AR202">
            <v>575000</v>
          </cell>
          <cell r="AU202">
            <v>-575000</v>
          </cell>
          <cell r="AV202">
            <v>-575000</v>
          </cell>
          <cell r="AW202">
            <v>0</v>
          </cell>
          <cell r="AY202">
            <v>0</v>
          </cell>
          <cell r="AZ202">
            <v>100000</v>
          </cell>
          <cell r="BA202">
            <v>1175000</v>
          </cell>
          <cell r="BO202">
            <v>5000000</v>
          </cell>
          <cell r="BP202">
            <v>5000000</v>
          </cell>
          <cell r="BQ202">
            <v>1024999.9999999999</v>
          </cell>
          <cell r="BR202">
            <v>50000</v>
          </cell>
          <cell r="BS202">
            <v>475000</v>
          </cell>
          <cell r="BT202">
            <v>50000</v>
          </cell>
        </row>
        <row r="203">
          <cell r="G203" t="str">
            <v>KVP C3</v>
          </cell>
          <cell r="O203">
            <v>4050000</v>
          </cell>
          <cell r="P203">
            <v>2660000</v>
          </cell>
          <cell r="Q203">
            <v>6710000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40500</v>
          </cell>
          <cell r="AR203">
            <v>465750</v>
          </cell>
          <cell r="AU203">
            <v>-465750</v>
          </cell>
          <cell r="AV203">
            <v>-465750</v>
          </cell>
          <cell r="AW203">
            <v>0</v>
          </cell>
          <cell r="AY203">
            <v>0</v>
          </cell>
          <cell r="AZ203">
            <v>81000</v>
          </cell>
          <cell r="BA203">
            <v>951750</v>
          </cell>
          <cell r="BO203">
            <v>4050000</v>
          </cell>
          <cell r="BP203">
            <v>4050000</v>
          </cell>
          <cell r="BQ203">
            <v>830250</v>
          </cell>
          <cell r="BR203">
            <v>40500</v>
          </cell>
          <cell r="BS203">
            <v>384750</v>
          </cell>
          <cell r="BT203">
            <v>40500</v>
          </cell>
        </row>
        <row r="204">
          <cell r="G204" t="str">
            <v>KVP C3</v>
          </cell>
          <cell r="O204">
            <v>4050000</v>
          </cell>
          <cell r="P204">
            <v>3250000</v>
          </cell>
          <cell r="Q204">
            <v>7300000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40500</v>
          </cell>
          <cell r="AR204">
            <v>465750</v>
          </cell>
          <cell r="AU204">
            <v>-465750</v>
          </cell>
          <cell r="AV204">
            <v>-465750</v>
          </cell>
          <cell r="AW204">
            <v>0</v>
          </cell>
          <cell r="AY204">
            <v>0</v>
          </cell>
          <cell r="AZ204">
            <v>81000</v>
          </cell>
          <cell r="BA204">
            <v>951750</v>
          </cell>
          <cell r="BO204">
            <v>4050000</v>
          </cell>
          <cell r="BP204">
            <v>4050000</v>
          </cell>
          <cell r="BQ204">
            <v>830250</v>
          </cell>
          <cell r="BR204">
            <v>40500</v>
          </cell>
          <cell r="BS204">
            <v>384750</v>
          </cell>
          <cell r="BT204">
            <v>40500</v>
          </cell>
        </row>
        <row r="205">
          <cell r="G205" t="str">
            <v>KVP C3</v>
          </cell>
          <cell r="O205">
            <v>4520000</v>
          </cell>
          <cell r="P205">
            <v>4520000</v>
          </cell>
          <cell r="Q205">
            <v>9040000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45200</v>
          </cell>
          <cell r="AR205">
            <v>519800</v>
          </cell>
          <cell r="AU205">
            <v>-519800</v>
          </cell>
          <cell r="AV205">
            <v>-519800</v>
          </cell>
          <cell r="AW205">
            <v>0</v>
          </cell>
          <cell r="AY205">
            <v>0</v>
          </cell>
          <cell r="AZ205">
            <v>90400</v>
          </cell>
          <cell r="BA205">
            <v>1062200</v>
          </cell>
          <cell r="BO205">
            <v>4520000</v>
          </cell>
          <cell r="BP205">
            <v>4520000</v>
          </cell>
          <cell r="BQ205">
            <v>926600</v>
          </cell>
          <cell r="BR205">
            <v>45200</v>
          </cell>
          <cell r="BS205">
            <v>429400</v>
          </cell>
          <cell r="BT205">
            <v>45200</v>
          </cell>
        </row>
        <row r="206">
          <cell r="G206" t="str">
            <v>DE4 C3</v>
          </cell>
          <cell r="O206">
            <v>8000000</v>
          </cell>
          <cell r="P206">
            <v>8000000</v>
          </cell>
          <cell r="Q206">
            <v>16000000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80000</v>
          </cell>
          <cell r="AR206">
            <v>920000</v>
          </cell>
          <cell r="AU206">
            <v>-920000</v>
          </cell>
          <cell r="AV206">
            <v>-920000</v>
          </cell>
          <cell r="AW206">
            <v>0</v>
          </cell>
          <cell r="AY206">
            <v>0</v>
          </cell>
          <cell r="AZ206">
            <v>160000</v>
          </cell>
          <cell r="BA206">
            <v>1880000</v>
          </cell>
          <cell r="BO206">
            <v>8000000</v>
          </cell>
          <cell r="BP206">
            <v>8000000</v>
          </cell>
          <cell r="BQ206">
            <v>1640000</v>
          </cell>
          <cell r="BR206">
            <v>80000</v>
          </cell>
          <cell r="BS206">
            <v>760000</v>
          </cell>
          <cell r="BT206">
            <v>80000</v>
          </cell>
        </row>
        <row r="207">
          <cell r="G207" t="str">
            <v>KVP C3</v>
          </cell>
          <cell r="O207">
            <v>6000000</v>
          </cell>
          <cell r="P207">
            <v>8000000</v>
          </cell>
          <cell r="Q207">
            <v>14000000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60000</v>
          </cell>
          <cell r="AR207">
            <v>690000</v>
          </cell>
          <cell r="AU207">
            <v>-690000</v>
          </cell>
          <cell r="AV207">
            <v>-690000</v>
          </cell>
          <cell r="AW207">
            <v>0</v>
          </cell>
          <cell r="AY207">
            <v>0</v>
          </cell>
          <cell r="AZ207">
            <v>120000</v>
          </cell>
          <cell r="BA207">
            <v>1410000</v>
          </cell>
          <cell r="BO207">
            <v>6000000</v>
          </cell>
          <cell r="BP207">
            <v>6000000</v>
          </cell>
          <cell r="BQ207">
            <v>1230000</v>
          </cell>
          <cell r="BR207">
            <v>60000</v>
          </cell>
          <cell r="BS207">
            <v>570000</v>
          </cell>
          <cell r="BT207">
            <v>60000</v>
          </cell>
        </row>
        <row r="208">
          <cell r="G208" t="str">
            <v>KVP C3</v>
          </cell>
          <cell r="O208">
            <v>5000000</v>
          </cell>
          <cell r="P208">
            <v>5000000</v>
          </cell>
          <cell r="Q208">
            <v>10000000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50000</v>
          </cell>
          <cell r="AR208">
            <v>575000</v>
          </cell>
          <cell r="AU208">
            <v>-575000</v>
          </cell>
          <cell r="AV208">
            <v>-575000</v>
          </cell>
          <cell r="AW208">
            <v>0</v>
          </cell>
          <cell r="AY208">
            <v>0</v>
          </cell>
          <cell r="AZ208">
            <v>100000</v>
          </cell>
          <cell r="BA208">
            <v>1175000</v>
          </cell>
          <cell r="BO208">
            <v>5000000</v>
          </cell>
          <cell r="BP208">
            <v>5000000</v>
          </cell>
          <cell r="BQ208">
            <v>1024999.9999999999</v>
          </cell>
          <cell r="BR208">
            <v>50000</v>
          </cell>
          <cell r="BS208">
            <v>475000</v>
          </cell>
          <cell r="BT208">
            <v>50000</v>
          </cell>
        </row>
        <row r="209">
          <cell r="G209" t="str">
            <v>KVP C3</v>
          </cell>
          <cell r="O209">
            <v>4050000</v>
          </cell>
          <cell r="P209">
            <v>2970000</v>
          </cell>
          <cell r="Q209">
            <v>7020000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40500</v>
          </cell>
          <cell r="AR209">
            <v>465750</v>
          </cell>
          <cell r="AU209">
            <v>-465750</v>
          </cell>
          <cell r="AV209">
            <v>-465750</v>
          </cell>
          <cell r="AW209">
            <v>0</v>
          </cell>
          <cell r="AY209">
            <v>0</v>
          </cell>
          <cell r="AZ209">
            <v>81000</v>
          </cell>
          <cell r="BA209">
            <v>951750</v>
          </cell>
          <cell r="BO209">
            <v>4050000</v>
          </cell>
          <cell r="BP209">
            <v>4050000</v>
          </cell>
          <cell r="BQ209">
            <v>830250</v>
          </cell>
          <cell r="BR209">
            <v>40500</v>
          </cell>
          <cell r="BS209">
            <v>384750</v>
          </cell>
          <cell r="BT209">
            <v>40500</v>
          </cell>
        </row>
        <row r="210">
          <cell r="G210">
            <v>0</v>
          </cell>
          <cell r="O210">
            <v>0</v>
          </cell>
          <cell r="P210">
            <v>0</v>
          </cell>
          <cell r="Q210">
            <v>0</v>
          </cell>
          <cell r="Z210" t="e">
            <v>#DIV/0!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 t="e">
            <v>#N/A</v>
          </cell>
          <cell r="AF210" t="e">
            <v>#N/A</v>
          </cell>
          <cell r="AG210" t="e">
            <v>#N/A</v>
          </cell>
          <cell r="AH210">
            <v>0</v>
          </cell>
          <cell r="AI210">
            <v>0</v>
          </cell>
          <cell r="AJ210" t="e">
            <v>#DIV/0!</v>
          </cell>
          <cell r="AM210">
            <v>0</v>
          </cell>
          <cell r="AN210" t="e">
            <v>#N/A</v>
          </cell>
          <cell r="AO210">
            <v>0</v>
          </cell>
          <cell r="AP210">
            <v>0</v>
          </cell>
          <cell r="AR210" t="e">
            <v>#N/A</v>
          </cell>
          <cell r="AU210" t="e">
            <v>#DIV/0!</v>
          </cell>
          <cell r="AV210" t="e">
            <v>#DIV/0!</v>
          </cell>
          <cell r="AW210" t="e">
            <v>#DIV/0!</v>
          </cell>
          <cell r="AY210">
            <v>0</v>
          </cell>
          <cell r="AZ210">
            <v>0</v>
          </cell>
          <cell r="BA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</row>
        <row r="211">
          <cell r="G211" t="str">
            <v>DE4 C3</v>
          </cell>
          <cell r="O211">
            <v>4050000</v>
          </cell>
          <cell r="P211">
            <v>3050000</v>
          </cell>
          <cell r="Q211">
            <v>7100000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40500</v>
          </cell>
          <cell r="AR211">
            <v>465750</v>
          </cell>
          <cell r="AU211">
            <v>-465750</v>
          </cell>
          <cell r="AV211">
            <v>-465750</v>
          </cell>
          <cell r="AW211">
            <v>0</v>
          </cell>
          <cell r="AY211">
            <v>0</v>
          </cell>
          <cell r="AZ211">
            <v>81000</v>
          </cell>
          <cell r="BA211">
            <v>951750</v>
          </cell>
          <cell r="BO211">
            <v>4050000</v>
          </cell>
          <cell r="BP211">
            <v>4050000</v>
          </cell>
          <cell r="BQ211">
            <v>830250</v>
          </cell>
          <cell r="BR211">
            <v>40500</v>
          </cell>
          <cell r="BS211">
            <v>384750</v>
          </cell>
          <cell r="BT211">
            <v>40500</v>
          </cell>
        </row>
        <row r="212">
          <cell r="G212" t="str">
            <v>KVP C3</v>
          </cell>
          <cell r="O212">
            <v>4050000</v>
          </cell>
          <cell r="P212">
            <v>3150000</v>
          </cell>
          <cell r="Q212">
            <v>7200000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R212">
            <v>0</v>
          </cell>
          <cell r="AU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A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</row>
        <row r="213">
          <cell r="G213" t="str">
            <v>KVP C3</v>
          </cell>
          <cell r="O213">
            <v>6250000</v>
          </cell>
          <cell r="P213">
            <v>6250000</v>
          </cell>
          <cell r="Q213">
            <v>12500000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62500</v>
          </cell>
          <cell r="AR213">
            <v>718750</v>
          </cell>
          <cell r="AU213">
            <v>-718750</v>
          </cell>
          <cell r="AV213">
            <v>-718750</v>
          </cell>
          <cell r="AW213">
            <v>0</v>
          </cell>
          <cell r="AY213">
            <v>0</v>
          </cell>
          <cell r="AZ213">
            <v>125000</v>
          </cell>
          <cell r="BA213">
            <v>1468750</v>
          </cell>
          <cell r="BO213">
            <v>6250000</v>
          </cell>
          <cell r="BP213">
            <v>6250000</v>
          </cell>
          <cell r="BQ213">
            <v>1281250</v>
          </cell>
          <cell r="BR213">
            <v>62500</v>
          </cell>
          <cell r="BS213">
            <v>593750</v>
          </cell>
          <cell r="BT213">
            <v>62500</v>
          </cell>
        </row>
        <row r="214">
          <cell r="G214" t="str">
            <v>KVP C3</v>
          </cell>
          <cell r="O214">
            <v>7475000</v>
          </cell>
          <cell r="P214">
            <v>7475000</v>
          </cell>
          <cell r="Q214">
            <v>14950000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74750</v>
          </cell>
          <cell r="AR214">
            <v>859625</v>
          </cell>
          <cell r="AU214">
            <v>-859625</v>
          </cell>
          <cell r="AV214">
            <v>-859625</v>
          </cell>
          <cell r="AW214">
            <v>0</v>
          </cell>
          <cell r="AY214">
            <v>0</v>
          </cell>
          <cell r="AZ214">
            <v>149500</v>
          </cell>
          <cell r="BA214">
            <v>1756625</v>
          </cell>
          <cell r="BO214">
            <v>7475000</v>
          </cell>
          <cell r="BP214">
            <v>7475000</v>
          </cell>
          <cell r="BQ214">
            <v>1532375</v>
          </cell>
          <cell r="BR214">
            <v>74750</v>
          </cell>
          <cell r="BS214">
            <v>710125</v>
          </cell>
          <cell r="BT214">
            <v>74750</v>
          </cell>
        </row>
        <row r="215">
          <cell r="G215" t="str">
            <v>DF2 C3</v>
          </cell>
          <cell r="O215">
            <v>5000000</v>
          </cell>
          <cell r="P215">
            <v>5000000</v>
          </cell>
          <cell r="Q215">
            <v>10000000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50000</v>
          </cell>
          <cell r="AR215">
            <v>575000</v>
          </cell>
          <cell r="AU215">
            <v>-575000</v>
          </cell>
          <cell r="AV215">
            <v>-575000</v>
          </cell>
          <cell r="AW215">
            <v>0</v>
          </cell>
          <cell r="AY215">
            <v>0</v>
          </cell>
          <cell r="AZ215">
            <v>100000</v>
          </cell>
          <cell r="BA215">
            <v>1175000</v>
          </cell>
          <cell r="BO215">
            <v>5000000</v>
          </cell>
          <cell r="BP215">
            <v>5000000</v>
          </cell>
          <cell r="BQ215">
            <v>1024999.9999999999</v>
          </cell>
          <cell r="BR215">
            <v>50000</v>
          </cell>
          <cell r="BS215">
            <v>475000</v>
          </cell>
          <cell r="BT215">
            <v>50000</v>
          </cell>
        </row>
        <row r="216">
          <cell r="G216" t="str">
            <v>DF2 C3</v>
          </cell>
          <cell r="O216">
            <v>7500000</v>
          </cell>
          <cell r="P216">
            <v>7500000</v>
          </cell>
          <cell r="Q216">
            <v>15000000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75000</v>
          </cell>
          <cell r="AR216">
            <v>862500</v>
          </cell>
          <cell r="AU216">
            <v>-862500</v>
          </cell>
          <cell r="AV216">
            <v>-862500</v>
          </cell>
          <cell r="AW216">
            <v>0</v>
          </cell>
          <cell r="AY216">
            <v>0</v>
          </cell>
          <cell r="AZ216">
            <v>150000</v>
          </cell>
          <cell r="BA216">
            <v>1762500</v>
          </cell>
          <cell r="BO216">
            <v>7500000</v>
          </cell>
          <cell r="BP216">
            <v>7500000</v>
          </cell>
          <cell r="BQ216">
            <v>1537500</v>
          </cell>
          <cell r="BR216">
            <v>75000</v>
          </cell>
          <cell r="BS216">
            <v>712500</v>
          </cell>
          <cell r="BT216">
            <v>75000</v>
          </cell>
        </row>
        <row r="217">
          <cell r="G217" t="str">
            <v>KVP C3</v>
          </cell>
          <cell r="O217">
            <v>6000750</v>
          </cell>
          <cell r="P217">
            <v>7999250</v>
          </cell>
          <cell r="Q217">
            <v>14000000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60008</v>
          </cell>
          <cell r="AR217">
            <v>690087</v>
          </cell>
          <cell r="AU217">
            <v>-690087</v>
          </cell>
          <cell r="AV217">
            <v>-690087</v>
          </cell>
          <cell r="AW217">
            <v>0</v>
          </cell>
          <cell r="AY217">
            <v>0</v>
          </cell>
          <cell r="AZ217">
            <v>120015</v>
          </cell>
          <cell r="BA217">
            <v>1410176</v>
          </cell>
          <cell r="BO217">
            <v>6000750</v>
          </cell>
          <cell r="BP217">
            <v>6000750</v>
          </cell>
          <cell r="BQ217">
            <v>1230153.75</v>
          </cell>
          <cell r="BR217">
            <v>60007.5</v>
          </cell>
          <cell r="BS217">
            <v>570071.25</v>
          </cell>
          <cell r="BT217">
            <v>60007.5</v>
          </cell>
        </row>
        <row r="218">
          <cell r="G218" t="str">
            <v>DF2 C3</v>
          </cell>
          <cell r="O218">
            <v>7535000</v>
          </cell>
          <cell r="P218">
            <v>9465000</v>
          </cell>
          <cell r="Q218">
            <v>17000000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75350</v>
          </cell>
          <cell r="AR218">
            <v>866525</v>
          </cell>
          <cell r="AU218">
            <v>-866525</v>
          </cell>
          <cell r="AV218">
            <v>-866525</v>
          </cell>
          <cell r="AW218">
            <v>0</v>
          </cell>
          <cell r="AY218">
            <v>0</v>
          </cell>
          <cell r="AZ218">
            <v>150700</v>
          </cell>
          <cell r="BA218">
            <v>1770725</v>
          </cell>
          <cell r="BO218">
            <v>7535000</v>
          </cell>
          <cell r="BP218">
            <v>7535000</v>
          </cell>
          <cell r="BQ218">
            <v>1544675</v>
          </cell>
          <cell r="BR218">
            <v>75350</v>
          </cell>
          <cell r="BS218">
            <v>715825</v>
          </cell>
          <cell r="BT218">
            <v>75350</v>
          </cell>
        </row>
        <row r="219">
          <cell r="G219" t="str">
            <v>KVP C3</v>
          </cell>
          <cell r="O219">
            <v>8475000</v>
          </cell>
          <cell r="P219">
            <v>8475000</v>
          </cell>
          <cell r="Q219">
            <v>16950000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84750</v>
          </cell>
          <cell r="AR219">
            <v>974625</v>
          </cell>
          <cell r="AU219">
            <v>-974625</v>
          </cell>
          <cell r="AV219">
            <v>-974625</v>
          </cell>
          <cell r="AW219">
            <v>0</v>
          </cell>
          <cell r="AY219">
            <v>0</v>
          </cell>
          <cell r="AZ219">
            <v>169500</v>
          </cell>
          <cell r="BA219">
            <v>1991625</v>
          </cell>
          <cell r="BO219">
            <v>8475000</v>
          </cell>
          <cell r="BP219">
            <v>8475000</v>
          </cell>
          <cell r="BQ219">
            <v>1737375</v>
          </cell>
          <cell r="BR219">
            <v>84750</v>
          </cell>
          <cell r="BS219">
            <v>805125</v>
          </cell>
          <cell r="BT219">
            <v>84750</v>
          </cell>
        </row>
        <row r="220">
          <cell r="G220" t="str">
            <v>DE4 C3</v>
          </cell>
          <cell r="O220">
            <v>4050000</v>
          </cell>
          <cell r="P220">
            <v>4050000</v>
          </cell>
          <cell r="Q220">
            <v>8100000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40500</v>
          </cell>
          <cell r="AR220">
            <v>465750</v>
          </cell>
          <cell r="AU220">
            <v>-465750</v>
          </cell>
          <cell r="AV220">
            <v>-465750</v>
          </cell>
          <cell r="AW220">
            <v>0</v>
          </cell>
          <cell r="AY220">
            <v>0</v>
          </cell>
          <cell r="AZ220">
            <v>81000</v>
          </cell>
          <cell r="BA220">
            <v>951750</v>
          </cell>
          <cell r="BO220">
            <v>4050000</v>
          </cell>
          <cell r="BP220">
            <v>4050000</v>
          </cell>
          <cell r="BQ220">
            <v>830250</v>
          </cell>
          <cell r="BR220">
            <v>40500</v>
          </cell>
          <cell r="BS220">
            <v>384750</v>
          </cell>
          <cell r="BT220">
            <v>40500</v>
          </cell>
        </row>
        <row r="221">
          <cell r="G221" t="str">
            <v>KVP C3</v>
          </cell>
          <cell r="O221">
            <v>12500000</v>
          </cell>
          <cell r="P221">
            <v>12500000</v>
          </cell>
          <cell r="Q221">
            <v>25000000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125000</v>
          </cell>
          <cell r="AR221">
            <v>1437500</v>
          </cell>
          <cell r="AU221">
            <v>-1437500</v>
          </cell>
          <cell r="AV221">
            <v>-1437500</v>
          </cell>
          <cell r="AW221">
            <v>0</v>
          </cell>
          <cell r="AY221">
            <v>0</v>
          </cell>
          <cell r="AZ221">
            <v>250000</v>
          </cell>
          <cell r="BA221">
            <v>2937500</v>
          </cell>
          <cell r="BO221">
            <v>12500000</v>
          </cell>
          <cell r="BP221">
            <v>12500000</v>
          </cell>
          <cell r="BQ221">
            <v>2562500</v>
          </cell>
          <cell r="BR221">
            <v>125000</v>
          </cell>
          <cell r="BS221">
            <v>1187500</v>
          </cell>
          <cell r="BT221">
            <v>125000</v>
          </cell>
        </row>
        <row r="222">
          <cell r="G222" t="str">
            <v>KVP C3</v>
          </cell>
          <cell r="O222">
            <v>6000750</v>
          </cell>
          <cell r="P222">
            <v>7999250</v>
          </cell>
          <cell r="Q222">
            <v>14000000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60008</v>
          </cell>
          <cell r="AR222">
            <v>690087</v>
          </cell>
          <cell r="AU222">
            <v>-690087</v>
          </cell>
          <cell r="AV222">
            <v>-690087</v>
          </cell>
          <cell r="AW222">
            <v>0</v>
          </cell>
          <cell r="AY222">
            <v>0</v>
          </cell>
          <cell r="AZ222">
            <v>120015</v>
          </cell>
          <cell r="BA222">
            <v>1410176</v>
          </cell>
          <cell r="BO222">
            <v>6000750</v>
          </cell>
          <cell r="BP222">
            <v>6000750</v>
          </cell>
          <cell r="BQ222">
            <v>1230153.75</v>
          </cell>
          <cell r="BR222">
            <v>60007.5</v>
          </cell>
          <cell r="BS222">
            <v>570071.25</v>
          </cell>
          <cell r="BT222">
            <v>60007.5</v>
          </cell>
        </row>
        <row r="223">
          <cell r="G223" t="str">
            <v>KVP C3</v>
          </cell>
          <cell r="O223">
            <v>6075000</v>
          </cell>
          <cell r="P223">
            <v>6075000</v>
          </cell>
          <cell r="Q223">
            <v>12150000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60750</v>
          </cell>
          <cell r="AR223">
            <v>698625</v>
          </cell>
          <cell r="AU223">
            <v>-698625</v>
          </cell>
          <cell r="AV223">
            <v>-698625</v>
          </cell>
          <cell r="AW223">
            <v>0</v>
          </cell>
          <cell r="AY223">
            <v>0</v>
          </cell>
          <cell r="AZ223">
            <v>121500</v>
          </cell>
          <cell r="BA223">
            <v>1427625</v>
          </cell>
          <cell r="BO223">
            <v>6075000</v>
          </cell>
          <cell r="BP223">
            <v>6075000</v>
          </cell>
          <cell r="BQ223">
            <v>1245375</v>
          </cell>
          <cell r="BR223">
            <v>60750</v>
          </cell>
          <cell r="BS223">
            <v>577125</v>
          </cell>
          <cell r="BT223">
            <v>60750</v>
          </cell>
        </row>
        <row r="224">
          <cell r="G224" t="str">
            <v>KVP C3</v>
          </cell>
          <cell r="O224">
            <v>7000000</v>
          </cell>
          <cell r="P224">
            <v>8000000</v>
          </cell>
          <cell r="Q224">
            <v>15000000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70000</v>
          </cell>
          <cell r="AR224">
            <v>805000</v>
          </cell>
          <cell r="AU224">
            <v>-805000</v>
          </cell>
          <cell r="AV224">
            <v>-805000</v>
          </cell>
          <cell r="AW224">
            <v>0</v>
          </cell>
          <cell r="AY224">
            <v>0</v>
          </cell>
          <cell r="AZ224">
            <v>140000</v>
          </cell>
          <cell r="BA224">
            <v>1645000</v>
          </cell>
          <cell r="BO224">
            <v>7000000</v>
          </cell>
          <cell r="BP224">
            <v>7000000</v>
          </cell>
          <cell r="BQ224">
            <v>1435000</v>
          </cell>
          <cell r="BR224">
            <v>70000</v>
          </cell>
          <cell r="BS224">
            <v>665000</v>
          </cell>
          <cell r="BT224">
            <v>70000</v>
          </cell>
        </row>
        <row r="225">
          <cell r="G225" t="str">
            <v>KVP C3</v>
          </cell>
          <cell r="O225">
            <v>6300000</v>
          </cell>
          <cell r="P225">
            <v>6300000</v>
          </cell>
          <cell r="Q225">
            <v>12600000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63000</v>
          </cell>
          <cell r="AR225">
            <v>724500</v>
          </cell>
          <cell r="AU225">
            <v>-724500</v>
          </cell>
          <cell r="AV225">
            <v>-724500</v>
          </cell>
          <cell r="AW225">
            <v>0</v>
          </cell>
          <cell r="AY225">
            <v>0</v>
          </cell>
          <cell r="AZ225">
            <v>126000</v>
          </cell>
          <cell r="BA225">
            <v>1480500</v>
          </cell>
          <cell r="BO225">
            <v>6300000</v>
          </cell>
          <cell r="BP225">
            <v>6300000</v>
          </cell>
          <cell r="BQ225">
            <v>1291500</v>
          </cell>
          <cell r="BR225">
            <v>63000</v>
          </cell>
          <cell r="BS225">
            <v>598500</v>
          </cell>
          <cell r="BT225">
            <v>63000</v>
          </cell>
        </row>
        <row r="226">
          <cell r="G226" t="str">
            <v>KVP C3</v>
          </cell>
          <cell r="O226">
            <v>9250000</v>
          </cell>
          <cell r="P226">
            <v>9250000</v>
          </cell>
          <cell r="Q226">
            <v>18500000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92500</v>
          </cell>
          <cell r="AR226">
            <v>1063750</v>
          </cell>
          <cell r="AU226">
            <v>-1063750</v>
          </cell>
          <cell r="AV226">
            <v>-1063750</v>
          </cell>
          <cell r="AW226">
            <v>0</v>
          </cell>
          <cell r="AY226">
            <v>0</v>
          </cell>
          <cell r="AZ226">
            <v>185000</v>
          </cell>
          <cell r="BA226">
            <v>2173750</v>
          </cell>
          <cell r="BO226">
            <v>9250000</v>
          </cell>
          <cell r="BP226">
            <v>9250000</v>
          </cell>
          <cell r="BQ226">
            <v>1896250</v>
          </cell>
          <cell r="BR226">
            <v>92500</v>
          </cell>
          <cell r="BS226">
            <v>878750</v>
          </cell>
          <cell r="BT226">
            <v>92500</v>
          </cell>
        </row>
        <row r="227">
          <cell r="G227" t="str">
            <v>KVP C3</v>
          </cell>
          <cell r="O227">
            <v>6000500</v>
          </cell>
          <cell r="P227">
            <v>7999500</v>
          </cell>
          <cell r="Q227">
            <v>14000000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60005</v>
          </cell>
          <cell r="AR227">
            <v>690058</v>
          </cell>
          <cell r="AU227">
            <v>-690058</v>
          </cell>
          <cell r="AV227">
            <v>-690058</v>
          </cell>
          <cell r="AW227">
            <v>0</v>
          </cell>
          <cell r="AY227">
            <v>0</v>
          </cell>
          <cell r="AZ227">
            <v>120010</v>
          </cell>
          <cell r="BA227">
            <v>1410118</v>
          </cell>
          <cell r="BO227">
            <v>6000500</v>
          </cell>
          <cell r="BP227">
            <v>6000500</v>
          </cell>
          <cell r="BQ227">
            <v>1230102.5</v>
          </cell>
          <cell r="BR227">
            <v>60005</v>
          </cell>
          <cell r="BS227">
            <v>570047.5</v>
          </cell>
          <cell r="BT227">
            <v>60005</v>
          </cell>
        </row>
        <row r="228">
          <cell r="G228" t="str">
            <v>DF2 C3</v>
          </cell>
          <cell r="O228">
            <v>4050000</v>
          </cell>
          <cell r="P228">
            <v>950000</v>
          </cell>
          <cell r="Q228">
            <v>5000000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R228">
            <v>0</v>
          </cell>
          <cell r="AU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A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</row>
        <row r="229">
          <cell r="G229" t="str">
            <v>KVP C3</v>
          </cell>
          <cell r="O229">
            <v>12500000</v>
          </cell>
          <cell r="P229">
            <v>12500000</v>
          </cell>
          <cell r="Q229">
            <v>25000000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125000</v>
          </cell>
          <cell r="AR229">
            <v>1437500</v>
          </cell>
          <cell r="AU229">
            <v>-1437500</v>
          </cell>
          <cell r="AV229">
            <v>-1437500</v>
          </cell>
          <cell r="AW229">
            <v>0</v>
          </cell>
          <cell r="AY229">
            <v>0</v>
          </cell>
          <cell r="AZ229">
            <v>250000</v>
          </cell>
          <cell r="BA229">
            <v>2937500</v>
          </cell>
          <cell r="BO229">
            <v>12500000</v>
          </cell>
          <cell r="BP229">
            <v>12500000</v>
          </cell>
          <cell r="BQ229">
            <v>2562500</v>
          </cell>
          <cell r="BR229">
            <v>125000</v>
          </cell>
          <cell r="BS229">
            <v>1187500</v>
          </cell>
          <cell r="BT229">
            <v>125000</v>
          </cell>
        </row>
        <row r="230">
          <cell r="G230" t="str">
            <v>KVP C3</v>
          </cell>
          <cell r="O230">
            <v>6000000</v>
          </cell>
          <cell r="P230">
            <v>6000000</v>
          </cell>
          <cell r="Q230">
            <v>12000000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60000</v>
          </cell>
          <cell r="AR230">
            <v>690000</v>
          </cell>
          <cell r="AU230">
            <v>-690000</v>
          </cell>
          <cell r="AV230">
            <v>-690000</v>
          </cell>
          <cell r="AW230">
            <v>0</v>
          </cell>
          <cell r="AY230">
            <v>0</v>
          </cell>
          <cell r="AZ230">
            <v>120000</v>
          </cell>
          <cell r="BA230">
            <v>1410000</v>
          </cell>
          <cell r="BO230">
            <v>6000000</v>
          </cell>
          <cell r="BP230">
            <v>6000000</v>
          </cell>
          <cell r="BQ230">
            <v>1230000</v>
          </cell>
          <cell r="BR230">
            <v>60000</v>
          </cell>
          <cell r="BS230">
            <v>570000</v>
          </cell>
          <cell r="BT230">
            <v>60000</v>
          </cell>
        </row>
        <row r="231">
          <cell r="G231" t="str">
            <v>DF2 C3</v>
          </cell>
          <cell r="O231">
            <v>7256250</v>
          </cell>
          <cell r="P231">
            <v>7256250</v>
          </cell>
          <cell r="Q231">
            <v>14512500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72563</v>
          </cell>
          <cell r="AR231">
            <v>834469</v>
          </cell>
          <cell r="AU231">
            <v>-834469</v>
          </cell>
          <cell r="AV231">
            <v>-834469</v>
          </cell>
          <cell r="AW231">
            <v>0</v>
          </cell>
          <cell r="AY231">
            <v>0</v>
          </cell>
          <cell r="AZ231">
            <v>145125</v>
          </cell>
          <cell r="BA231">
            <v>1705219</v>
          </cell>
          <cell r="BO231">
            <v>7256250</v>
          </cell>
          <cell r="BP231">
            <v>7256250</v>
          </cell>
          <cell r="BQ231">
            <v>1487531.25</v>
          </cell>
          <cell r="BR231">
            <v>72562.5</v>
          </cell>
          <cell r="BS231">
            <v>689343.75</v>
          </cell>
          <cell r="BT231">
            <v>72562.5</v>
          </cell>
        </row>
        <row r="232">
          <cell r="G232" t="str">
            <v>KVP C3</v>
          </cell>
          <cell r="O232">
            <v>5500000</v>
          </cell>
          <cell r="P232">
            <v>7500000</v>
          </cell>
          <cell r="Q232">
            <v>13000000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1000000</v>
          </cell>
          <cell r="AH232">
            <v>0</v>
          </cell>
          <cell r="AI232">
            <v>0</v>
          </cell>
          <cell r="AJ232">
            <v>1000000</v>
          </cell>
          <cell r="AM232">
            <v>0</v>
          </cell>
          <cell r="AN232">
            <v>0</v>
          </cell>
          <cell r="AO232">
            <v>0</v>
          </cell>
          <cell r="AP232">
            <v>55000</v>
          </cell>
          <cell r="AR232">
            <v>632500</v>
          </cell>
          <cell r="AU232">
            <v>367500</v>
          </cell>
          <cell r="AV232">
            <v>367500</v>
          </cell>
          <cell r="AW232">
            <v>0</v>
          </cell>
          <cell r="AY232">
            <v>0</v>
          </cell>
          <cell r="AZ232">
            <v>110000</v>
          </cell>
          <cell r="BA232">
            <v>1292500</v>
          </cell>
          <cell r="BO232">
            <v>5500000</v>
          </cell>
          <cell r="BP232">
            <v>5500000</v>
          </cell>
          <cell r="BQ232">
            <v>1127500</v>
          </cell>
          <cell r="BR232">
            <v>55000</v>
          </cell>
          <cell r="BS232">
            <v>522500</v>
          </cell>
          <cell r="BT232">
            <v>55000</v>
          </cell>
        </row>
        <row r="233">
          <cell r="G233" t="str">
            <v>DE4 C3</v>
          </cell>
          <cell r="O233">
            <v>6000000</v>
          </cell>
          <cell r="P233">
            <v>6000000</v>
          </cell>
          <cell r="Q233">
            <v>12000000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60000</v>
          </cell>
          <cell r="AR233">
            <v>690000</v>
          </cell>
          <cell r="AU233">
            <v>-690000</v>
          </cell>
          <cell r="AV233">
            <v>-690000</v>
          </cell>
          <cell r="AW233">
            <v>0</v>
          </cell>
          <cell r="AY233">
            <v>0</v>
          </cell>
          <cell r="AZ233">
            <v>120000</v>
          </cell>
          <cell r="BA233">
            <v>1410000</v>
          </cell>
          <cell r="BO233">
            <v>6000000</v>
          </cell>
          <cell r="BP233">
            <v>6000000</v>
          </cell>
          <cell r="BQ233">
            <v>1230000</v>
          </cell>
          <cell r="BR233">
            <v>60000</v>
          </cell>
          <cell r="BS233">
            <v>570000</v>
          </cell>
          <cell r="BT233">
            <v>60000</v>
          </cell>
        </row>
        <row r="234">
          <cell r="G234" t="str">
            <v>DE4 C3</v>
          </cell>
          <cell r="O234">
            <v>6900000</v>
          </cell>
          <cell r="P234">
            <v>6900000</v>
          </cell>
          <cell r="Q234">
            <v>13800000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69000</v>
          </cell>
          <cell r="AR234">
            <v>793500</v>
          </cell>
          <cell r="AU234">
            <v>-793500</v>
          </cell>
          <cell r="AV234">
            <v>-793500</v>
          </cell>
          <cell r="AW234">
            <v>0</v>
          </cell>
          <cell r="AY234">
            <v>0</v>
          </cell>
          <cell r="AZ234">
            <v>138000</v>
          </cell>
          <cell r="BA234">
            <v>1621500</v>
          </cell>
          <cell r="BO234">
            <v>6900000</v>
          </cell>
          <cell r="BP234">
            <v>6900000</v>
          </cell>
          <cell r="BQ234">
            <v>1414500</v>
          </cell>
          <cell r="BR234">
            <v>69000</v>
          </cell>
          <cell r="BS234">
            <v>655500</v>
          </cell>
          <cell r="BT234">
            <v>69000</v>
          </cell>
        </row>
        <row r="235">
          <cell r="G235" t="str">
            <v>DF2 C3</v>
          </cell>
          <cell r="O235">
            <v>6500000</v>
          </cell>
          <cell r="P235">
            <v>6500000</v>
          </cell>
          <cell r="Q235">
            <v>13000000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65000</v>
          </cell>
          <cell r="AR235">
            <v>747500</v>
          </cell>
          <cell r="AU235">
            <v>-747500</v>
          </cell>
          <cell r="AV235">
            <v>-747500</v>
          </cell>
          <cell r="AW235">
            <v>0</v>
          </cell>
          <cell r="AY235">
            <v>0</v>
          </cell>
          <cell r="AZ235">
            <v>130000</v>
          </cell>
          <cell r="BA235">
            <v>1527500</v>
          </cell>
          <cell r="BO235">
            <v>6500000</v>
          </cell>
          <cell r="BP235">
            <v>6500000</v>
          </cell>
          <cell r="BQ235">
            <v>1332500</v>
          </cell>
          <cell r="BR235">
            <v>65000</v>
          </cell>
          <cell r="BS235">
            <v>617500</v>
          </cell>
          <cell r="BT235">
            <v>65000</v>
          </cell>
        </row>
        <row r="236">
          <cell r="G236" t="str">
            <v>KVP C3</v>
          </cell>
          <cell r="O236">
            <v>4050000</v>
          </cell>
          <cell r="P236">
            <v>3450000</v>
          </cell>
          <cell r="Q236">
            <v>7500000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40500</v>
          </cell>
          <cell r="AR236">
            <v>465750</v>
          </cell>
          <cell r="AU236">
            <v>-465750</v>
          </cell>
          <cell r="AV236">
            <v>-465750</v>
          </cell>
          <cell r="AW236">
            <v>0</v>
          </cell>
          <cell r="AY236">
            <v>0</v>
          </cell>
          <cell r="AZ236">
            <v>81000</v>
          </cell>
          <cell r="BA236">
            <v>951750</v>
          </cell>
          <cell r="BO236">
            <v>4050000</v>
          </cell>
          <cell r="BP236">
            <v>4050000</v>
          </cell>
          <cell r="BQ236">
            <v>830250</v>
          </cell>
          <cell r="BR236">
            <v>40500</v>
          </cell>
          <cell r="BS236">
            <v>384750</v>
          </cell>
          <cell r="BT236">
            <v>40500</v>
          </cell>
        </row>
        <row r="237">
          <cell r="G237" t="str">
            <v>KVP C3</v>
          </cell>
          <cell r="O237">
            <v>5775000</v>
          </cell>
          <cell r="P237">
            <v>7725000</v>
          </cell>
          <cell r="Q237">
            <v>13500000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57750</v>
          </cell>
          <cell r="AR237">
            <v>664125</v>
          </cell>
          <cell r="AU237">
            <v>-664125</v>
          </cell>
          <cell r="AV237">
            <v>-664125</v>
          </cell>
          <cell r="AW237">
            <v>0</v>
          </cell>
          <cell r="AY237">
            <v>0</v>
          </cell>
          <cell r="AZ237">
            <v>115500</v>
          </cell>
          <cell r="BA237">
            <v>1357125</v>
          </cell>
          <cell r="BO237">
            <v>5775000</v>
          </cell>
          <cell r="BP237">
            <v>5775000</v>
          </cell>
          <cell r="BQ237">
            <v>1183875</v>
          </cell>
          <cell r="BR237">
            <v>57750</v>
          </cell>
          <cell r="BS237">
            <v>548625</v>
          </cell>
          <cell r="BT237">
            <v>57750</v>
          </cell>
        </row>
        <row r="238">
          <cell r="G238" t="str">
            <v>DE4 C3</v>
          </cell>
          <cell r="O238">
            <v>16000000</v>
          </cell>
          <cell r="P238">
            <v>16000000</v>
          </cell>
          <cell r="Q238">
            <v>32000000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130000</v>
          </cell>
          <cell r="AR238">
            <v>1810000</v>
          </cell>
          <cell r="AU238">
            <v>-1810000</v>
          </cell>
          <cell r="AV238">
            <v>-1810000</v>
          </cell>
          <cell r="AW238">
            <v>0</v>
          </cell>
          <cell r="AY238">
            <v>0</v>
          </cell>
          <cell r="AZ238">
            <v>320000</v>
          </cell>
          <cell r="BA238">
            <v>3760000</v>
          </cell>
          <cell r="BO238">
            <v>16000000</v>
          </cell>
          <cell r="BP238">
            <v>16000000</v>
          </cell>
          <cell r="BQ238">
            <v>3280000</v>
          </cell>
          <cell r="BR238">
            <v>160000</v>
          </cell>
          <cell r="BS238">
            <v>1520000</v>
          </cell>
          <cell r="BT238">
            <v>160000</v>
          </cell>
        </row>
        <row r="239">
          <cell r="G239" t="str">
            <v>DE4 C3</v>
          </cell>
          <cell r="O239">
            <v>4050000</v>
          </cell>
          <cell r="P239">
            <v>950000</v>
          </cell>
          <cell r="Q239">
            <v>5000000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R239">
            <v>0</v>
          </cell>
          <cell r="AU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A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</row>
        <row r="240">
          <cell r="G240" t="str">
            <v>KVP C3</v>
          </cell>
          <cell r="O240">
            <v>17500000</v>
          </cell>
          <cell r="P240">
            <v>17500000</v>
          </cell>
          <cell r="Q240">
            <v>35000000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130000</v>
          </cell>
          <cell r="AR240">
            <v>1967500</v>
          </cell>
          <cell r="AU240">
            <v>-1967500</v>
          </cell>
          <cell r="AV240">
            <v>-1967500</v>
          </cell>
          <cell r="AW240">
            <v>0</v>
          </cell>
          <cell r="AY240">
            <v>0</v>
          </cell>
          <cell r="AZ240">
            <v>350000</v>
          </cell>
          <cell r="BA240">
            <v>4112500</v>
          </cell>
          <cell r="BO240">
            <v>17500000</v>
          </cell>
          <cell r="BP240">
            <v>17500000</v>
          </cell>
          <cell r="BQ240">
            <v>3587500</v>
          </cell>
          <cell r="BR240">
            <v>175000</v>
          </cell>
          <cell r="BS240">
            <v>1662500</v>
          </cell>
          <cell r="BT240">
            <v>175000</v>
          </cell>
        </row>
        <row r="241">
          <cell r="G241" t="str">
            <v>KVP C3</v>
          </cell>
          <cell r="O241">
            <v>15000000</v>
          </cell>
          <cell r="P241">
            <v>15000000</v>
          </cell>
          <cell r="Q241">
            <v>30000000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130000</v>
          </cell>
          <cell r="AR241">
            <v>1705000</v>
          </cell>
          <cell r="AU241">
            <v>-1705000</v>
          </cell>
          <cell r="AV241">
            <v>-1705000</v>
          </cell>
          <cell r="AW241">
            <v>0</v>
          </cell>
          <cell r="AY241">
            <v>0</v>
          </cell>
          <cell r="AZ241">
            <v>300000</v>
          </cell>
          <cell r="BA241">
            <v>3525000</v>
          </cell>
          <cell r="BO241">
            <v>15000000</v>
          </cell>
          <cell r="BP241">
            <v>15000000</v>
          </cell>
          <cell r="BQ241">
            <v>3075000</v>
          </cell>
          <cell r="BR241">
            <v>150000</v>
          </cell>
          <cell r="BS241">
            <v>1425000</v>
          </cell>
          <cell r="BT241">
            <v>150000</v>
          </cell>
        </row>
        <row r="242">
          <cell r="G242" t="str">
            <v>KVP C3</v>
          </cell>
          <cell r="O242">
            <v>6875000</v>
          </cell>
          <cell r="P242">
            <v>6875000</v>
          </cell>
          <cell r="Q242">
            <v>13750000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68750</v>
          </cell>
          <cell r="AR242">
            <v>790625</v>
          </cell>
          <cell r="AU242">
            <v>-790625</v>
          </cell>
          <cell r="AV242">
            <v>-790625</v>
          </cell>
          <cell r="AW242">
            <v>0</v>
          </cell>
          <cell r="AY242">
            <v>0</v>
          </cell>
          <cell r="AZ242">
            <v>137500</v>
          </cell>
          <cell r="BA242">
            <v>1615625</v>
          </cell>
          <cell r="BO242">
            <v>6875000</v>
          </cell>
          <cell r="BP242">
            <v>6875000</v>
          </cell>
          <cell r="BQ242">
            <v>1409375</v>
          </cell>
          <cell r="BR242">
            <v>68750</v>
          </cell>
          <cell r="BS242">
            <v>653125</v>
          </cell>
          <cell r="BT242">
            <v>68750</v>
          </cell>
        </row>
        <row r="243">
          <cell r="G243" t="str">
            <v>KVP C3</v>
          </cell>
          <cell r="O243">
            <v>7000000</v>
          </cell>
          <cell r="P243">
            <v>7000000</v>
          </cell>
          <cell r="Q243">
            <v>14000000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70000</v>
          </cell>
          <cell r="AR243">
            <v>805000</v>
          </cell>
          <cell r="AU243">
            <v>-805000</v>
          </cell>
          <cell r="AV243">
            <v>-805000</v>
          </cell>
          <cell r="AW243">
            <v>0</v>
          </cell>
          <cell r="AY243">
            <v>0</v>
          </cell>
          <cell r="AZ243">
            <v>140000</v>
          </cell>
          <cell r="BA243">
            <v>1645000</v>
          </cell>
          <cell r="BO243">
            <v>7000000</v>
          </cell>
          <cell r="BP243">
            <v>7000000</v>
          </cell>
          <cell r="BQ243">
            <v>1435000</v>
          </cell>
          <cell r="BR243">
            <v>70000</v>
          </cell>
          <cell r="BS243">
            <v>665000</v>
          </cell>
          <cell r="BT243">
            <v>70000</v>
          </cell>
        </row>
        <row r="244">
          <cell r="G244" t="str">
            <v>KVP C3</v>
          </cell>
          <cell r="O244">
            <v>8002500</v>
          </cell>
          <cell r="P244">
            <v>11997500</v>
          </cell>
          <cell r="Q244">
            <v>20000000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80025</v>
          </cell>
          <cell r="AR244">
            <v>920288</v>
          </cell>
          <cell r="AU244">
            <v>-920288</v>
          </cell>
          <cell r="AV244">
            <v>-920288</v>
          </cell>
          <cell r="AW244">
            <v>0</v>
          </cell>
          <cell r="AY244">
            <v>0</v>
          </cell>
          <cell r="AZ244">
            <v>160050</v>
          </cell>
          <cell r="BA244">
            <v>1880588</v>
          </cell>
          <cell r="BO244">
            <v>8002500</v>
          </cell>
          <cell r="BP244">
            <v>8002500</v>
          </cell>
          <cell r="BQ244">
            <v>1640512.5</v>
          </cell>
          <cell r="BR244">
            <v>80025</v>
          </cell>
          <cell r="BS244">
            <v>760237.5</v>
          </cell>
          <cell r="BT244">
            <v>80025</v>
          </cell>
        </row>
        <row r="245">
          <cell r="G245" t="str">
            <v>DF2 C3</v>
          </cell>
          <cell r="O245">
            <v>4050000</v>
          </cell>
          <cell r="P245">
            <v>2550000</v>
          </cell>
          <cell r="Q245">
            <v>6600000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40500</v>
          </cell>
          <cell r="AR245">
            <v>465750</v>
          </cell>
          <cell r="AU245">
            <v>-465750</v>
          </cell>
          <cell r="AV245">
            <v>-465750</v>
          </cell>
          <cell r="AW245">
            <v>0</v>
          </cell>
          <cell r="AY245">
            <v>0</v>
          </cell>
          <cell r="AZ245">
            <v>81000</v>
          </cell>
          <cell r="BA245">
            <v>951750</v>
          </cell>
          <cell r="BO245">
            <v>4050000</v>
          </cell>
          <cell r="BP245">
            <v>4050000</v>
          </cell>
          <cell r="BQ245">
            <v>830250</v>
          </cell>
          <cell r="BR245">
            <v>40500</v>
          </cell>
          <cell r="BS245">
            <v>384750</v>
          </cell>
          <cell r="BT245">
            <v>40500</v>
          </cell>
        </row>
        <row r="246">
          <cell r="G246" t="str">
            <v>DE4 C3</v>
          </cell>
          <cell r="O246">
            <v>6000000</v>
          </cell>
          <cell r="P246">
            <v>6000000</v>
          </cell>
          <cell r="Q246">
            <v>12000000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60000</v>
          </cell>
          <cell r="AR246">
            <v>690000</v>
          </cell>
          <cell r="AU246">
            <v>-690000</v>
          </cell>
          <cell r="AV246">
            <v>-690000</v>
          </cell>
          <cell r="AW246">
            <v>0</v>
          </cell>
          <cell r="AY246">
            <v>0</v>
          </cell>
          <cell r="AZ246">
            <v>120000</v>
          </cell>
          <cell r="BA246">
            <v>1410000</v>
          </cell>
          <cell r="BO246">
            <v>6000000</v>
          </cell>
          <cell r="BP246">
            <v>6000000</v>
          </cell>
          <cell r="BQ246">
            <v>1230000</v>
          </cell>
          <cell r="BR246">
            <v>60000</v>
          </cell>
          <cell r="BS246">
            <v>570000</v>
          </cell>
          <cell r="BT246">
            <v>60000</v>
          </cell>
        </row>
        <row r="247">
          <cell r="G247" t="str">
            <v>KVP C3</v>
          </cell>
          <cell r="O247">
            <v>6500000</v>
          </cell>
          <cell r="P247">
            <v>6500000</v>
          </cell>
          <cell r="Q247">
            <v>13000000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65000</v>
          </cell>
          <cell r="AR247">
            <v>747500</v>
          </cell>
          <cell r="AU247">
            <v>-747500</v>
          </cell>
          <cell r="AV247">
            <v>-747500</v>
          </cell>
          <cell r="AW247">
            <v>0</v>
          </cell>
          <cell r="AY247">
            <v>0</v>
          </cell>
          <cell r="AZ247">
            <v>130000</v>
          </cell>
          <cell r="BA247">
            <v>1527500</v>
          </cell>
          <cell r="BO247">
            <v>6500000</v>
          </cell>
          <cell r="BP247">
            <v>6500000</v>
          </cell>
          <cell r="BQ247">
            <v>1332500</v>
          </cell>
          <cell r="BR247">
            <v>65000</v>
          </cell>
          <cell r="BS247">
            <v>617500</v>
          </cell>
          <cell r="BT247">
            <v>65000</v>
          </cell>
        </row>
        <row r="248">
          <cell r="G248" t="str">
            <v>KVP C3</v>
          </cell>
          <cell r="O248">
            <v>6000000</v>
          </cell>
          <cell r="P248">
            <v>6000000</v>
          </cell>
          <cell r="Q248">
            <v>12000000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60000</v>
          </cell>
          <cell r="AR248">
            <v>690000</v>
          </cell>
          <cell r="AU248">
            <v>-690000</v>
          </cell>
          <cell r="AV248">
            <v>-690000</v>
          </cell>
          <cell r="AW248">
            <v>0</v>
          </cell>
          <cell r="AY248">
            <v>0</v>
          </cell>
          <cell r="AZ248">
            <v>120000</v>
          </cell>
          <cell r="BA248">
            <v>1410000</v>
          </cell>
          <cell r="BO248">
            <v>6000000</v>
          </cell>
          <cell r="BP248">
            <v>6000000</v>
          </cell>
          <cell r="BQ248">
            <v>1230000</v>
          </cell>
          <cell r="BR248">
            <v>60000</v>
          </cell>
          <cell r="BS248">
            <v>570000</v>
          </cell>
          <cell r="BT248">
            <v>60000</v>
          </cell>
        </row>
        <row r="249">
          <cell r="G249" t="str">
            <v>KVP C3</v>
          </cell>
          <cell r="O249">
            <v>6500000</v>
          </cell>
          <cell r="P249">
            <v>6500000</v>
          </cell>
          <cell r="Q249">
            <v>13000000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65000</v>
          </cell>
          <cell r="AR249">
            <v>747500</v>
          </cell>
          <cell r="AU249">
            <v>-747500</v>
          </cell>
          <cell r="AV249">
            <v>-747500</v>
          </cell>
          <cell r="AW249">
            <v>0</v>
          </cell>
          <cell r="AY249">
            <v>0</v>
          </cell>
          <cell r="AZ249">
            <v>130000</v>
          </cell>
          <cell r="BA249">
            <v>1527500</v>
          </cell>
          <cell r="BO249">
            <v>6500000</v>
          </cell>
          <cell r="BP249">
            <v>6500000</v>
          </cell>
          <cell r="BQ249">
            <v>1332500</v>
          </cell>
          <cell r="BR249">
            <v>65000</v>
          </cell>
          <cell r="BS249">
            <v>617500</v>
          </cell>
          <cell r="BT249">
            <v>65000</v>
          </cell>
        </row>
        <row r="250">
          <cell r="G250" t="str">
            <v>KVP C3</v>
          </cell>
          <cell r="O250">
            <v>12500000</v>
          </cell>
          <cell r="P250">
            <v>12500000</v>
          </cell>
          <cell r="Q250">
            <v>25000000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125000</v>
          </cell>
          <cell r="AR250">
            <v>1437500</v>
          </cell>
          <cell r="AU250">
            <v>-1437500</v>
          </cell>
          <cell r="AV250">
            <v>-1437500</v>
          </cell>
          <cell r="AW250">
            <v>0</v>
          </cell>
          <cell r="AY250">
            <v>0</v>
          </cell>
          <cell r="AZ250">
            <v>250000</v>
          </cell>
          <cell r="BA250">
            <v>2937500</v>
          </cell>
          <cell r="BO250">
            <v>12500000</v>
          </cell>
          <cell r="BP250">
            <v>12500000</v>
          </cell>
          <cell r="BQ250">
            <v>2562500</v>
          </cell>
          <cell r="BR250">
            <v>125000</v>
          </cell>
          <cell r="BS250">
            <v>1187500</v>
          </cell>
          <cell r="BT250">
            <v>125000</v>
          </cell>
        </row>
        <row r="251">
          <cell r="G251" t="str">
            <v>KVP C3</v>
          </cell>
          <cell r="O251">
            <v>6500000</v>
          </cell>
          <cell r="P251">
            <v>6500000</v>
          </cell>
          <cell r="Q251">
            <v>13000000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65000</v>
          </cell>
          <cell r="AR251">
            <v>747500</v>
          </cell>
          <cell r="AU251">
            <v>-747500</v>
          </cell>
          <cell r="AV251">
            <v>-747500</v>
          </cell>
          <cell r="AW251">
            <v>0</v>
          </cell>
          <cell r="AY251">
            <v>0</v>
          </cell>
          <cell r="AZ251">
            <v>130000</v>
          </cell>
          <cell r="BA251">
            <v>1527500</v>
          </cell>
          <cell r="BO251">
            <v>6500000</v>
          </cell>
          <cell r="BP251">
            <v>6500000</v>
          </cell>
          <cell r="BQ251">
            <v>1332500</v>
          </cell>
          <cell r="BR251">
            <v>65000</v>
          </cell>
          <cell r="BS251">
            <v>617500</v>
          </cell>
          <cell r="BT251">
            <v>65000</v>
          </cell>
        </row>
        <row r="252">
          <cell r="G252" t="str">
            <v>KVP C3</v>
          </cell>
          <cell r="O252">
            <v>7200000</v>
          </cell>
          <cell r="P252">
            <v>7200000</v>
          </cell>
          <cell r="Q252">
            <v>14400000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72000</v>
          </cell>
          <cell r="AR252">
            <v>828000</v>
          </cell>
          <cell r="AU252">
            <v>-828000</v>
          </cell>
          <cell r="AV252">
            <v>-828000</v>
          </cell>
          <cell r="AW252">
            <v>0</v>
          </cell>
          <cell r="AY252">
            <v>0</v>
          </cell>
          <cell r="AZ252">
            <v>144000</v>
          </cell>
          <cell r="BA252">
            <v>1692000</v>
          </cell>
          <cell r="BO252">
            <v>7200000</v>
          </cell>
          <cell r="BP252">
            <v>7200000</v>
          </cell>
          <cell r="BQ252">
            <v>1476000</v>
          </cell>
          <cell r="BR252">
            <v>72000</v>
          </cell>
          <cell r="BS252">
            <v>684000</v>
          </cell>
          <cell r="BT252">
            <v>72000</v>
          </cell>
        </row>
        <row r="253">
          <cell r="G253" t="str">
            <v>KVP C3</v>
          </cell>
          <cell r="O253">
            <v>7475000</v>
          </cell>
          <cell r="P253">
            <v>7475000</v>
          </cell>
          <cell r="Q253">
            <v>14950000</v>
          </cell>
          <cell r="Z253">
            <v>14950000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14950000</v>
          </cell>
          <cell r="AM253">
            <v>0</v>
          </cell>
          <cell r="AN253">
            <v>0</v>
          </cell>
          <cell r="AO253">
            <v>0</v>
          </cell>
          <cell r="AP253">
            <v>74750</v>
          </cell>
          <cell r="AR253">
            <v>859625</v>
          </cell>
          <cell r="AU253">
            <v>14090375</v>
          </cell>
          <cell r="AV253">
            <v>14090375</v>
          </cell>
          <cell r="AW253">
            <v>0</v>
          </cell>
          <cell r="AY253">
            <v>0</v>
          </cell>
          <cell r="AZ253">
            <v>149500</v>
          </cell>
          <cell r="BA253">
            <v>1756625</v>
          </cell>
          <cell r="BO253">
            <v>7475000</v>
          </cell>
          <cell r="BP253">
            <v>7475000</v>
          </cell>
          <cell r="BQ253">
            <v>1532375</v>
          </cell>
          <cell r="BR253">
            <v>74750</v>
          </cell>
          <cell r="BS253">
            <v>710125</v>
          </cell>
          <cell r="BT253">
            <v>74750</v>
          </cell>
        </row>
        <row r="254">
          <cell r="G254" t="str">
            <v>KVP C3</v>
          </cell>
          <cell r="O254">
            <v>36000000</v>
          </cell>
          <cell r="P254">
            <v>36000000</v>
          </cell>
          <cell r="Q254">
            <v>72000000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130000</v>
          </cell>
          <cell r="AR254">
            <v>2960000</v>
          </cell>
          <cell r="AU254">
            <v>-2960000</v>
          </cell>
          <cell r="AV254">
            <v>-2960000</v>
          </cell>
          <cell r="AW254">
            <v>0</v>
          </cell>
          <cell r="AY254">
            <v>0</v>
          </cell>
          <cell r="AZ254">
            <v>520000</v>
          </cell>
          <cell r="BA254">
            <v>6210000</v>
          </cell>
          <cell r="BO254">
            <v>26000000</v>
          </cell>
          <cell r="BP254">
            <v>36000000</v>
          </cell>
          <cell r="BQ254">
            <v>5330000</v>
          </cell>
          <cell r="BR254">
            <v>360000</v>
          </cell>
          <cell r="BS254">
            <v>2470000</v>
          </cell>
          <cell r="BT254">
            <v>360000</v>
          </cell>
        </row>
        <row r="255">
          <cell r="G255" t="str">
            <v>DF2 C3</v>
          </cell>
          <cell r="O255">
            <v>6500000</v>
          </cell>
          <cell r="P255">
            <v>6500000</v>
          </cell>
          <cell r="Q255">
            <v>13000000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65000</v>
          </cell>
          <cell r="AR255">
            <v>747500</v>
          </cell>
          <cell r="AU255">
            <v>-747500</v>
          </cell>
          <cell r="AV255">
            <v>-747500</v>
          </cell>
          <cell r="AW255">
            <v>0</v>
          </cell>
          <cell r="AY255">
            <v>0</v>
          </cell>
          <cell r="AZ255">
            <v>130000</v>
          </cell>
          <cell r="BA255">
            <v>1527500</v>
          </cell>
          <cell r="BO255">
            <v>6500000</v>
          </cell>
          <cell r="BP255">
            <v>6500000</v>
          </cell>
          <cell r="BQ255">
            <v>1332500</v>
          </cell>
          <cell r="BR255">
            <v>65000</v>
          </cell>
          <cell r="BS255">
            <v>617500</v>
          </cell>
          <cell r="BT255">
            <v>65000</v>
          </cell>
        </row>
        <row r="256">
          <cell r="G256" t="str">
            <v>DE4 C3</v>
          </cell>
          <cell r="O256">
            <v>5400000</v>
          </cell>
          <cell r="P256">
            <v>5400000</v>
          </cell>
          <cell r="Q256">
            <v>10800000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54000</v>
          </cell>
          <cell r="AR256">
            <v>621000</v>
          </cell>
          <cell r="AU256">
            <v>-621000</v>
          </cell>
          <cell r="AV256">
            <v>-621000</v>
          </cell>
          <cell r="AW256">
            <v>0</v>
          </cell>
          <cell r="AY256">
            <v>0</v>
          </cell>
          <cell r="AZ256">
            <v>108000</v>
          </cell>
          <cell r="BA256">
            <v>1269000</v>
          </cell>
          <cell r="BO256">
            <v>5400000</v>
          </cell>
          <cell r="BP256">
            <v>5400000</v>
          </cell>
          <cell r="BQ256">
            <v>1107000</v>
          </cell>
          <cell r="BR256">
            <v>54000</v>
          </cell>
          <cell r="BS256">
            <v>513000</v>
          </cell>
          <cell r="BT256">
            <v>54000</v>
          </cell>
        </row>
        <row r="257">
          <cell r="G257" t="str">
            <v>KVP C3</v>
          </cell>
          <cell r="O257">
            <v>12500000</v>
          </cell>
          <cell r="P257">
            <v>12500000</v>
          </cell>
          <cell r="Q257">
            <v>25000000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125000</v>
          </cell>
          <cell r="AR257">
            <v>1437500</v>
          </cell>
          <cell r="AU257">
            <v>-1437500</v>
          </cell>
          <cell r="AV257">
            <v>-1437500</v>
          </cell>
          <cell r="AW257">
            <v>0</v>
          </cell>
          <cell r="AY257">
            <v>0</v>
          </cell>
          <cell r="AZ257">
            <v>250000</v>
          </cell>
          <cell r="BA257">
            <v>2937500</v>
          </cell>
          <cell r="BO257">
            <v>12500000</v>
          </cell>
          <cell r="BP257">
            <v>12500000</v>
          </cell>
          <cell r="BQ257">
            <v>2562500</v>
          </cell>
          <cell r="BR257">
            <v>125000</v>
          </cell>
          <cell r="BS257">
            <v>1187500</v>
          </cell>
          <cell r="BT257">
            <v>125000</v>
          </cell>
        </row>
        <row r="258">
          <cell r="G258" t="str">
            <v>DF2 C3</v>
          </cell>
          <cell r="O258">
            <v>7500000</v>
          </cell>
          <cell r="P258">
            <v>7500000</v>
          </cell>
          <cell r="Q258">
            <v>15000000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75000</v>
          </cell>
          <cell r="AR258">
            <v>862500</v>
          </cell>
          <cell r="AU258">
            <v>-862500</v>
          </cell>
          <cell r="AV258">
            <v>-862500</v>
          </cell>
          <cell r="AW258">
            <v>0</v>
          </cell>
          <cell r="AY258">
            <v>0</v>
          </cell>
          <cell r="AZ258">
            <v>150000</v>
          </cell>
          <cell r="BA258">
            <v>1762500</v>
          </cell>
          <cell r="BO258">
            <v>7500000</v>
          </cell>
          <cell r="BP258">
            <v>7500000</v>
          </cell>
          <cell r="BQ258">
            <v>1537500</v>
          </cell>
          <cell r="BR258">
            <v>75000</v>
          </cell>
          <cell r="BS258">
            <v>712500</v>
          </cell>
          <cell r="BT258">
            <v>75000</v>
          </cell>
        </row>
        <row r="259">
          <cell r="G259" t="str">
            <v>DE4 C3</v>
          </cell>
          <cell r="O259">
            <v>6600000</v>
          </cell>
          <cell r="P259">
            <v>6600000</v>
          </cell>
          <cell r="Q259">
            <v>13200000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66000</v>
          </cell>
          <cell r="AR259">
            <v>759000</v>
          </cell>
          <cell r="AU259">
            <v>-759000</v>
          </cell>
          <cell r="AV259">
            <v>-759000</v>
          </cell>
          <cell r="AW259">
            <v>0</v>
          </cell>
          <cell r="AY259">
            <v>0</v>
          </cell>
          <cell r="AZ259">
            <v>132000</v>
          </cell>
          <cell r="BA259">
            <v>1551000</v>
          </cell>
          <cell r="BO259">
            <v>6600000</v>
          </cell>
          <cell r="BP259">
            <v>6600000</v>
          </cell>
          <cell r="BQ259">
            <v>1353000</v>
          </cell>
          <cell r="BR259">
            <v>66000</v>
          </cell>
          <cell r="BS259">
            <v>627000</v>
          </cell>
          <cell r="BT259">
            <v>66000</v>
          </cell>
        </row>
        <row r="260">
          <cell r="G260" t="str">
            <v>DE4 C3</v>
          </cell>
          <cell r="O260">
            <v>10000000</v>
          </cell>
          <cell r="P260">
            <v>10000000</v>
          </cell>
          <cell r="Q260">
            <v>20000000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100000</v>
          </cell>
          <cell r="AR260">
            <v>1150000</v>
          </cell>
          <cell r="AU260">
            <v>-1150000</v>
          </cell>
          <cell r="AV260">
            <v>-1150000</v>
          </cell>
          <cell r="AW260">
            <v>0</v>
          </cell>
          <cell r="AY260">
            <v>0</v>
          </cell>
          <cell r="AZ260">
            <v>200000</v>
          </cell>
          <cell r="BA260">
            <v>2350000</v>
          </cell>
          <cell r="BO260">
            <v>10000000</v>
          </cell>
          <cell r="BP260">
            <v>10000000</v>
          </cell>
          <cell r="BQ260">
            <v>2049999.9999999998</v>
          </cell>
          <cell r="BR260">
            <v>100000</v>
          </cell>
          <cell r="BS260">
            <v>950000</v>
          </cell>
          <cell r="BT260">
            <v>100000</v>
          </cell>
        </row>
        <row r="261">
          <cell r="G261" t="str">
            <v>KVP C3</v>
          </cell>
          <cell r="O261">
            <v>4050000</v>
          </cell>
          <cell r="P261">
            <v>2950000</v>
          </cell>
          <cell r="Q261">
            <v>7000000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40500</v>
          </cell>
          <cell r="AR261">
            <v>465750</v>
          </cell>
          <cell r="AU261">
            <v>-465750</v>
          </cell>
          <cell r="AV261">
            <v>-465750</v>
          </cell>
          <cell r="AW261">
            <v>0</v>
          </cell>
          <cell r="AY261">
            <v>0</v>
          </cell>
          <cell r="AZ261">
            <v>81000</v>
          </cell>
          <cell r="BA261">
            <v>951750</v>
          </cell>
          <cell r="BO261">
            <v>4050000</v>
          </cell>
          <cell r="BP261">
            <v>4050000</v>
          </cell>
          <cell r="BQ261">
            <v>830250</v>
          </cell>
          <cell r="BR261">
            <v>40500</v>
          </cell>
          <cell r="BS261">
            <v>384750</v>
          </cell>
          <cell r="BT261">
            <v>40500</v>
          </cell>
        </row>
        <row r="262">
          <cell r="G262" t="str">
            <v>DE4 C3</v>
          </cell>
          <cell r="O262">
            <v>7000000</v>
          </cell>
          <cell r="P262">
            <v>0</v>
          </cell>
          <cell r="Q262">
            <v>7000000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R262">
            <v>0</v>
          </cell>
          <cell r="AU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A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</row>
        <row r="263">
          <cell r="G263" t="str">
            <v>KVP C3</v>
          </cell>
          <cell r="O263">
            <v>7060000</v>
          </cell>
          <cell r="P263">
            <v>7060000</v>
          </cell>
          <cell r="Q263">
            <v>14120000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70600</v>
          </cell>
          <cell r="AR263">
            <v>811900</v>
          </cell>
          <cell r="AU263">
            <v>-811900</v>
          </cell>
          <cell r="AV263">
            <v>-811900</v>
          </cell>
          <cell r="AW263">
            <v>0</v>
          </cell>
          <cell r="AY263">
            <v>0</v>
          </cell>
          <cell r="AZ263">
            <v>141200</v>
          </cell>
          <cell r="BA263">
            <v>1659100</v>
          </cell>
          <cell r="BO263">
            <v>7060000</v>
          </cell>
          <cell r="BP263">
            <v>7060000</v>
          </cell>
          <cell r="BQ263">
            <v>1447300</v>
          </cell>
          <cell r="BR263">
            <v>70600</v>
          </cell>
          <cell r="BS263">
            <v>670700</v>
          </cell>
          <cell r="BT263">
            <v>70600</v>
          </cell>
        </row>
        <row r="264">
          <cell r="G264" t="str">
            <v>KVP C3</v>
          </cell>
          <cell r="O264">
            <v>9000000</v>
          </cell>
          <cell r="P264">
            <v>9000000</v>
          </cell>
          <cell r="Q264">
            <v>18000000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90000</v>
          </cell>
          <cell r="AR264">
            <v>1035000</v>
          </cell>
          <cell r="AU264">
            <v>-1035000</v>
          </cell>
          <cell r="AV264">
            <v>-1035000</v>
          </cell>
          <cell r="AW264">
            <v>0</v>
          </cell>
          <cell r="AY264">
            <v>0</v>
          </cell>
          <cell r="AZ264">
            <v>180000</v>
          </cell>
          <cell r="BA264">
            <v>2115000</v>
          </cell>
          <cell r="BO264">
            <v>9000000</v>
          </cell>
          <cell r="BP264">
            <v>9000000</v>
          </cell>
          <cell r="BQ264">
            <v>1845000</v>
          </cell>
          <cell r="BR264">
            <v>90000</v>
          </cell>
          <cell r="BS264">
            <v>855000</v>
          </cell>
          <cell r="BT264">
            <v>90000</v>
          </cell>
        </row>
        <row r="265">
          <cell r="G265" t="str">
            <v>KVP C3</v>
          </cell>
          <cell r="O265">
            <v>9000000</v>
          </cell>
          <cell r="P265">
            <v>9000000</v>
          </cell>
          <cell r="Q265">
            <v>18000000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90000</v>
          </cell>
          <cell r="AR265">
            <v>1035000</v>
          </cell>
          <cell r="AU265">
            <v>-1035000</v>
          </cell>
          <cell r="AV265">
            <v>-1035000</v>
          </cell>
          <cell r="AW265">
            <v>0</v>
          </cell>
          <cell r="AY265">
            <v>0</v>
          </cell>
          <cell r="AZ265">
            <v>180000</v>
          </cell>
          <cell r="BA265">
            <v>2115000</v>
          </cell>
          <cell r="BO265">
            <v>9000000</v>
          </cell>
          <cell r="BP265">
            <v>9000000</v>
          </cell>
          <cell r="BQ265">
            <v>1845000</v>
          </cell>
          <cell r="BR265">
            <v>90000</v>
          </cell>
          <cell r="BS265">
            <v>855000</v>
          </cell>
          <cell r="BT265">
            <v>90000</v>
          </cell>
        </row>
        <row r="266">
          <cell r="G266" t="str">
            <v>KVP C3</v>
          </cell>
          <cell r="O266">
            <v>10000000</v>
          </cell>
          <cell r="P266">
            <v>10000000</v>
          </cell>
          <cell r="Q266">
            <v>20000000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100000</v>
          </cell>
          <cell r="AR266">
            <v>1150000</v>
          </cell>
          <cell r="AU266">
            <v>-1150000</v>
          </cell>
          <cell r="AV266">
            <v>-1150000</v>
          </cell>
          <cell r="AW266">
            <v>0</v>
          </cell>
          <cell r="AY266">
            <v>0</v>
          </cell>
          <cell r="AZ266">
            <v>200000</v>
          </cell>
          <cell r="BA266">
            <v>2350000</v>
          </cell>
          <cell r="BO266">
            <v>10000000</v>
          </cell>
          <cell r="BP266">
            <v>10000000</v>
          </cell>
          <cell r="BQ266">
            <v>2049999.9999999998</v>
          </cell>
          <cell r="BR266">
            <v>100000</v>
          </cell>
          <cell r="BS266">
            <v>950000</v>
          </cell>
          <cell r="BT266">
            <v>100000</v>
          </cell>
        </row>
        <row r="267">
          <cell r="G267" t="str">
            <v>DE4 C3</v>
          </cell>
          <cell r="O267">
            <v>6500000</v>
          </cell>
          <cell r="P267">
            <v>6500000</v>
          </cell>
          <cell r="Q267">
            <v>13000000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65000</v>
          </cell>
          <cell r="AR267">
            <v>747500</v>
          </cell>
          <cell r="AU267">
            <v>-747500</v>
          </cell>
          <cell r="AV267">
            <v>-747500</v>
          </cell>
          <cell r="AW267">
            <v>0</v>
          </cell>
          <cell r="AY267">
            <v>0</v>
          </cell>
          <cell r="AZ267">
            <v>130000</v>
          </cell>
          <cell r="BA267">
            <v>1527500</v>
          </cell>
          <cell r="BO267">
            <v>6500000</v>
          </cell>
          <cell r="BP267">
            <v>6500000</v>
          </cell>
          <cell r="BQ267">
            <v>1332500</v>
          </cell>
          <cell r="BR267">
            <v>65000</v>
          </cell>
          <cell r="BS267">
            <v>617500</v>
          </cell>
          <cell r="BT267">
            <v>65000</v>
          </cell>
        </row>
        <row r="268">
          <cell r="G268" t="str">
            <v>DE4 C3</v>
          </cell>
          <cell r="O268">
            <v>6000000</v>
          </cell>
          <cell r="P268">
            <v>6000000</v>
          </cell>
          <cell r="Q268">
            <v>12000000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60000</v>
          </cell>
          <cell r="AR268">
            <v>690000</v>
          </cell>
          <cell r="AU268">
            <v>-690000</v>
          </cell>
          <cell r="AV268">
            <v>-690000</v>
          </cell>
          <cell r="AW268">
            <v>0</v>
          </cell>
          <cell r="AY268">
            <v>0</v>
          </cell>
          <cell r="AZ268">
            <v>120000</v>
          </cell>
          <cell r="BA268">
            <v>1410000</v>
          </cell>
          <cell r="BO268">
            <v>6000000</v>
          </cell>
          <cell r="BP268">
            <v>6000000</v>
          </cell>
          <cell r="BQ268">
            <v>1230000</v>
          </cell>
          <cell r="BR268">
            <v>60000</v>
          </cell>
          <cell r="BS268">
            <v>570000</v>
          </cell>
          <cell r="BT268">
            <v>60000</v>
          </cell>
        </row>
        <row r="269">
          <cell r="G269" t="str">
            <v>KVP C3</v>
          </cell>
          <cell r="O269">
            <v>6300000</v>
          </cell>
          <cell r="P269">
            <v>6300000</v>
          </cell>
          <cell r="Q269">
            <v>12600000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63000</v>
          </cell>
          <cell r="AR269">
            <v>724500</v>
          </cell>
          <cell r="AU269">
            <v>-724500</v>
          </cell>
          <cell r="AV269">
            <v>-724500</v>
          </cell>
          <cell r="AW269">
            <v>0</v>
          </cell>
          <cell r="AY269">
            <v>0</v>
          </cell>
          <cell r="AZ269">
            <v>126000</v>
          </cell>
          <cell r="BA269">
            <v>1480500</v>
          </cell>
          <cell r="BO269">
            <v>6300000</v>
          </cell>
          <cell r="BP269">
            <v>6300000</v>
          </cell>
          <cell r="BQ269">
            <v>1291500</v>
          </cell>
          <cell r="BR269">
            <v>63000</v>
          </cell>
          <cell r="BS269">
            <v>598500</v>
          </cell>
          <cell r="BT269">
            <v>63000</v>
          </cell>
        </row>
        <row r="270">
          <cell r="G270" t="str">
            <v>KVP C3</v>
          </cell>
          <cell r="O270">
            <v>6500000</v>
          </cell>
          <cell r="P270">
            <v>6500000</v>
          </cell>
          <cell r="Q270">
            <v>13000000</v>
          </cell>
          <cell r="Z270">
            <v>-7041667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-7041667</v>
          </cell>
          <cell r="AM270">
            <v>0</v>
          </cell>
          <cell r="AN270">
            <v>0</v>
          </cell>
          <cell r="AO270">
            <v>0</v>
          </cell>
          <cell r="AP270">
            <v>65000</v>
          </cell>
          <cell r="AR270">
            <v>747500</v>
          </cell>
          <cell r="AU270">
            <v>-7789167</v>
          </cell>
          <cell r="AV270">
            <v>-7789167</v>
          </cell>
          <cell r="AW270">
            <v>0</v>
          </cell>
          <cell r="AY270">
            <v>0</v>
          </cell>
          <cell r="AZ270">
            <v>130000</v>
          </cell>
          <cell r="BA270">
            <v>1527500</v>
          </cell>
          <cell r="BO270">
            <v>6500000</v>
          </cell>
          <cell r="BP270">
            <v>6500000</v>
          </cell>
          <cell r="BQ270">
            <v>1332500</v>
          </cell>
          <cell r="BR270">
            <v>65000</v>
          </cell>
          <cell r="BS270">
            <v>617500</v>
          </cell>
          <cell r="BT270">
            <v>65000</v>
          </cell>
        </row>
        <row r="271">
          <cell r="G271" t="str">
            <v>KVP C3</v>
          </cell>
          <cell r="O271">
            <v>8000000</v>
          </cell>
          <cell r="P271">
            <v>8000000</v>
          </cell>
          <cell r="Q271">
            <v>16000000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I271">
            <v>0</v>
          </cell>
          <cell r="AJ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80000</v>
          </cell>
          <cell r="AR271">
            <v>920000</v>
          </cell>
          <cell r="AU271">
            <v>-920000</v>
          </cell>
          <cell r="AV271">
            <v>-920000</v>
          </cell>
          <cell r="AW271">
            <v>0</v>
          </cell>
          <cell r="AY271">
            <v>0</v>
          </cell>
          <cell r="AZ271">
            <v>160000</v>
          </cell>
          <cell r="BA271">
            <v>1880000</v>
          </cell>
          <cell r="BO271">
            <v>8000000</v>
          </cell>
          <cell r="BP271">
            <v>8000000</v>
          </cell>
          <cell r="BQ271">
            <v>1640000</v>
          </cell>
          <cell r="BR271">
            <v>80000</v>
          </cell>
          <cell r="BS271">
            <v>760000</v>
          </cell>
          <cell r="BT271">
            <v>80000</v>
          </cell>
        </row>
        <row r="272">
          <cell r="G272" t="str">
            <v>KVP C3</v>
          </cell>
          <cell r="O272">
            <v>6750000</v>
          </cell>
          <cell r="P272">
            <v>6750000</v>
          </cell>
          <cell r="Q272">
            <v>13500000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I272">
            <v>0</v>
          </cell>
          <cell r="AJ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R272">
            <v>0</v>
          </cell>
          <cell r="AU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A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</row>
        <row r="273">
          <cell r="G273" t="str">
            <v>KVP C3</v>
          </cell>
          <cell r="O273">
            <v>4500000</v>
          </cell>
          <cell r="P273">
            <v>4500000</v>
          </cell>
          <cell r="Q273">
            <v>9000000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I273">
            <v>0</v>
          </cell>
          <cell r="AJ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R273">
            <v>0</v>
          </cell>
          <cell r="AU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A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</row>
        <row r="274">
          <cell r="G274" t="str">
            <v>KVP C3</v>
          </cell>
          <cell r="O274">
            <v>6500000</v>
          </cell>
          <cell r="P274">
            <v>6500000</v>
          </cell>
          <cell r="Q274">
            <v>13000000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I274">
            <v>0</v>
          </cell>
          <cell r="AJ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R274">
            <v>0</v>
          </cell>
          <cell r="AU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A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</row>
        <row r="275">
          <cell r="G275">
            <v>0</v>
          </cell>
          <cell r="O275">
            <v>0</v>
          </cell>
          <cell r="P275">
            <v>0</v>
          </cell>
          <cell r="Q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 t="e">
            <v>#N/A</v>
          </cell>
          <cell r="AF275" t="e">
            <v>#N/A</v>
          </cell>
          <cell r="AG275" t="e">
            <v>#N/A</v>
          </cell>
          <cell r="AI275">
            <v>0</v>
          </cell>
          <cell r="AJ275" t="e">
            <v>#N/A</v>
          </cell>
          <cell r="AM275">
            <v>0</v>
          </cell>
          <cell r="AN275" t="e">
            <v>#N/A</v>
          </cell>
          <cell r="AO275">
            <v>0</v>
          </cell>
          <cell r="AP275">
            <v>0</v>
          </cell>
          <cell r="AR275" t="e">
            <v>#N/A</v>
          </cell>
          <cell r="AU275" t="e">
            <v>#N/A</v>
          </cell>
          <cell r="AV275" t="e">
            <v>#N/A</v>
          </cell>
          <cell r="AW275" t="e">
            <v>#N/A</v>
          </cell>
          <cell r="AY275">
            <v>0</v>
          </cell>
          <cell r="AZ275">
            <v>0</v>
          </cell>
          <cell r="BA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</row>
        <row r="276">
          <cell r="G276" t="str">
            <v>KVP C3</v>
          </cell>
          <cell r="O276">
            <v>8000000</v>
          </cell>
          <cell r="P276">
            <v>8000000</v>
          </cell>
          <cell r="Q276">
            <v>16000000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I276">
            <v>0</v>
          </cell>
          <cell r="AJ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R276">
            <v>0</v>
          </cell>
          <cell r="AU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A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</row>
        <row r="277">
          <cell r="G277" t="str">
            <v>Phòng KT C3-2</v>
          </cell>
          <cell r="O277">
            <v>1052632</v>
          </cell>
          <cell r="P277">
            <v>0</v>
          </cell>
          <cell r="Q277">
            <v>1052632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R277">
            <v>0</v>
          </cell>
          <cell r="AU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A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</row>
        <row r="278">
          <cell r="G278" t="str">
            <v>Phòng KT C3-2</v>
          </cell>
          <cell r="O278">
            <v>4050000</v>
          </cell>
          <cell r="P278">
            <v>3950000</v>
          </cell>
          <cell r="Q278">
            <v>8000000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40500</v>
          </cell>
          <cell r="AR278">
            <v>465750</v>
          </cell>
          <cell r="AU278">
            <v>-465750</v>
          </cell>
          <cell r="AV278">
            <v>-465750</v>
          </cell>
          <cell r="AW278">
            <v>0</v>
          </cell>
          <cell r="AY278">
            <v>0</v>
          </cell>
          <cell r="AZ278">
            <v>81000</v>
          </cell>
          <cell r="BA278">
            <v>951750</v>
          </cell>
          <cell r="BO278">
            <v>4050000</v>
          </cell>
          <cell r="BP278">
            <v>4050000</v>
          </cell>
          <cell r="BQ278">
            <v>830250</v>
          </cell>
          <cell r="BR278">
            <v>40500</v>
          </cell>
          <cell r="BS278">
            <v>384750</v>
          </cell>
          <cell r="BT278">
            <v>40500</v>
          </cell>
        </row>
        <row r="279">
          <cell r="G279" t="str">
            <v>Phòng KT C3-2</v>
          </cell>
          <cell r="O279">
            <v>1052632</v>
          </cell>
          <cell r="P279">
            <v>0</v>
          </cell>
          <cell r="Q279">
            <v>1052632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R279">
            <v>0</v>
          </cell>
          <cell r="AU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A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</row>
        <row r="280">
          <cell r="G280" t="str">
            <v>BGĐ C3-2</v>
          </cell>
          <cell r="O280">
            <v>3000000</v>
          </cell>
          <cell r="P280">
            <v>0</v>
          </cell>
          <cell r="Q280">
            <v>3000000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R280">
            <v>0</v>
          </cell>
          <cell r="AU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A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</row>
        <row r="281">
          <cell r="G281" t="str">
            <v>KVP C3-3</v>
          </cell>
          <cell r="O281">
            <v>13500000</v>
          </cell>
          <cell r="P281">
            <v>13500000</v>
          </cell>
          <cell r="Q281">
            <v>27000000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130000</v>
          </cell>
          <cell r="AR281">
            <v>1547500</v>
          </cell>
          <cell r="AU281">
            <v>-1547500</v>
          </cell>
          <cell r="AV281">
            <v>-1547500</v>
          </cell>
          <cell r="AW281">
            <v>0</v>
          </cell>
          <cell r="AY281">
            <v>0</v>
          </cell>
          <cell r="AZ281">
            <v>270000</v>
          </cell>
          <cell r="BA281">
            <v>3172500</v>
          </cell>
          <cell r="BO281">
            <v>13500000</v>
          </cell>
          <cell r="BP281">
            <v>13500000</v>
          </cell>
          <cell r="BQ281">
            <v>2767500</v>
          </cell>
          <cell r="BR281">
            <v>135000</v>
          </cell>
          <cell r="BS281">
            <v>1282500</v>
          </cell>
          <cell r="BT281">
            <v>135000</v>
          </cell>
        </row>
        <row r="282">
          <cell r="G282" t="str">
            <v>KVP C3-3</v>
          </cell>
          <cell r="O282">
            <v>4050000</v>
          </cell>
          <cell r="P282">
            <v>2970000</v>
          </cell>
          <cell r="Q282">
            <v>7020000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40500</v>
          </cell>
          <cell r="AR282">
            <v>465750</v>
          </cell>
          <cell r="AU282">
            <v>-465750</v>
          </cell>
          <cell r="AV282">
            <v>-465750</v>
          </cell>
          <cell r="AW282">
            <v>0</v>
          </cell>
          <cell r="AY282">
            <v>0</v>
          </cell>
          <cell r="AZ282">
            <v>81000</v>
          </cell>
          <cell r="BA282">
            <v>951750</v>
          </cell>
          <cell r="BO282">
            <v>4050000</v>
          </cell>
          <cell r="BP282">
            <v>4050000</v>
          </cell>
          <cell r="BQ282">
            <v>830250</v>
          </cell>
          <cell r="BR282">
            <v>40500</v>
          </cell>
          <cell r="BS282">
            <v>384750</v>
          </cell>
          <cell r="BT282">
            <v>40500</v>
          </cell>
        </row>
        <row r="283">
          <cell r="G283" t="str">
            <v>KVP C3-3</v>
          </cell>
          <cell r="O283">
            <v>6300000</v>
          </cell>
          <cell r="P283">
            <v>6300000</v>
          </cell>
          <cell r="Q283">
            <v>12600000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63000</v>
          </cell>
          <cell r="AR283">
            <v>724500</v>
          </cell>
          <cell r="AU283">
            <v>-724500</v>
          </cell>
          <cell r="AV283">
            <v>-724500</v>
          </cell>
          <cell r="AW283">
            <v>0</v>
          </cell>
          <cell r="AY283">
            <v>0</v>
          </cell>
          <cell r="AZ283">
            <v>126000</v>
          </cell>
          <cell r="BA283">
            <v>1480500</v>
          </cell>
          <cell r="BO283">
            <v>6300000</v>
          </cell>
          <cell r="BP283">
            <v>6300000</v>
          </cell>
          <cell r="BQ283">
            <v>1291500</v>
          </cell>
          <cell r="BR283">
            <v>63000</v>
          </cell>
          <cell r="BS283">
            <v>598500</v>
          </cell>
          <cell r="BT283">
            <v>63000</v>
          </cell>
        </row>
        <row r="284">
          <cell r="G284" t="str">
            <v>DF2 C3-3</v>
          </cell>
          <cell r="O284">
            <v>4050000</v>
          </cell>
          <cell r="P284">
            <v>3100000</v>
          </cell>
          <cell r="Q284">
            <v>7150000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40500</v>
          </cell>
          <cell r="AR284">
            <v>465750</v>
          </cell>
          <cell r="AU284">
            <v>-465750</v>
          </cell>
          <cell r="AV284">
            <v>-465750</v>
          </cell>
          <cell r="AW284">
            <v>0</v>
          </cell>
          <cell r="AY284">
            <v>0</v>
          </cell>
          <cell r="AZ284">
            <v>81000</v>
          </cell>
          <cell r="BA284">
            <v>951750</v>
          </cell>
          <cell r="BO284">
            <v>4050000</v>
          </cell>
          <cell r="BP284">
            <v>4050000</v>
          </cell>
          <cell r="BQ284">
            <v>830250</v>
          </cell>
          <cell r="BR284">
            <v>40500</v>
          </cell>
          <cell r="BS284">
            <v>384750</v>
          </cell>
          <cell r="BT284">
            <v>40500</v>
          </cell>
        </row>
        <row r="285">
          <cell r="G285" t="str">
            <v>KVP C3-3</v>
          </cell>
          <cell r="O285">
            <v>4050000</v>
          </cell>
          <cell r="P285">
            <v>3450000</v>
          </cell>
          <cell r="Q285">
            <v>7500000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40500</v>
          </cell>
          <cell r="AR285">
            <v>465750</v>
          </cell>
          <cell r="AU285">
            <v>-465750</v>
          </cell>
          <cell r="AV285">
            <v>-465750</v>
          </cell>
          <cell r="AW285">
            <v>0</v>
          </cell>
          <cell r="AY285">
            <v>0</v>
          </cell>
          <cell r="AZ285">
            <v>81000</v>
          </cell>
          <cell r="BA285">
            <v>951750</v>
          </cell>
          <cell r="BO285">
            <v>4050000</v>
          </cell>
          <cell r="BP285">
            <v>4050000</v>
          </cell>
          <cell r="BQ285">
            <v>830250</v>
          </cell>
          <cell r="BR285">
            <v>40500</v>
          </cell>
          <cell r="BS285">
            <v>384750</v>
          </cell>
          <cell r="BT285">
            <v>40500</v>
          </cell>
        </row>
        <row r="286">
          <cell r="G286" t="str">
            <v>DF2 C3-3</v>
          </cell>
          <cell r="O286">
            <v>4075000</v>
          </cell>
          <cell r="P286">
            <v>4075000</v>
          </cell>
          <cell r="Q286">
            <v>8150000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40750</v>
          </cell>
          <cell r="AR286">
            <v>468625</v>
          </cell>
          <cell r="AU286">
            <v>-468625</v>
          </cell>
          <cell r="AV286">
            <v>-468625</v>
          </cell>
          <cell r="AW286">
            <v>0</v>
          </cell>
          <cell r="AY286">
            <v>0</v>
          </cell>
          <cell r="AZ286">
            <v>81500</v>
          </cell>
          <cell r="BA286">
            <v>957625</v>
          </cell>
          <cell r="BO286">
            <v>4075000</v>
          </cell>
          <cell r="BP286">
            <v>4075000</v>
          </cell>
          <cell r="BQ286">
            <v>835375</v>
          </cell>
          <cell r="BR286">
            <v>40750</v>
          </cell>
          <cell r="BS286">
            <v>387125</v>
          </cell>
          <cell r="BT286">
            <v>40750</v>
          </cell>
        </row>
        <row r="287">
          <cell r="G287" t="str">
            <v>DF2 C3-3</v>
          </cell>
          <cell r="O287">
            <v>4750000</v>
          </cell>
          <cell r="P287">
            <v>4750000</v>
          </cell>
          <cell r="Q287">
            <v>9500000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47500</v>
          </cell>
          <cell r="AR287">
            <v>546250</v>
          </cell>
          <cell r="AU287">
            <v>-546250</v>
          </cell>
          <cell r="AV287">
            <v>-546250</v>
          </cell>
          <cell r="AW287">
            <v>0</v>
          </cell>
          <cell r="AY287">
            <v>0</v>
          </cell>
          <cell r="AZ287">
            <v>95000</v>
          </cell>
          <cell r="BA287">
            <v>1116250</v>
          </cell>
          <cell r="BO287">
            <v>4750000</v>
          </cell>
          <cell r="BP287">
            <v>4750000</v>
          </cell>
          <cell r="BQ287">
            <v>973750</v>
          </cell>
          <cell r="BR287">
            <v>47500</v>
          </cell>
          <cell r="BS287">
            <v>451250</v>
          </cell>
          <cell r="BT287">
            <v>47500</v>
          </cell>
        </row>
        <row r="288">
          <cell r="G288" t="str">
            <v>DF2 C3-3</v>
          </cell>
          <cell r="O288">
            <v>4075000</v>
          </cell>
          <cell r="P288">
            <v>4075000</v>
          </cell>
          <cell r="Q288">
            <v>8150000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40750</v>
          </cell>
          <cell r="AR288">
            <v>468625</v>
          </cell>
          <cell r="AU288">
            <v>-468625</v>
          </cell>
          <cell r="AV288">
            <v>-468625</v>
          </cell>
          <cell r="AW288">
            <v>0</v>
          </cell>
          <cell r="AY288">
            <v>0</v>
          </cell>
          <cell r="AZ288">
            <v>81500</v>
          </cell>
          <cell r="BA288">
            <v>957625</v>
          </cell>
          <cell r="BO288">
            <v>4075000</v>
          </cell>
          <cell r="BP288">
            <v>4075000</v>
          </cell>
          <cell r="BQ288">
            <v>835375</v>
          </cell>
          <cell r="BR288">
            <v>40750</v>
          </cell>
          <cell r="BS288">
            <v>387125</v>
          </cell>
          <cell r="BT288">
            <v>40750</v>
          </cell>
        </row>
        <row r="289">
          <cell r="G289" t="str">
            <v>DF2 C3-3</v>
          </cell>
          <cell r="O289">
            <v>4575000</v>
          </cell>
          <cell r="P289">
            <v>4575000</v>
          </cell>
          <cell r="Q289">
            <v>9150000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45750</v>
          </cell>
          <cell r="AR289">
            <v>526125</v>
          </cell>
          <cell r="AU289">
            <v>-526125</v>
          </cell>
          <cell r="AV289">
            <v>-526125</v>
          </cell>
          <cell r="AW289">
            <v>0</v>
          </cell>
          <cell r="AY289">
            <v>0</v>
          </cell>
          <cell r="AZ289">
            <v>91500</v>
          </cell>
          <cell r="BA289">
            <v>1075125</v>
          </cell>
          <cell r="BO289">
            <v>4575000</v>
          </cell>
          <cell r="BP289">
            <v>4575000</v>
          </cell>
          <cell r="BQ289">
            <v>937875</v>
          </cell>
          <cell r="BR289">
            <v>45750</v>
          </cell>
          <cell r="BS289">
            <v>434625</v>
          </cell>
          <cell r="BT289">
            <v>45750</v>
          </cell>
        </row>
        <row r="290">
          <cell r="G290" t="str">
            <v>DE4 C3-3</v>
          </cell>
          <cell r="O290">
            <v>4750000</v>
          </cell>
          <cell r="P290">
            <v>4750000</v>
          </cell>
          <cell r="Q290">
            <v>9500000</v>
          </cell>
          <cell r="Z290">
            <v>6942308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6942308</v>
          </cell>
          <cell r="AM290">
            <v>0</v>
          </cell>
          <cell r="AN290">
            <v>0</v>
          </cell>
          <cell r="AO290">
            <v>0</v>
          </cell>
          <cell r="AP290">
            <v>47500</v>
          </cell>
          <cell r="AR290">
            <v>546250</v>
          </cell>
          <cell r="AU290">
            <v>6396058</v>
          </cell>
          <cell r="AV290">
            <v>6396058</v>
          </cell>
          <cell r="AW290">
            <v>0</v>
          </cell>
          <cell r="AY290">
            <v>0</v>
          </cell>
          <cell r="AZ290">
            <v>95000</v>
          </cell>
          <cell r="BA290">
            <v>1116250</v>
          </cell>
          <cell r="BO290">
            <v>4750000</v>
          </cell>
          <cell r="BP290">
            <v>4750000</v>
          </cell>
          <cell r="BQ290">
            <v>973750</v>
          </cell>
          <cell r="BR290">
            <v>47500</v>
          </cell>
          <cell r="BS290">
            <v>451250</v>
          </cell>
          <cell r="BT290">
            <v>47500</v>
          </cell>
        </row>
        <row r="291">
          <cell r="G291" t="str">
            <v>DE4 C3-3</v>
          </cell>
          <cell r="O291">
            <v>4050000</v>
          </cell>
          <cell r="P291">
            <v>1450000</v>
          </cell>
          <cell r="Q291">
            <v>5500000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R291">
            <v>0</v>
          </cell>
          <cell r="AU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A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0</v>
          </cell>
          <cell r="BT291">
            <v>0</v>
          </cell>
        </row>
        <row r="292">
          <cell r="G292" t="str">
            <v>DE4 C3-3</v>
          </cell>
          <cell r="O292">
            <v>4050000</v>
          </cell>
          <cell r="P292">
            <v>3450000</v>
          </cell>
          <cell r="Q292">
            <v>7500000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40500</v>
          </cell>
          <cell r="AR292">
            <v>465750</v>
          </cell>
          <cell r="AU292">
            <v>-465750</v>
          </cell>
          <cell r="AV292">
            <v>-465750</v>
          </cell>
          <cell r="AW292">
            <v>0</v>
          </cell>
          <cell r="AY292">
            <v>0</v>
          </cell>
          <cell r="AZ292">
            <v>81000</v>
          </cell>
          <cell r="BA292">
            <v>951750</v>
          </cell>
          <cell r="BO292">
            <v>4050000</v>
          </cell>
          <cell r="BP292">
            <v>4050000</v>
          </cell>
          <cell r="BQ292">
            <v>830250</v>
          </cell>
          <cell r="BR292">
            <v>40500</v>
          </cell>
          <cell r="BS292">
            <v>384750</v>
          </cell>
          <cell r="BT292">
            <v>40500</v>
          </cell>
        </row>
        <row r="293">
          <cell r="G293" t="str">
            <v>KVP C3-3</v>
          </cell>
          <cell r="O293">
            <v>6000000</v>
          </cell>
          <cell r="P293">
            <v>7000000</v>
          </cell>
          <cell r="Q293">
            <v>13000000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60000</v>
          </cell>
          <cell r="AR293">
            <v>690000</v>
          </cell>
          <cell r="AU293">
            <v>-690000</v>
          </cell>
          <cell r="AV293">
            <v>-690000</v>
          </cell>
          <cell r="AW293">
            <v>0</v>
          </cell>
          <cell r="AY293">
            <v>0</v>
          </cell>
          <cell r="AZ293">
            <v>120000</v>
          </cell>
          <cell r="BA293">
            <v>1410000</v>
          </cell>
          <cell r="BO293">
            <v>6000000</v>
          </cell>
          <cell r="BP293">
            <v>6000000</v>
          </cell>
          <cell r="BQ293">
            <v>1230000</v>
          </cell>
          <cell r="BR293">
            <v>60000</v>
          </cell>
          <cell r="BS293">
            <v>570000</v>
          </cell>
          <cell r="BT293">
            <v>60000</v>
          </cell>
        </row>
        <row r="294">
          <cell r="G294" t="str">
            <v>DE4 C3-3</v>
          </cell>
          <cell r="O294">
            <v>4500000</v>
          </cell>
          <cell r="P294">
            <v>4500000</v>
          </cell>
          <cell r="Q294">
            <v>9000000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45000</v>
          </cell>
          <cell r="AR294">
            <v>517500</v>
          </cell>
          <cell r="AU294">
            <v>-517500</v>
          </cell>
          <cell r="AV294">
            <v>-517500</v>
          </cell>
          <cell r="AW294">
            <v>0</v>
          </cell>
          <cell r="AY294">
            <v>0</v>
          </cell>
          <cell r="AZ294">
            <v>90000</v>
          </cell>
          <cell r="BA294">
            <v>1057500</v>
          </cell>
          <cell r="BO294">
            <v>4500000</v>
          </cell>
          <cell r="BP294">
            <v>4500000</v>
          </cell>
          <cell r="BQ294">
            <v>922500</v>
          </cell>
          <cell r="BR294">
            <v>45000</v>
          </cell>
          <cell r="BS294">
            <v>427500</v>
          </cell>
          <cell r="BT294">
            <v>45000</v>
          </cell>
        </row>
        <row r="295">
          <cell r="G295" t="str">
            <v>DE4 C3-3</v>
          </cell>
          <cell r="O295">
            <v>5000000</v>
          </cell>
          <cell r="P295">
            <v>3000000</v>
          </cell>
          <cell r="Q295">
            <v>8000000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R295">
            <v>0</v>
          </cell>
          <cell r="AU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A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</row>
        <row r="296">
          <cell r="G296" t="str">
            <v>DE4 C3-3</v>
          </cell>
          <cell r="O296">
            <v>5335000</v>
          </cell>
          <cell r="P296">
            <v>5335000</v>
          </cell>
          <cell r="Q296">
            <v>10670000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R296">
            <v>0</v>
          </cell>
          <cell r="AU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A296">
            <v>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0</v>
          </cell>
          <cell r="BT296">
            <v>0</v>
          </cell>
        </row>
        <row r="297">
          <cell r="G297" t="str">
            <v>DE4 C3-3</v>
          </cell>
          <cell r="O297">
            <v>5335000</v>
          </cell>
          <cell r="P297">
            <v>5335000</v>
          </cell>
          <cell r="Q297">
            <v>10670000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R297">
            <v>0</v>
          </cell>
          <cell r="AU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A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0</v>
          </cell>
        </row>
        <row r="298">
          <cell r="G298" t="str">
            <v>DE4 C3-3</v>
          </cell>
          <cell r="O298">
            <v>5335000</v>
          </cell>
          <cell r="P298">
            <v>5335000</v>
          </cell>
          <cell r="Q298">
            <v>10670000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R298">
            <v>0</v>
          </cell>
          <cell r="AU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A298">
            <v>0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0</v>
          </cell>
          <cell r="BT298">
            <v>0</v>
          </cell>
        </row>
        <row r="299">
          <cell r="G299" t="str">
            <v>DE4 C3-3</v>
          </cell>
          <cell r="O299">
            <v>1052632</v>
          </cell>
          <cell r="P299">
            <v>0</v>
          </cell>
          <cell r="Q299">
            <v>1052632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R299">
            <v>0</v>
          </cell>
          <cell r="AU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A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</row>
        <row r="300">
          <cell r="G300" t="str">
            <v>DE4 C3-3</v>
          </cell>
          <cell r="O300">
            <v>5000000</v>
          </cell>
          <cell r="P300">
            <v>3000000</v>
          </cell>
          <cell r="Q300">
            <v>8000000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R300">
            <v>0</v>
          </cell>
          <cell r="AU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A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</row>
        <row r="301">
          <cell r="G301" t="str">
            <v>DE4 C3-3</v>
          </cell>
          <cell r="O301">
            <v>5000000</v>
          </cell>
          <cell r="P301">
            <v>3000000</v>
          </cell>
          <cell r="Q301">
            <v>8000000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R301">
            <v>0</v>
          </cell>
          <cell r="AU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A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0</v>
          </cell>
        </row>
        <row r="302">
          <cell r="G302" t="str">
            <v>DE4 C3-3</v>
          </cell>
          <cell r="O302">
            <v>5000000</v>
          </cell>
          <cell r="P302">
            <v>3000000</v>
          </cell>
          <cell r="Q302">
            <v>8000000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R302">
            <v>0</v>
          </cell>
          <cell r="AU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A302">
            <v>0</v>
          </cell>
          <cell r="BO302">
            <v>0</v>
          </cell>
          <cell r="BP302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0</v>
          </cell>
        </row>
        <row r="303">
          <cell r="G303" t="str">
            <v>DE4 C3-3</v>
          </cell>
          <cell r="O303">
            <v>5000000</v>
          </cell>
          <cell r="P303">
            <v>3000000</v>
          </cell>
          <cell r="Q303">
            <v>8000000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R303">
            <v>0</v>
          </cell>
          <cell r="AU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A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0</v>
          </cell>
        </row>
        <row r="304">
          <cell r="G304" t="str">
            <v>DE4 C3-3</v>
          </cell>
          <cell r="O304">
            <v>5335000</v>
          </cell>
          <cell r="P304">
            <v>5335000</v>
          </cell>
          <cell r="Q304">
            <v>10670000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R304">
            <v>0</v>
          </cell>
          <cell r="AU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A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</row>
        <row r="305">
          <cell r="G305" t="str">
            <v>DF2 C3-3</v>
          </cell>
          <cell r="O305">
            <v>4075000</v>
          </cell>
          <cell r="P305">
            <v>4075000</v>
          </cell>
          <cell r="Q305">
            <v>8150000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40750</v>
          </cell>
          <cell r="AR305">
            <v>468625</v>
          </cell>
          <cell r="AU305">
            <v>-468625</v>
          </cell>
          <cell r="AV305">
            <v>-468625</v>
          </cell>
          <cell r="AW305">
            <v>0</v>
          </cell>
          <cell r="AY305">
            <v>0</v>
          </cell>
          <cell r="AZ305">
            <v>81500</v>
          </cell>
          <cell r="BA305">
            <v>957625</v>
          </cell>
          <cell r="BO305">
            <v>4075000</v>
          </cell>
          <cell r="BP305">
            <v>4075000</v>
          </cell>
          <cell r="BQ305">
            <v>835375</v>
          </cell>
          <cell r="BR305">
            <v>40750</v>
          </cell>
          <cell r="BS305">
            <v>387125</v>
          </cell>
          <cell r="BT305">
            <v>40750</v>
          </cell>
        </row>
        <row r="306">
          <cell r="G306" t="str">
            <v>DE4 C3-3</v>
          </cell>
          <cell r="O306">
            <v>5000000</v>
          </cell>
          <cell r="P306">
            <v>3000000</v>
          </cell>
          <cell r="Q306">
            <v>8000000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R306">
            <v>0</v>
          </cell>
          <cell r="AU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A306">
            <v>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0</v>
          </cell>
        </row>
        <row r="307">
          <cell r="G307" t="str">
            <v>DE4 C3-3</v>
          </cell>
          <cell r="O307">
            <v>5000000</v>
          </cell>
          <cell r="P307">
            <v>3000000</v>
          </cell>
          <cell r="Q307">
            <v>8000000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R307">
            <v>0</v>
          </cell>
          <cell r="AU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A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0</v>
          </cell>
          <cell r="BS307">
            <v>0</v>
          </cell>
          <cell r="BT307">
            <v>0</v>
          </cell>
        </row>
        <row r="308">
          <cell r="G308" t="str">
            <v>KVP C3-3</v>
          </cell>
          <cell r="O308">
            <v>2000000</v>
          </cell>
          <cell r="P308">
            <v>0</v>
          </cell>
          <cell r="Q308">
            <v>2000000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R308">
            <v>0</v>
          </cell>
          <cell r="AU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A308">
            <v>0</v>
          </cell>
          <cell r="BO308">
            <v>0</v>
          </cell>
          <cell r="BP308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0</v>
          </cell>
        </row>
        <row r="309">
          <cell r="G309" t="str">
            <v>KVP C3-3</v>
          </cell>
          <cell r="O309">
            <v>1052632</v>
          </cell>
          <cell r="P309">
            <v>0</v>
          </cell>
          <cell r="Q309">
            <v>1052632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R309">
            <v>0</v>
          </cell>
          <cell r="AU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A309">
            <v>0</v>
          </cell>
          <cell r="BO309">
            <v>0</v>
          </cell>
          <cell r="BP309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0</v>
          </cell>
        </row>
        <row r="310">
          <cell r="G310" t="str">
            <v>DF2 C3-3</v>
          </cell>
          <cell r="O310">
            <v>4075000</v>
          </cell>
          <cell r="P310">
            <v>4075000</v>
          </cell>
          <cell r="Q310">
            <v>8150000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40750</v>
          </cell>
          <cell r="AR310">
            <v>468625</v>
          </cell>
          <cell r="AU310">
            <v>-468625</v>
          </cell>
          <cell r="AV310">
            <v>-468625</v>
          </cell>
          <cell r="AW310">
            <v>0</v>
          </cell>
          <cell r="AY310">
            <v>0</v>
          </cell>
          <cell r="AZ310">
            <v>81500</v>
          </cell>
          <cell r="BA310">
            <v>957625</v>
          </cell>
          <cell r="BO310">
            <v>4075000</v>
          </cell>
          <cell r="BP310">
            <v>4075000</v>
          </cell>
          <cell r="BQ310">
            <v>835375</v>
          </cell>
          <cell r="BR310">
            <v>40750</v>
          </cell>
          <cell r="BS310">
            <v>387125</v>
          </cell>
          <cell r="BT310">
            <v>40750</v>
          </cell>
        </row>
        <row r="311">
          <cell r="G311" t="str">
            <v>DF2 C3-3</v>
          </cell>
          <cell r="O311">
            <v>4250000</v>
          </cell>
          <cell r="P311">
            <v>4250000</v>
          </cell>
          <cell r="Q311">
            <v>8500000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42500</v>
          </cell>
          <cell r="AR311">
            <v>488750</v>
          </cell>
          <cell r="AU311">
            <v>-488750</v>
          </cell>
          <cell r="AV311">
            <v>-488750</v>
          </cell>
          <cell r="AW311">
            <v>0</v>
          </cell>
          <cell r="AY311">
            <v>0</v>
          </cell>
          <cell r="AZ311">
            <v>85000</v>
          </cell>
          <cell r="BA311">
            <v>998750</v>
          </cell>
          <cell r="BO311">
            <v>4250000</v>
          </cell>
          <cell r="BP311">
            <v>4250000</v>
          </cell>
          <cell r="BQ311">
            <v>871250</v>
          </cell>
          <cell r="BR311">
            <v>42500</v>
          </cell>
          <cell r="BS311">
            <v>403750</v>
          </cell>
          <cell r="BT311">
            <v>42500</v>
          </cell>
        </row>
        <row r="312">
          <cell r="G312" t="str">
            <v>DE4 C3-3</v>
          </cell>
          <cell r="O312">
            <v>5000000</v>
          </cell>
          <cell r="P312">
            <v>3000000</v>
          </cell>
          <cell r="Q312">
            <v>8000000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R312">
            <v>0</v>
          </cell>
          <cell r="AU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A312">
            <v>0</v>
          </cell>
          <cell r="BO312">
            <v>0</v>
          </cell>
          <cell r="BP312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0</v>
          </cell>
        </row>
        <row r="313">
          <cell r="G313" t="str">
            <v>DE4 C3-3</v>
          </cell>
          <cell r="O313">
            <v>5000000</v>
          </cell>
          <cell r="P313">
            <v>3000000</v>
          </cell>
          <cell r="Q313">
            <v>8000000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R313">
            <v>0</v>
          </cell>
          <cell r="AU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A313">
            <v>0</v>
          </cell>
          <cell r="BO313">
            <v>0</v>
          </cell>
          <cell r="BP313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0</v>
          </cell>
        </row>
        <row r="314">
          <cell r="G314" t="str">
            <v>DE4 C3-3</v>
          </cell>
          <cell r="O314">
            <v>5000000</v>
          </cell>
          <cell r="P314">
            <v>3000000</v>
          </cell>
          <cell r="Q314">
            <v>8000000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R314">
            <v>0</v>
          </cell>
          <cell r="AU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A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</row>
        <row r="315">
          <cell r="G315">
            <v>0</v>
          </cell>
          <cell r="O315">
            <v>0</v>
          </cell>
          <cell r="P315">
            <v>0</v>
          </cell>
          <cell r="Q315">
            <v>0</v>
          </cell>
          <cell r="Z315" t="e">
            <v>#DIV/0!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 t="e">
            <v>#N/A</v>
          </cell>
          <cell r="AF315" t="e">
            <v>#N/A</v>
          </cell>
          <cell r="AG315" t="e">
            <v>#N/A</v>
          </cell>
          <cell r="AH315">
            <v>0</v>
          </cell>
          <cell r="AI315">
            <v>0</v>
          </cell>
          <cell r="AJ315" t="e">
            <v>#DIV/0!</v>
          </cell>
          <cell r="AM315">
            <v>0</v>
          </cell>
          <cell r="AN315" t="e">
            <v>#N/A</v>
          </cell>
          <cell r="AO315">
            <v>0</v>
          </cell>
          <cell r="AP315">
            <v>0</v>
          </cell>
          <cell r="AR315" t="e">
            <v>#N/A</v>
          </cell>
          <cell r="AU315" t="e">
            <v>#DIV/0!</v>
          </cell>
          <cell r="AV315" t="e">
            <v>#DIV/0!</v>
          </cell>
          <cell r="AW315" t="e">
            <v>#DIV/0!</v>
          </cell>
          <cell r="AY315">
            <v>0</v>
          </cell>
          <cell r="AZ315">
            <v>0</v>
          </cell>
          <cell r="BA315">
            <v>0</v>
          </cell>
          <cell r="BO315">
            <v>0</v>
          </cell>
          <cell r="BP315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</row>
        <row r="316">
          <cell r="G316" t="str">
            <v>KVP C3-4</v>
          </cell>
          <cell r="O316">
            <v>2000000</v>
          </cell>
          <cell r="P316">
            <v>0</v>
          </cell>
          <cell r="Q316">
            <v>2000000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R316">
            <v>0</v>
          </cell>
          <cell r="AU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A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</row>
        <row r="317">
          <cell r="G317" t="str">
            <v>BGĐ C3-4</v>
          </cell>
          <cell r="O317">
            <v>8000000</v>
          </cell>
          <cell r="P317">
            <v>8000000</v>
          </cell>
          <cell r="Q317">
            <v>16000000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R317">
            <v>0</v>
          </cell>
          <cell r="AU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A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</row>
        <row r="318">
          <cell r="G318" t="str">
            <v>KVP C3-4</v>
          </cell>
          <cell r="O318">
            <v>4750000</v>
          </cell>
          <cell r="P318">
            <v>4750000</v>
          </cell>
          <cell r="Q318">
            <v>9500000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R318">
            <v>0</v>
          </cell>
          <cell r="AU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A318">
            <v>0</v>
          </cell>
          <cell r="BO318">
            <v>0</v>
          </cell>
          <cell r="BP318">
            <v>0</v>
          </cell>
          <cell r="BQ318">
            <v>0</v>
          </cell>
          <cell r="BR318">
            <v>0</v>
          </cell>
          <cell r="BS318">
            <v>0</v>
          </cell>
          <cell r="BT318">
            <v>0</v>
          </cell>
        </row>
        <row r="319">
          <cell r="G319" t="str">
            <v>KVP C3-4</v>
          </cell>
          <cell r="O319">
            <v>6500000</v>
          </cell>
          <cell r="P319">
            <v>6500000</v>
          </cell>
          <cell r="Q319">
            <v>13000000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I319">
            <v>0</v>
          </cell>
          <cell r="AJ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R319">
            <v>0</v>
          </cell>
          <cell r="AU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A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</row>
        <row r="320">
          <cell r="G320" t="str">
            <v>KVP C3-4</v>
          </cell>
          <cell r="O320">
            <v>5000000</v>
          </cell>
          <cell r="P320">
            <v>0</v>
          </cell>
          <cell r="Q320">
            <v>5000000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I320">
            <v>0</v>
          </cell>
          <cell r="AJ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R320">
            <v>0</v>
          </cell>
          <cell r="AU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A320">
            <v>0</v>
          </cell>
          <cell r="BO320">
            <v>0</v>
          </cell>
          <cell r="BP320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0</v>
          </cell>
        </row>
        <row r="321">
          <cell r="G321" t="str">
            <v>KVP C3-4</v>
          </cell>
          <cell r="O321">
            <v>5000000</v>
          </cell>
          <cell r="P321">
            <v>0</v>
          </cell>
          <cell r="Q321">
            <v>5000000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I321">
            <v>0</v>
          </cell>
          <cell r="AJ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R321">
            <v>0</v>
          </cell>
          <cell r="AU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A321">
            <v>0</v>
          </cell>
          <cell r="BO321">
            <v>0</v>
          </cell>
          <cell r="BP321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</row>
        <row r="322">
          <cell r="G322" t="str">
            <v>KVP C3-4</v>
          </cell>
          <cell r="O322">
            <v>5000000</v>
          </cell>
          <cell r="P322">
            <v>0</v>
          </cell>
          <cell r="Q322">
            <v>5000000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I322">
            <v>0</v>
          </cell>
          <cell r="AJ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R322">
            <v>0</v>
          </cell>
          <cell r="AU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A322">
            <v>0</v>
          </cell>
          <cell r="BO322">
            <v>0</v>
          </cell>
          <cell r="BP322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0</v>
          </cell>
        </row>
        <row r="323">
          <cell r="G323" t="str">
            <v>KVP C3-4</v>
          </cell>
          <cell r="O323">
            <v>5000000</v>
          </cell>
          <cell r="P323">
            <v>0</v>
          </cell>
          <cell r="Q323">
            <v>5000000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I323">
            <v>0</v>
          </cell>
          <cell r="AJ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R323">
            <v>0</v>
          </cell>
          <cell r="AU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A323">
            <v>0</v>
          </cell>
          <cell r="BO323">
            <v>0</v>
          </cell>
          <cell r="BP323">
            <v>0</v>
          </cell>
          <cell r="BQ323">
            <v>0</v>
          </cell>
          <cell r="BR323">
            <v>0</v>
          </cell>
          <cell r="BS323">
            <v>0</v>
          </cell>
          <cell r="BT323">
            <v>0</v>
          </cell>
        </row>
        <row r="324">
          <cell r="G324" t="str">
            <v>KVP C3-4</v>
          </cell>
          <cell r="O324">
            <v>5000000</v>
          </cell>
          <cell r="P324">
            <v>0</v>
          </cell>
          <cell r="Q324">
            <v>5000000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I324">
            <v>0</v>
          </cell>
          <cell r="AJ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R324">
            <v>0</v>
          </cell>
          <cell r="AU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A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</row>
        <row r="325">
          <cell r="G325" t="str">
            <v>KVP C3-4</v>
          </cell>
          <cell r="O325">
            <v>5000000</v>
          </cell>
          <cell r="P325">
            <v>0</v>
          </cell>
          <cell r="Q325">
            <v>5000000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I325">
            <v>0</v>
          </cell>
          <cell r="AJ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R325">
            <v>0</v>
          </cell>
          <cell r="AU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A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</row>
        <row r="326">
          <cell r="G326" t="str">
            <v>KVP C3-4</v>
          </cell>
          <cell r="O326">
            <v>5000000</v>
          </cell>
          <cell r="P326">
            <v>0</v>
          </cell>
          <cell r="Q326">
            <v>5000000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I326">
            <v>0</v>
          </cell>
          <cell r="AJ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R326">
            <v>0</v>
          </cell>
          <cell r="AU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A326">
            <v>0</v>
          </cell>
          <cell r="BO326">
            <v>0</v>
          </cell>
          <cell r="BP326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0</v>
          </cell>
        </row>
        <row r="327">
          <cell r="G327" t="str">
            <v>KVP C3-4</v>
          </cell>
          <cell r="O327">
            <v>5000000</v>
          </cell>
          <cell r="P327">
            <v>0</v>
          </cell>
          <cell r="Q327">
            <v>5000000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I327">
            <v>0</v>
          </cell>
          <cell r="AJ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R327">
            <v>0</v>
          </cell>
          <cell r="AU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A327">
            <v>0</v>
          </cell>
          <cell r="BO327">
            <v>0</v>
          </cell>
          <cell r="BP327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0</v>
          </cell>
        </row>
        <row r="328">
          <cell r="G328" t="str">
            <v>KVP C3-4</v>
          </cell>
          <cell r="O328">
            <v>5000000</v>
          </cell>
          <cell r="P328">
            <v>0</v>
          </cell>
          <cell r="Q328">
            <v>5000000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I328">
            <v>0</v>
          </cell>
          <cell r="AJ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R328">
            <v>0</v>
          </cell>
          <cell r="AU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A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</row>
        <row r="329">
          <cell r="G329" t="str">
            <v>BGĐ C5-1</v>
          </cell>
          <cell r="O329">
            <v>4100000</v>
          </cell>
          <cell r="P329">
            <v>0</v>
          </cell>
          <cell r="Q329">
            <v>4100000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41000</v>
          </cell>
          <cell r="AR329">
            <v>471500</v>
          </cell>
          <cell r="AU329">
            <v>-471500</v>
          </cell>
          <cell r="AV329">
            <v>0</v>
          </cell>
          <cell r="AW329">
            <v>-471500</v>
          </cell>
          <cell r="AY329">
            <v>0</v>
          </cell>
          <cell r="AZ329">
            <v>82000</v>
          </cell>
          <cell r="BA329">
            <v>963500</v>
          </cell>
          <cell r="BO329">
            <v>4100000</v>
          </cell>
          <cell r="BP329">
            <v>4100000</v>
          </cell>
          <cell r="BQ329">
            <v>840500</v>
          </cell>
          <cell r="BR329">
            <v>41000</v>
          </cell>
          <cell r="BS329">
            <v>389500</v>
          </cell>
          <cell r="BT329">
            <v>41000</v>
          </cell>
        </row>
        <row r="330">
          <cell r="G330" t="str">
            <v>VPTĐ CHG</v>
          </cell>
          <cell r="O330">
            <v>5500000</v>
          </cell>
          <cell r="P330">
            <v>5500000</v>
          </cell>
          <cell r="Q330">
            <v>11000000</v>
          </cell>
          <cell r="Z330">
            <v>11000000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11000000</v>
          </cell>
          <cell r="AM330">
            <v>0</v>
          </cell>
          <cell r="AN330">
            <v>71125</v>
          </cell>
          <cell r="AO330">
            <v>0</v>
          </cell>
          <cell r="AP330">
            <v>55000</v>
          </cell>
          <cell r="AR330">
            <v>703625</v>
          </cell>
          <cell r="AU330">
            <v>10296375</v>
          </cell>
          <cell r="AV330">
            <v>10296375</v>
          </cell>
          <cell r="AW330">
            <v>0</v>
          </cell>
          <cell r="AY330">
            <v>0</v>
          </cell>
          <cell r="AZ330">
            <v>110000</v>
          </cell>
          <cell r="BA330">
            <v>1292500</v>
          </cell>
          <cell r="BO330">
            <v>5500000</v>
          </cell>
          <cell r="BP330">
            <v>5500000</v>
          </cell>
          <cell r="BQ330">
            <v>1127500</v>
          </cell>
          <cell r="BR330">
            <v>55000</v>
          </cell>
          <cell r="BS330">
            <v>522500</v>
          </cell>
          <cell r="BT330">
            <v>55000</v>
          </cell>
        </row>
        <row r="331">
          <cell r="G331" t="str">
            <v>BGĐ C5-1</v>
          </cell>
          <cell r="O331">
            <v>3000000</v>
          </cell>
          <cell r="P331">
            <v>0</v>
          </cell>
          <cell r="Q331">
            <v>3000000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R331">
            <v>0</v>
          </cell>
          <cell r="AU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A331">
            <v>0</v>
          </cell>
          <cell r="BO331">
            <v>0</v>
          </cell>
          <cell r="BP331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0</v>
          </cell>
        </row>
        <row r="332">
          <cell r="G332" t="str">
            <v>Phòng KT C6.2</v>
          </cell>
          <cell r="O332">
            <v>1000000</v>
          </cell>
          <cell r="P332">
            <v>0</v>
          </cell>
          <cell r="Q332">
            <v>1000000</v>
          </cell>
          <cell r="Z332">
            <v>1000000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1000000</v>
          </cell>
          <cell r="AM332">
            <v>0</v>
          </cell>
          <cell r="AN332">
            <v>50000</v>
          </cell>
          <cell r="AO332">
            <v>0</v>
          </cell>
          <cell r="AP332">
            <v>0</v>
          </cell>
          <cell r="AR332">
            <v>50000</v>
          </cell>
          <cell r="AU332">
            <v>950000</v>
          </cell>
          <cell r="AV332">
            <v>0</v>
          </cell>
          <cell r="AW332">
            <v>950000</v>
          </cell>
          <cell r="AY332">
            <v>0</v>
          </cell>
          <cell r="AZ332">
            <v>0</v>
          </cell>
          <cell r="BA332">
            <v>0</v>
          </cell>
          <cell r="BO332">
            <v>0</v>
          </cell>
          <cell r="BP332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0</v>
          </cell>
        </row>
        <row r="333">
          <cell r="G333" t="str">
            <v>BGĐ C6.2</v>
          </cell>
          <cell r="O333">
            <v>3000000</v>
          </cell>
          <cell r="P333">
            <v>0</v>
          </cell>
          <cell r="Q333">
            <v>3000000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R333">
            <v>0</v>
          </cell>
          <cell r="AU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A333">
            <v>0</v>
          </cell>
          <cell r="BO333">
            <v>0</v>
          </cell>
          <cell r="BP333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0</v>
          </cell>
        </row>
        <row r="335">
          <cell r="AL335">
            <v>205371289</v>
          </cell>
        </row>
      </sheetData>
      <sheetData sheetId="6" refreshError="1">
        <row r="8">
          <cell r="J8">
            <v>24</v>
          </cell>
          <cell r="K8">
            <v>0</v>
          </cell>
          <cell r="L8">
            <v>22</v>
          </cell>
          <cell r="M8">
            <v>2</v>
          </cell>
          <cell r="N8">
            <v>11</v>
          </cell>
          <cell r="O8">
            <v>17.5</v>
          </cell>
        </row>
        <row r="9">
          <cell r="B9">
            <v>10285</v>
          </cell>
          <cell r="C9" t="str">
            <v>CNX191</v>
          </cell>
          <cell r="D9" t="str">
            <v>Bùi Thị Thúy Nhung</v>
          </cell>
          <cell r="E9" t="str">
            <v>Nhân viên tạp vụ</v>
          </cell>
          <cell r="F9" t="str">
            <v>Bộ phận Hành chính - Bảo vệ &amp; Tạp vụ</v>
          </cell>
          <cell r="G9" t="str">
            <v>CHG</v>
          </cell>
          <cell r="H9">
            <v>42222</v>
          </cell>
          <cell r="I9" t="str">
            <v>KVP</v>
          </cell>
          <cell r="J9">
            <v>24</v>
          </cell>
          <cell r="K9">
            <v>0</v>
          </cell>
          <cell r="L9">
            <v>23</v>
          </cell>
          <cell r="M9">
            <v>0</v>
          </cell>
          <cell r="N9">
            <v>0</v>
          </cell>
          <cell r="O9">
            <v>0</v>
          </cell>
        </row>
        <row r="10">
          <cell r="B10">
            <v>10286</v>
          </cell>
          <cell r="C10" t="str">
            <v>CNX217</v>
          </cell>
          <cell r="D10" t="str">
            <v>Nhữ Hồng Tám</v>
          </cell>
          <cell r="E10" t="str">
            <v>Nhân viên lái xe</v>
          </cell>
          <cell r="F10" t="str">
            <v>Bộ phận Hành chính - Lái xe</v>
          </cell>
          <cell r="G10" t="str">
            <v>CHG</v>
          </cell>
          <cell r="H10">
            <v>42303</v>
          </cell>
          <cell r="I10" t="str">
            <v>KVP</v>
          </cell>
          <cell r="J10">
            <v>24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B11">
            <v>10287</v>
          </cell>
          <cell r="C11" t="str">
            <v>CNX247</v>
          </cell>
          <cell r="D11" t="str">
            <v>Đào Thị Thùy Dung</v>
          </cell>
          <cell r="E11" t="str">
            <v>Nhân viên hành chính</v>
          </cell>
          <cell r="F11" t="str">
            <v>Văn phòng Tập đoàn</v>
          </cell>
          <cell r="G11" t="str">
            <v>CHG</v>
          </cell>
          <cell r="H11">
            <v>42352</v>
          </cell>
          <cell r="I11" t="str">
            <v>KVP</v>
          </cell>
          <cell r="J11">
            <v>24</v>
          </cell>
          <cell r="K11">
            <v>0</v>
          </cell>
          <cell r="L11">
            <v>24</v>
          </cell>
          <cell r="M11">
            <v>0</v>
          </cell>
          <cell r="N11">
            <v>0</v>
          </cell>
          <cell r="O11">
            <v>0</v>
          </cell>
        </row>
        <row r="12">
          <cell r="B12">
            <v>10288</v>
          </cell>
          <cell r="C12" t="str">
            <v>CNX248</v>
          </cell>
          <cell r="D12" t="str">
            <v>Phan Tiến Thu</v>
          </cell>
          <cell r="E12" t="str">
            <v>Chuyên viên Thanh tra &amp; Kiểm soát nội bộ</v>
          </cell>
          <cell r="F12" t="str">
            <v>Ban Quản trị rủi ro &amp; Kiểm soát nội bộ</v>
          </cell>
          <cell r="G12" t="str">
            <v>CHG</v>
          </cell>
          <cell r="H12">
            <v>42359</v>
          </cell>
          <cell r="I12" t="str">
            <v>KVP</v>
          </cell>
          <cell r="J12">
            <v>24</v>
          </cell>
          <cell r="K12">
            <v>0</v>
          </cell>
          <cell r="L12">
            <v>20</v>
          </cell>
          <cell r="M12">
            <v>3</v>
          </cell>
          <cell r="N12">
            <v>0</v>
          </cell>
          <cell r="O12">
            <v>0</v>
          </cell>
        </row>
        <row r="13">
          <cell r="B13">
            <v>10284</v>
          </cell>
          <cell r="C13" t="str">
            <v>CNX045</v>
          </cell>
          <cell r="D13" t="str">
            <v>Nguyễn Nhật Dũng</v>
          </cell>
          <cell r="E13" t="str">
            <v>Chuyên viên Hành chính</v>
          </cell>
          <cell r="F13" t="str">
            <v>Văn phòng Tập đoàn</v>
          </cell>
          <cell r="G13" t="str">
            <v>CHG</v>
          </cell>
          <cell r="H13">
            <v>42012</v>
          </cell>
          <cell r="I13" t="str">
            <v>KVP</v>
          </cell>
          <cell r="J13">
            <v>24</v>
          </cell>
          <cell r="K13">
            <v>0</v>
          </cell>
          <cell r="L13">
            <v>21</v>
          </cell>
          <cell r="M13">
            <v>3</v>
          </cell>
          <cell r="N13">
            <v>0</v>
          </cell>
          <cell r="O13">
            <v>0</v>
          </cell>
        </row>
        <row r="14">
          <cell r="B14">
            <v>10292</v>
          </cell>
          <cell r="C14" t="str">
            <v>TDI011</v>
          </cell>
          <cell r="D14" t="str">
            <v>Đỗ Thị Hương</v>
          </cell>
          <cell r="E14" t="str">
            <v>Nhân viên tạp vụ</v>
          </cell>
          <cell r="F14" t="str">
            <v>Bộ phận Hành chính - Bảo vệ &amp; Tạp vụ</v>
          </cell>
          <cell r="G14" t="str">
            <v>CHG</v>
          </cell>
          <cell r="H14">
            <v>41548</v>
          </cell>
          <cell r="I14" t="str">
            <v>KVP</v>
          </cell>
          <cell r="J14">
            <v>24</v>
          </cell>
          <cell r="K14">
            <v>0</v>
          </cell>
          <cell r="L14">
            <v>24</v>
          </cell>
          <cell r="M14">
            <v>0</v>
          </cell>
          <cell r="N14">
            <v>0</v>
          </cell>
          <cell r="O14">
            <v>0</v>
          </cell>
        </row>
        <row r="15">
          <cell r="B15">
            <v>10290</v>
          </cell>
          <cell r="C15" t="str">
            <v>DIA015</v>
          </cell>
          <cell r="D15" t="str">
            <v>Bùi Bích Hường</v>
          </cell>
          <cell r="E15" t="str">
            <v>Nhân viên Lễ tân Hành chính</v>
          </cell>
          <cell r="F15" t="str">
            <v>Phòng Nhân sự Hành chính</v>
          </cell>
          <cell r="G15" t="str">
            <v>C3</v>
          </cell>
          <cell r="H15">
            <v>42569</v>
          </cell>
          <cell r="I15" t="str">
            <v>KVP</v>
          </cell>
          <cell r="J15">
            <v>24</v>
          </cell>
          <cell r="K15">
            <v>0</v>
          </cell>
          <cell r="L15">
            <v>21.5</v>
          </cell>
          <cell r="M15">
            <v>0.5</v>
          </cell>
          <cell r="N15">
            <v>2</v>
          </cell>
          <cell r="O15">
            <v>0</v>
          </cell>
        </row>
        <row r="16">
          <cell r="B16">
            <v>10363</v>
          </cell>
          <cell r="C16">
            <v>0</v>
          </cell>
          <cell r="D16" t="str">
            <v>Phạm Thúy Ngân</v>
          </cell>
          <cell r="E16" t="str">
            <v>Nhân viên Lưu trữ</v>
          </cell>
          <cell r="F16" t="str">
            <v>Văn phòng Tập đoàn</v>
          </cell>
          <cell r="G16" t="str">
            <v>CHG</v>
          </cell>
          <cell r="H16">
            <v>43011</v>
          </cell>
          <cell r="I16" t="str">
            <v>KVP</v>
          </cell>
          <cell r="J16">
            <v>24</v>
          </cell>
          <cell r="K16">
            <v>23.5</v>
          </cell>
          <cell r="L16">
            <v>22.5</v>
          </cell>
          <cell r="M16">
            <v>1</v>
          </cell>
          <cell r="N16">
            <v>0</v>
          </cell>
          <cell r="O16">
            <v>0.5</v>
          </cell>
        </row>
        <row r="17">
          <cell r="B17">
            <v>10298</v>
          </cell>
          <cell r="C17" t="str">
            <v>CNX389</v>
          </cell>
          <cell r="D17" t="str">
            <v>Nguyễn Mạnh Hùng</v>
          </cell>
          <cell r="E17" t="str">
            <v>Phụ trách Dịch vụ Nhân sự</v>
          </cell>
          <cell r="F17" t="str">
            <v>BP Dịch vụ Nhân sự</v>
          </cell>
          <cell r="G17" t="str">
            <v>CHG</v>
          </cell>
          <cell r="H17">
            <v>42843</v>
          </cell>
          <cell r="I17" t="str">
            <v>KVP</v>
          </cell>
          <cell r="J17">
            <v>24</v>
          </cell>
          <cell r="K17">
            <v>0</v>
          </cell>
          <cell r="L17">
            <v>24</v>
          </cell>
          <cell r="M17">
            <v>0</v>
          </cell>
          <cell r="N17">
            <v>0</v>
          </cell>
          <cell r="O17">
            <v>0</v>
          </cell>
        </row>
        <row r="18">
          <cell r="B18">
            <v>10191</v>
          </cell>
          <cell r="C18" t="str">
            <v>CHG002</v>
          </cell>
          <cell r="D18" t="str">
            <v>Nguyễn Viết Thông</v>
          </cell>
          <cell r="E18" t="str">
            <v>Chuyên viên phụ trách Thuế</v>
          </cell>
          <cell r="F18" t="str">
            <v>Phòng Kế toán và Kiểm toán nội bộ</v>
          </cell>
          <cell r="G18" t="str">
            <v>CHG</v>
          </cell>
          <cell r="H18">
            <v>42585</v>
          </cell>
          <cell r="I18" t="str">
            <v>KVP</v>
          </cell>
          <cell r="J18">
            <v>24</v>
          </cell>
          <cell r="K18">
            <v>0</v>
          </cell>
          <cell r="L18">
            <v>22.5</v>
          </cell>
          <cell r="M18">
            <v>0</v>
          </cell>
          <cell r="N18">
            <v>0</v>
          </cell>
          <cell r="O18">
            <v>0</v>
          </cell>
        </row>
        <row r="19">
          <cell r="B19">
            <v>10294</v>
          </cell>
          <cell r="C19" t="str">
            <v>CHG065</v>
          </cell>
          <cell r="D19" t="str">
            <v>Hoàng Phụng Hiệp</v>
          </cell>
          <cell r="E19" t="str">
            <v>Giám đốc Ban Công nghệ thông tin</v>
          </cell>
          <cell r="F19" t="str">
            <v>Ban Công nghệ thông tin</v>
          </cell>
          <cell r="G19" t="str">
            <v>CHG</v>
          </cell>
          <cell r="H19">
            <v>42931</v>
          </cell>
          <cell r="I19" t="str">
            <v>KVP</v>
          </cell>
          <cell r="J19">
            <v>24</v>
          </cell>
          <cell r="K19">
            <v>0</v>
          </cell>
          <cell r="L19">
            <v>24</v>
          </cell>
          <cell r="M19">
            <v>0</v>
          </cell>
          <cell r="N19">
            <v>0</v>
          </cell>
          <cell r="O19">
            <v>0</v>
          </cell>
        </row>
        <row r="20">
          <cell r="B20">
            <v>10296</v>
          </cell>
          <cell r="C20" t="str">
            <v>CHG067</v>
          </cell>
          <cell r="D20" t="str">
            <v>Phạm Thị Ngọc Thủy</v>
          </cell>
          <cell r="E20" t="str">
            <v>Phụ trách Ban Định giá</v>
          </cell>
          <cell r="F20" t="str">
            <v>Ban Định giá</v>
          </cell>
          <cell r="G20" t="str">
            <v>CHG</v>
          </cell>
          <cell r="H20">
            <v>42935</v>
          </cell>
          <cell r="I20" t="str">
            <v>KVP</v>
          </cell>
          <cell r="J20">
            <v>24</v>
          </cell>
          <cell r="K20">
            <v>0</v>
          </cell>
          <cell r="L20">
            <v>24</v>
          </cell>
          <cell r="M20">
            <v>0</v>
          </cell>
          <cell r="N20">
            <v>0</v>
          </cell>
          <cell r="O20">
            <v>0</v>
          </cell>
        </row>
        <row r="21">
          <cell r="B21">
            <v>10297</v>
          </cell>
          <cell r="C21" t="str">
            <v>CHG068</v>
          </cell>
          <cell r="D21" t="str">
            <v>Nguyễn Thị Điệp</v>
          </cell>
          <cell r="E21" t="str">
            <v>Chuyên viên Nhân sự</v>
          </cell>
          <cell r="F21" t="str">
            <v>BP Dịch vụ Nhân sự</v>
          </cell>
          <cell r="G21" t="str">
            <v>CHG</v>
          </cell>
          <cell r="H21">
            <v>42935</v>
          </cell>
          <cell r="I21" t="str">
            <v>KVP</v>
          </cell>
          <cell r="J21">
            <v>24</v>
          </cell>
          <cell r="K21">
            <v>0</v>
          </cell>
          <cell r="L21">
            <v>23</v>
          </cell>
          <cell r="M21">
            <v>1</v>
          </cell>
          <cell r="N21">
            <v>0</v>
          </cell>
          <cell r="O21">
            <v>0</v>
          </cell>
        </row>
        <row r="22">
          <cell r="B22">
            <v>10300</v>
          </cell>
          <cell r="C22" t="str">
            <v>CHG071</v>
          </cell>
          <cell r="D22" t="str">
            <v>Ngô Thị Hường</v>
          </cell>
          <cell r="E22" t="str">
            <v>Giám đốc Ban Pháp chế</v>
          </cell>
          <cell r="F22" t="str">
            <v>Ban Pháp chế</v>
          </cell>
          <cell r="G22" t="str">
            <v>CHG</v>
          </cell>
          <cell r="H22">
            <v>42942</v>
          </cell>
          <cell r="I22" t="str">
            <v>KVP</v>
          </cell>
          <cell r="J22">
            <v>24</v>
          </cell>
          <cell r="K22">
            <v>0</v>
          </cell>
          <cell r="L22">
            <v>22.5</v>
          </cell>
          <cell r="M22">
            <v>1.5</v>
          </cell>
          <cell r="N22">
            <v>0</v>
          </cell>
          <cell r="O22">
            <v>0</v>
          </cell>
        </row>
        <row r="23">
          <cell r="B23">
            <v>10243</v>
          </cell>
          <cell r="C23" t="str">
            <v>TD001</v>
          </cell>
          <cell r="D23" t="str">
            <v>Đỗ Đức Đạt</v>
          </cell>
          <cell r="E23" t="str">
            <v>Tổng Giám đốc</v>
          </cell>
          <cell r="F23" t="str">
            <v>Ban Tổng Giám đốc</v>
          </cell>
          <cell r="G23" t="str">
            <v>CHG</v>
          </cell>
          <cell r="H23">
            <v>39462</v>
          </cell>
          <cell r="I23" t="str">
            <v>KVP</v>
          </cell>
          <cell r="J23">
            <v>24</v>
          </cell>
          <cell r="K23">
            <v>0</v>
          </cell>
          <cell r="L23">
            <v>24</v>
          </cell>
          <cell r="M23">
            <v>0</v>
          </cell>
          <cell r="N23">
            <v>0</v>
          </cell>
          <cell r="O23">
            <v>0</v>
          </cell>
        </row>
        <row r="24">
          <cell r="B24">
            <v>10244</v>
          </cell>
          <cell r="C24" t="str">
            <v>TD002</v>
          </cell>
          <cell r="D24" t="str">
            <v>Phương Phong Vũ</v>
          </cell>
          <cell r="E24" t="str">
            <v>Nhân viên lái xe</v>
          </cell>
          <cell r="F24" t="str">
            <v>Bộ phận Hành chính - Lái xe</v>
          </cell>
          <cell r="G24" t="str">
            <v>CHG</v>
          </cell>
          <cell r="H24">
            <v>40098</v>
          </cell>
          <cell r="I24" t="str">
            <v>KVP</v>
          </cell>
          <cell r="J24">
            <v>24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B25">
            <v>10140</v>
          </cell>
          <cell r="C25" t="str">
            <v>TD031</v>
          </cell>
          <cell r="D25" t="str">
            <v>Trần Công Tưởng</v>
          </cell>
          <cell r="E25" t="str">
            <v>Quyền Giám đốc Ban Quản trị rủi ro &amp; Kiểm soát nội bộ</v>
          </cell>
          <cell r="F25" t="str">
            <v>Ban Quản trị rủi ro &amp; Kiểm soát nội bộ</v>
          </cell>
          <cell r="G25" t="str">
            <v>CHG</v>
          </cell>
          <cell r="H25">
            <v>41624</v>
          </cell>
          <cell r="I25" t="str">
            <v>KVP</v>
          </cell>
          <cell r="J25">
            <v>24</v>
          </cell>
          <cell r="K25">
            <v>0</v>
          </cell>
          <cell r="L25">
            <v>24</v>
          </cell>
          <cell r="M25">
            <v>0</v>
          </cell>
          <cell r="N25">
            <v>0</v>
          </cell>
          <cell r="O25">
            <v>0</v>
          </cell>
        </row>
        <row r="26">
          <cell r="B26">
            <v>10190</v>
          </cell>
          <cell r="C26" t="str">
            <v>TD073</v>
          </cell>
          <cell r="D26" t="str">
            <v>Vũ Bá Sang</v>
          </cell>
          <cell r="E26" t="str">
            <v>Chánh Văn phòng</v>
          </cell>
          <cell r="F26" t="str">
            <v>Văn phòng Tập đoàn</v>
          </cell>
          <cell r="G26" t="str">
            <v>CHG</v>
          </cell>
          <cell r="H26">
            <v>41876</v>
          </cell>
          <cell r="I26" t="str">
            <v>KVP</v>
          </cell>
          <cell r="J26">
            <v>24</v>
          </cell>
          <cell r="K26">
            <v>0</v>
          </cell>
          <cell r="L26">
            <v>24</v>
          </cell>
          <cell r="M26">
            <v>0</v>
          </cell>
          <cell r="N26">
            <v>0</v>
          </cell>
          <cell r="O26">
            <v>0</v>
          </cell>
        </row>
        <row r="27">
          <cell r="B27">
            <v>10245</v>
          </cell>
          <cell r="C27" t="str">
            <v>TD077</v>
          </cell>
          <cell r="D27" t="str">
            <v>Ngô Thị Thúy Kiều</v>
          </cell>
          <cell r="E27" t="str">
            <v>Phụ trách Kế hoạch &amp; Chiến lược</v>
          </cell>
          <cell r="F27" t="str">
            <v>Ban Đầu Tư</v>
          </cell>
          <cell r="G27" t="str">
            <v>CHG</v>
          </cell>
          <cell r="H27">
            <v>41891</v>
          </cell>
          <cell r="I27" t="str">
            <v>KVP</v>
          </cell>
          <cell r="J27">
            <v>24</v>
          </cell>
          <cell r="K27">
            <v>0</v>
          </cell>
          <cell r="L27">
            <v>23</v>
          </cell>
          <cell r="M27">
            <v>1</v>
          </cell>
          <cell r="N27">
            <v>0</v>
          </cell>
          <cell r="O27">
            <v>0</v>
          </cell>
        </row>
        <row r="28">
          <cell r="B28">
            <v>10246</v>
          </cell>
          <cell r="C28" t="str">
            <v>TD082</v>
          </cell>
          <cell r="D28" t="str">
            <v>Lê Thị Thu Hằng</v>
          </cell>
          <cell r="E28" t="str">
            <v>Chuyên viên Kế hoạch &amp; Chiến lược</v>
          </cell>
          <cell r="F28" t="str">
            <v>Ban Đầu Tư</v>
          </cell>
          <cell r="G28" t="str">
            <v>CHG</v>
          </cell>
          <cell r="H28">
            <v>41925</v>
          </cell>
          <cell r="I28" t="str">
            <v>KVP</v>
          </cell>
          <cell r="J28">
            <v>24</v>
          </cell>
          <cell r="K28">
            <v>0</v>
          </cell>
          <cell r="L28">
            <v>23</v>
          </cell>
          <cell r="M28">
            <v>1</v>
          </cell>
          <cell r="N28">
            <v>0</v>
          </cell>
          <cell r="O28">
            <v>0</v>
          </cell>
        </row>
        <row r="29">
          <cell r="B29">
            <v>10247</v>
          </cell>
          <cell r="C29" t="str">
            <v>TD105</v>
          </cell>
          <cell r="D29" t="str">
            <v>Đỗ Thị Huệ</v>
          </cell>
          <cell r="E29" t="str">
            <v>Nhân viên Pháp chế</v>
          </cell>
          <cell r="F29" t="str">
            <v>Ban Pháp chế</v>
          </cell>
          <cell r="G29" t="str">
            <v>CHG</v>
          </cell>
          <cell r="H29">
            <v>42086</v>
          </cell>
          <cell r="I29" t="str">
            <v>KVP</v>
          </cell>
          <cell r="J29">
            <v>24</v>
          </cell>
          <cell r="K29">
            <v>0</v>
          </cell>
          <cell r="L29">
            <v>25</v>
          </cell>
          <cell r="M29">
            <v>0</v>
          </cell>
          <cell r="N29">
            <v>0</v>
          </cell>
          <cell r="O29">
            <v>0</v>
          </cell>
        </row>
        <row r="30">
          <cell r="B30">
            <v>10248</v>
          </cell>
          <cell r="C30" t="str">
            <v>TD125</v>
          </cell>
          <cell r="D30" t="str">
            <v>Nguyễn Thị Hà</v>
          </cell>
          <cell r="E30" t="str">
            <v>Phó Giám đốc Ban Pháp chế</v>
          </cell>
          <cell r="F30" t="str">
            <v>Ban Pháp chế</v>
          </cell>
          <cell r="G30" t="str">
            <v>CHG</v>
          </cell>
          <cell r="H30">
            <v>42131</v>
          </cell>
          <cell r="I30" t="str">
            <v>KVP</v>
          </cell>
          <cell r="J30">
            <v>24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B31">
            <v>10148</v>
          </cell>
          <cell r="C31" t="str">
            <v>TD156</v>
          </cell>
          <cell r="D31" t="str">
            <v>Nguyễn Vũ Thắng</v>
          </cell>
          <cell r="E31" t="str">
            <v>Nhân viên lái xe</v>
          </cell>
          <cell r="F31" t="str">
            <v>Bộ phận Hành chính - Lái xe</v>
          </cell>
          <cell r="G31" t="str">
            <v>CHG</v>
          </cell>
          <cell r="H31">
            <v>42186</v>
          </cell>
          <cell r="I31" t="str">
            <v>KVP</v>
          </cell>
          <cell r="J31">
            <v>24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B32">
            <v>10249</v>
          </cell>
          <cell r="C32" t="str">
            <v>TD157</v>
          </cell>
          <cell r="D32" t="str">
            <v>Nguyễn Quốc Hưng</v>
          </cell>
          <cell r="E32" t="str">
            <v>Chuyên viên Tài chính</v>
          </cell>
          <cell r="F32" t="str">
            <v>Phòng Tài chính và Phân tích đầu tư</v>
          </cell>
          <cell r="G32" t="str">
            <v>CHG</v>
          </cell>
          <cell r="H32">
            <v>42199</v>
          </cell>
          <cell r="I32" t="str">
            <v>KVP</v>
          </cell>
          <cell r="J32">
            <v>24</v>
          </cell>
          <cell r="K32">
            <v>0</v>
          </cell>
          <cell r="L32">
            <v>15</v>
          </cell>
          <cell r="M32">
            <v>6</v>
          </cell>
          <cell r="N32">
            <v>3</v>
          </cell>
          <cell r="O32">
            <v>0</v>
          </cell>
        </row>
        <row r="33">
          <cell r="B33">
            <v>10251</v>
          </cell>
          <cell r="C33" t="str">
            <v>TD170</v>
          </cell>
          <cell r="D33" t="str">
            <v>Nguyễn Thị Quỳnh Anh</v>
          </cell>
          <cell r="E33" t="str">
            <v>Chuyên viên Tài chính</v>
          </cell>
          <cell r="F33" t="str">
            <v>Phòng Tài chính và Phân tích đầu tư</v>
          </cell>
          <cell r="G33" t="str">
            <v>CHG</v>
          </cell>
          <cell r="H33">
            <v>42234</v>
          </cell>
          <cell r="I33" t="str">
            <v>KVP</v>
          </cell>
          <cell r="J33">
            <v>24</v>
          </cell>
          <cell r="K33">
            <v>0</v>
          </cell>
          <cell r="L33">
            <v>22</v>
          </cell>
          <cell r="M33">
            <v>2</v>
          </cell>
          <cell r="N33">
            <v>0</v>
          </cell>
          <cell r="O33">
            <v>0</v>
          </cell>
        </row>
        <row r="34">
          <cell r="B34">
            <v>10252</v>
          </cell>
          <cell r="C34" t="str">
            <v>TD202</v>
          </cell>
          <cell r="D34" t="str">
            <v>Lã Thị Minh Loan</v>
          </cell>
          <cell r="E34" t="str">
            <v>Phụ trách Tài chính</v>
          </cell>
          <cell r="F34" t="str">
            <v>Phòng Tài chính và Phân tích đầu tư</v>
          </cell>
          <cell r="G34" t="str">
            <v>CHG</v>
          </cell>
          <cell r="H34">
            <v>42343</v>
          </cell>
          <cell r="I34" t="str">
            <v>KVP</v>
          </cell>
          <cell r="J34">
            <v>24</v>
          </cell>
          <cell r="K34">
            <v>0</v>
          </cell>
          <cell r="L34">
            <v>24</v>
          </cell>
          <cell r="M34">
            <v>0</v>
          </cell>
          <cell r="N34">
            <v>0</v>
          </cell>
          <cell r="O34">
            <v>0</v>
          </cell>
        </row>
        <row r="35">
          <cell r="B35">
            <v>10253</v>
          </cell>
          <cell r="C35" t="str">
            <v>TD214</v>
          </cell>
          <cell r="D35" t="str">
            <v>Đỗ Thị Phương Thảo</v>
          </cell>
          <cell r="E35" t="str">
            <v>Chuyên viên Marketing</v>
          </cell>
          <cell r="F35" t="str">
            <v>Ban Marketing &amp; Truyền thông</v>
          </cell>
          <cell r="G35" t="str">
            <v>CHG</v>
          </cell>
          <cell r="H35">
            <v>42346</v>
          </cell>
          <cell r="I35" t="str">
            <v>KVP</v>
          </cell>
          <cell r="J35">
            <v>24</v>
          </cell>
          <cell r="K35">
            <v>0</v>
          </cell>
          <cell r="L35">
            <v>23</v>
          </cell>
          <cell r="M35">
            <v>1</v>
          </cell>
          <cell r="N35">
            <v>0</v>
          </cell>
          <cell r="O35">
            <v>0</v>
          </cell>
        </row>
        <row r="36">
          <cell r="B36">
            <v>10254</v>
          </cell>
          <cell r="C36" t="str">
            <v>TD222</v>
          </cell>
          <cell r="D36" t="str">
            <v>Nguyễn Thị Thanh Duyên</v>
          </cell>
          <cell r="E36" t="str">
            <v>Chuyên viên Truyền thông</v>
          </cell>
          <cell r="F36" t="str">
            <v>Phòng Truyền thông</v>
          </cell>
          <cell r="G36" t="str">
            <v>CHG</v>
          </cell>
          <cell r="H36">
            <v>42467</v>
          </cell>
          <cell r="I36" t="str">
            <v>KVP</v>
          </cell>
          <cell r="J36">
            <v>24</v>
          </cell>
          <cell r="K36">
            <v>0</v>
          </cell>
          <cell r="L36">
            <v>24</v>
          </cell>
          <cell r="M36">
            <v>0</v>
          </cell>
          <cell r="N36">
            <v>0</v>
          </cell>
          <cell r="O36">
            <v>0</v>
          </cell>
        </row>
        <row r="37">
          <cell r="B37">
            <v>10255</v>
          </cell>
          <cell r="C37" t="str">
            <v>TD226</v>
          </cell>
          <cell r="D37" t="str">
            <v>Trịnh Tùng Bách</v>
          </cell>
          <cell r="E37" t="str">
            <v>Giám đốc Ban Nghiên cứu &amp; Phát triển</v>
          </cell>
          <cell r="F37" t="str">
            <v>Ban Nghiên cứu &amp; Phát triển (R&amp;D)</v>
          </cell>
          <cell r="G37" t="str">
            <v>CHG</v>
          </cell>
          <cell r="H37">
            <v>42467</v>
          </cell>
          <cell r="I37" t="str">
            <v>KVP</v>
          </cell>
          <cell r="J37">
            <v>24</v>
          </cell>
          <cell r="K37">
            <v>0</v>
          </cell>
          <cell r="L37">
            <v>24</v>
          </cell>
          <cell r="M37">
            <v>0</v>
          </cell>
          <cell r="N37">
            <v>0</v>
          </cell>
          <cell r="O37">
            <v>0</v>
          </cell>
        </row>
        <row r="38">
          <cell r="B38">
            <v>10256</v>
          </cell>
          <cell r="C38" t="str">
            <v>TD235</v>
          </cell>
          <cell r="D38" t="str">
            <v>Phùng Phi Thường</v>
          </cell>
          <cell r="E38" t="str">
            <v>Nhân viên lái xe</v>
          </cell>
          <cell r="F38" t="str">
            <v>Bộ phận Hành chính - Lái xe</v>
          </cell>
          <cell r="G38" t="str">
            <v>CHG</v>
          </cell>
          <cell r="H38">
            <v>42514</v>
          </cell>
          <cell r="I38" t="str">
            <v>KVP</v>
          </cell>
          <cell r="J38">
            <v>24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B39">
            <v>10257</v>
          </cell>
          <cell r="C39" t="str">
            <v>TD239</v>
          </cell>
          <cell r="D39" t="str">
            <v>Đỗ Mạnh Hùng</v>
          </cell>
          <cell r="E39" t="str">
            <v>Nhân viên công nghệ thông tin</v>
          </cell>
          <cell r="F39" t="str">
            <v>Ban Công nghệ thông tin</v>
          </cell>
          <cell r="G39" t="str">
            <v>CHG</v>
          </cell>
          <cell r="H39">
            <v>42522</v>
          </cell>
          <cell r="I39" t="str">
            <v>KVP</v>
          </cell>
          <cell r="J39">
            <v>24</v>
          </cell>
          <cell r="K39">
            <v>0</v>
          </cell>
          <cell r="L39">
            <v>22</v>
          </cell>
          <cell r="M39">
            <v>2</v>
          </cell>
          <cell r="N39">
            <v>0</v>
          </cell>
          <cell r="O39">
            <v>0</v>
          </cell>
        </row>
        <row r="40">
          <cell r="B40">
            <v>10258</v>
          </cell>
          <cell r="C40" t="str">
            <v>TD243</v>
          </cell>
          <cell r="D40" t="str">
            <v>Phạm Thu Hà</v>
          </cell>
          <cell r="E40" t="str">
            <v>Thư ký Tổng Giám đốc</v>
          </cell>
          <cell r="F40" t="str">
            <v>Văn phòng Tập đoàn</v>
          </cell>
          <cell r="G40" t="str">
            <v>CHG</v>
          </cell>
          <cell r="H40">
            <v>42534</v>
          </cell>
          <cell r="I40" t="str">
            <v>KVP</v>
          </cell>
          <cell r="J40">
            <v>24</v>
          </cell>
          <cell r="K40">
            <v>0</v>
          </cell>
          <cell r="L40">
            <v>23</v>
          </cell>
          <cell r="M40">
            <v>0</v>
          </cell>
          <cell r="N40">
            <v>0</v>
          </cell>
          <cell r="O40">
            <v>0</v>
          </cell>
        </row>
        <row r="41">
          <cell r="B41">
            <v>10293</v>
          </cell>
          <cell r="C41" t="str">
            <v>TD254</v>
          </cell>
          <cell r="D41" t="str">
            <v>Nguyễn Thị Thanh Tú</v>
          </cell>
          <cell r="E41" t="str">
            <v>Nhân viên Điều phối dự án</v>
          </cell>
          <cell r="F41" t="str">
            <v>Văn phòng Tập đoàn</v>
          </cell>
          <cell r="G41" t="str">
            <v>CHG</v>
          </cell>
          <cell r="H41">
            <v>42557</v>
          </cell>
          <cell r="I41" t="str">
            <v>KVP</v>
          </cell>
          <cell r="J41">
            <v>24</v>
          </cell>
          <cell r="K41">
            <v>0</v>
          </cell>
          <cell r="L41">
            <v>24</v>
          </cell>
          <cell r="M41">
            <v>0</v>
          </cell>
          <cell r="N41">
            <v>0</v>
          </cell>
          <cell r="O41">
            <v>0</v>
          </cell>
        </row>
        <row r="42">
          <cell r="B42">
            <v>10259</v>
          </cell>
          <cell r="C42" t="str">
            <v>TD261</v>
          </cell>
          <cell r="D42" t="str">
            <v>Trần Trung Hải</v>
          </cell>
          <cell r="E42" t="str">
            <v>Chuyên viên Đầu tư</v>
          </cell>
          <cell r="F42" t="str">
            <v>Ban Đầu tư</v>
          </cell>
          <cell r="G42" t="str">
            <v>CHG</v>
          </cell>
          <cell r="H42">
            <v>42593</v>
          </cell>
          <cell r="I42" t="str">
            <v>KVP</v>
          </cell>
          <cell r="J42">
            <v>24</v>
          </cell>
          <cell r="K42">
            <v>0</v>
          </cell>
          <cell r="L42">
            <v>22</v>
          </cell>
          <cell r="M42">
            <v>2</v>
          </cell>
          <cell r="N42">
            <v>0</v>
          </cell>
          <cell r="O42">
            <v>0</v>
          </cell>
        </row>
        <row r="43">
          <cell r="B43">
            <v>10260</v>
          </cell>
          <cell r="C43" t="str">
            <v>TD263</v>
          </cell>
          <cell r="D43" t="str">
            <v>Bùi Thị Khánh Linh</v>
          </cell>
          <cell r="E43" t="str">
            <v>Nhân viên Nghiên cứu &amp; Phát triển</v>
          </cell>
          <cell r="F43" t="str">
            <v>Ban Nghiên cứu &amp; Phát triển (R&amp;D)</v>
          </cell>
          <cell r="G43" t="str">
            <v>CHG</v>
          </cell>
          <cell r="H43">
            <v>42593</v>
          </cell>
          <cell r="I43" t="str">
            <v>KVP</v>
          </cell>
          <cell r="J43">
            <v>24</v>
          </cell>
          <cell r="K43">
            <v>0</v>
          </cell>
          <cell r="L43">
            <v>21</v>
          </cell>
          <cell r="M43">
            <v>0</v>
          </cell>
          <cell r="N43">
            <v>3</v>
          </cell>
          <cell r="O43">
            <v>0</v>
          </cell>
        </row>
        <row r="44">
          <cell r="B44">
            <v>10261</v>
          </cell>
          <cell r="C44" t="str">
            <v>TD267</v>
          </cell>
          <cell r="D44" t="str">
            <v>Lê Đức Anh</v>
          </cell>
          <cell r="E44" t="str">
            <v>Chuyên viên kiểm soát Tài chính - Kế toán</v>
          </cell>
          <cell r="F44" t="str">
            <v>Ban Quản trị rủi ro &amp; Kiểm soát nội bộ</v>
          </cell>
          <cell r="G44" t="str">
            <v>CHG</v>
          </cell>
          <cell r="H44">
            <v>42628</v>
          </cell>
          <cell r="I44" t="str">
            <v>KVP</v>
          </cell>
          <cell r="J44">
            <v>24</v>
          </cell>
          <cell r="K44">
            <v>0</v>
          </cell>
          <cell r="L44">
            <v>23</v>
          </cell>
          <cell r="M44">
            <v>1</v>
          </cell>
          <cell r="N44">
            <v>0</v>
          </cell>
          <cell r="O44">
            <v>0</v>
          </cell>
        </row>
        <row r="45">
          <cell r="B45">
            <v>10264</v>
          </cell>
          <cell r="C45" t="str">
            <v>TD282</v>
          </cell>
          <cell r="D45" t="str">
            <v>Phạm Thị Hồng Liên</v>
          </cell>
          <cell r="E45" t="str">
            <v>Giám đốc Tài chính</v>
          </cell>
          <cell r="F45" t="str">
            <v>Ban Tài chính - Kế toán</v>
          </cell>
          <cell r="G45" t="str">
            <v>CHG</v>
          </cell>
          <cell r="H45">
            <v>42658</v>
          </cell>
          <cell r="I45" t="str">
            <v>KVP</v>
          </cell>
          <cell r="J45">
            <v>24</v>
          </cell>
          <cell r="K45">
            <v>0</v>
          </cell>
          <cell r="L45">
            <v>19.5</v>
          </cell>
          <cell r="M45">
            <v>0</v>
          </cell>
          <cell r="N45">
            <v>0</v>
          </cell>
          <cell r="O45">
            <v>0</v>
          </cell>
        </row>
        <row r="46">
          <cell r="B46">
            <v>10265</v>
          </cell>
          <cell r="C46" t="str">
            <v>TD283</v>
          </cell>
          <cell r="D46" t="str">
            <v>Phạm Thế Duyệt</v>
          </cell>
          <cell r="E46" t="str">
            <v>Chuyên viên Kế hoạch &amp; Chiến lược</v>
          </cell>
          <cell r="F46" t="str">
            <v>Ban Đầu Tư</v>
          </cell>
          <cell r="G46" t="str">
            <v>CHG</v>
          </cell>
          <cell r="H46">
            <v>42660</v>
          </cell>
          <cell r="I46" t="str">
            <v>KVP</v>
          </cell>
          <cell r="J46">
            <v>24</v>
          </cell>
          <cell r="K46">
            <v>0</v>
          </cell>
          <cell r="L46">
            <v>22</v>
          </cell>
          <cell r="M46">
            <v>2</v>
          </cell>
          <cell r="N46">
            <v>0</v>
          </cell>
          <cell r="O46">
            <v>0</v>
          </cell>
        </row>
        <row r="47">
          <cell r="B47">
            <v>10266</v>
          </cell>
          <cell r="C47" t="str">
            <v>TD285</v>
          </cell>
          <cell r="D47" t="str">
            <v>Nguyễn Thái Anh</v>
          </cell>
          <cell r="E47" t="str">
            <v>Phụ trách Marketing</v>
          </cell>
          <cell r="F47" t="str">
            <v>Phòng Marketing</v>
          </cell>
          <cell r="G47" t="str">
            <v>CHG</v>
          </cell>
          <cell r="H47">
            <v>42660</v>
          </cell>
          <cell r="I47" t="str">
            <v>KVP</v>
          </cell>
          <cell r="J47">
            <v>24</v>
          </cell>
          <cell r="K47">
            <v>0</v>
          </cell>
          <cell r="L47">
            <v>24</v>
          </cell>
          <cell r="M47">
            <v>0</v>
          </cell>
          <cell r="N47">
            <v>0</v>
          </cell>
          <cell r="O47">
            <v>0</v>
          </cell>
        </row>
        <row r="48">
          <cell r="B48">
            <v>10267</v>
          </cell>
          <cell r="C48" t="str">
            <v>TD286</v>
          </cell>
          <cell r="D48" t="str">
            <v xml:space="preserve">Phạm Thị Lê </v>
          </cell>
          <cell r="E48" t="str">
            <v>Chuyên viên Tài chính</v>
          </cell>
          <cell r="F48" t="str">
            <v>Phòng Tài chính và Phân tích đầu tư</v>
          </cell>
          <cell r="G48" t="str">
            <v>CHG</v>
          </cell>
          <cell r="H48">
            <v>42675</v>
          </cell>
          <cell r="I48" t="str">
            <v>KVP</v>
          </cell>
          <cell r="J48">
            <v>24</v>
          </cell>
          <cell r="K48">
            <v>0</v>
          </cell>
          <cell r="L48">
            <v>24</v>
          </cell>
          <cell r="M48">
            <v>0</v>
          </cell>
          <cell r="N48">
            <v>0</v>
          </cell>
          <cell r="O48">
            <v>0</v>
          </cell>
        </row>
        <row r="49">
          <cell r="B49">
            <v>10240</v>
          </cell>
          <cell r="C49" t="str">
            <v>TD028</v>
          </cell>
          <cell r="D49" t="str">
            <v>Đào Thị Hồng Nhung</v>
          </cell>
          <cell r="E49" t="str">
            <v>Phụ trách Kiểm soát Tài chính - Kế toán</v>
          </cell>
          <cell r="F49" t="str">
            <v>Ban Quản trị rủi ro &amp; Kiểm soát nội bộ</v>
          </cell>
          <cell r="G49" t="str">
            <v>CHG</v>
          </cell>
          <cell r="H49">
            <v>41610</v>
          </cell>
          <cell r="I49" t="str">
            <v>KVP</v>
          </cell>
          <cell r="J49">
            <v>24</v>
          </cell>
          <cell r="K49">
            <v>0</v>
          </cell>
          <cell r="L49">
            <v>21</v>
          </cell>
          <cell r="M49">
            <v>3</v>
          </cell>
          <cell r="N49">
            <v>0</v>
          </cell>
          <cell r="O49">
            <v>0</v>
          </cell>
        </row>
        <row r="50">
          <cell r="B50">
            <v>10269</v>
          </cell>
          <cell r="C50" t="str">
            <v>TD309</v>
          </cell>
          <cell r="D50" t="str">
            <v>Chử Viết Trung</v>
          </cell>
          <cell r="E50" t="str">
            <v>Trợ lý Kế hoạch kỹ thuật thi công</v>
          </cell>
          <cell r="F50" t="str">
            <v>Ban Điều hành dự án Ecohome Phúc Lợi</v>
          </cell>
          <cell r="G50" t="str">
            <v>C3</v>
          </cell>
          <cell r="H50">
            <v>42313</v>
          </cell>
          <cell r="I50" t="str">
            <v>KVP</v>
          </cell>
          <cell r="J50">
            <v>24</v>
          </cell>
          <cell r="K50">
            <v>0</v>
          </cell>
          <cell r="L50">
            <v>7</v>
          </cell>
          <cell r="M50">
            <v>0</v>
          </cell>
          <cell r="N50">
            <v>0</v>
          </cell>
          <cell r="O50">
            <v>0</v>
          </cell>
        </row>
        <row r="51">
          <cell r="B51">
            <v>10270</v>
          </cell>
          <cell r="C51" t="str">
            <v>TD310</v>
          </cell>
          <cell r="D51" t="str">
            <v>Nguyễn Thị Thu Hương</v>
          </cell>
          <cell r="E51" t="str">
            <v>Giám đốc Ban Marketing &amp; Truyền thông</v>
          </cell>
          <cell r="F51" t="str">
            <v>Ban Marketing &amp; Truyền thông</v>
          </cell>
          <cell r="G51" t="str">
            <v>CHG</v>
          </cell>
          <cell r="H51">
            <v>42777</v>
          </cell>
          <cell r="I51" t="str">
            <v>KVP</v>
          </cell>
          <cell r="J51">
            <v>24</v>
          </cell>
          <cell r="K51">
            <v>0</v>
          </cell>
          <cell r="L51">
            <v>24</v>
          </cell>
          <cell r="M51">
            <v>0</v>
          </cell>
          <cell r="N51">
            <v>0</v>
          </cell>
          <cell r="O51">
            <v>0</v>
          </cell>
        </row>
        <row r="52">
          <cell r="B52">
            <v>10271</v>
          </cell>
          <cell r="C52" t="str">
            <v>TD311</v>
          </cell>
          <cell r="D52" t="str">
            <v>Trịnh Quang Tùng</v>
          </cell>
          <cell r="E52" t="str">
            <v>Phụ trách Ban Đầu tư</v>
          </cell>
          <cell r="F52" t="str">
            <v>Ban Đầu tư</v>
          </cell>
          <cell r="G52" t="str">
            <v>CHG</v>
          </cell>
          <cell r="H52">
            <v>42780</v>
          </cell>
          <cell r="I52" t="str">
            <v>KVP</v>
          </cell>
          <cell r="J52">
            <v>24</v>
          </cell>
          <cell r="K52">
            <v>0</v>
          </cell>
          <cell r="L52">
            <v>24</v>
          </cell>
          <cell r="M52">
            <v>0</v>
          </cell>
          <cell r="N52">
            <v>0</v>
          </cell>
          <cell r="O52">
            <v>0</v>
          </cell>
        </row>
        <row r="53">
          <cell r="B53">
            <v>10302</v>
          </cell>
          <cell r="C53">
            <v>0</v>
          </cell>
          <cell r="D53" t="str">
            <v>Mai Văn Tấn</v>
          </cell>
          <cell r="E53" t="str">
            <v>Chuyên viên Nghiên cứu &amp; Phát triển</v>
          </cell>
          <cell r="F53" t="str">
            <v>Ban Nghiên cứu &amp; Phát triển (R&amp;D)</v>
          </cell>
          <cell r="G53" t="str">
            <v>CHG</v>
          </cell>
          <cell r="H53">
            <v>42948</v>
          </cell>
          <cell r="I53" t="str">
            <v>KVP</v>
          </cell>
          <cell r="J53">
            <v>24</v>
          </cell>
          <cell r="K53">
            <v>0</v>
          </cell>
          <cell r="L53">
            <v>20</v>
          </cell>
          <cell r="M53">
            <v>4</v>
          </cell>
          <cell r="N53">
            <v>0</v>
          </cell>
          <cell r="O53">
            <v>0</v>
          </cell>
        </row>
        <row r="54">
          <cell r="B54">
            <v>10273</v>
          </cell>
          <cell r="C54" t="str">
            <v>TD315</v>
          </cell>
          <cell r="D54" t="str">
            <v>Nguyễn Thế Tiến</v>
          </cell>
          <cell r="E54" t="str">
            <v>Nhân viên công nghệ thông tin</v>
          </cell>
          <cell r="F54" t="str">
            <v>Ban Công nghệ thông tin</v>
          </cell>
          <cell r="G54" t="str">
            <v>CHG</v>
          </cell>
          <cell r="H54">
            <v>42795</v>
          </cell>
          <cell r="I54" t="str">
            <v>KVP</v>
          </cell>
          <cell r="J54">
            <v>24</v>
          </cell>
          <cell r="K54">
            <v>0</v>
          </cell>
          <cell r="L54">
            <v>20</v>
          </cell>
          <cell r="M54">
            <v>4</v>
          </cell>
          <cell r="N54">
            <v>0</v>
          </cell>
          <cell r="O54">
            <v>0</v>
          </cell>
        </row>
        <row r="55">
          <cell r="B55">
            <v>10275</v>
          </cell>
          <cell r="C55" t="str">
            <v>TD324</v>
          </cell>
          <cell r="D55" t="str">
            <v>Nguyễn Thị Kiều Linh</v>
          </cell>
          <cell r="E55" t="str">
            <v>Phụ trách Truyền thông</v>
          </cell>
          <cell r="F55" t="str">
            <v>Phòng Truyền thông</v>
          </cell>
          <cell r="G55" t="str">
            <v>CHG</v>
          </cell>
          <cell r="H55">
            <v>42832</v>
          </cell>
          <cell r="I55" t="str">
            <v>KVP</v>
          </cell>
          <cell r="J55">
            <v>24</v>
          </cell>
          <cell r="K55">
            <v>0</v>
          </cell>
          <cell r="L55">
            <v>24</v>
          </cell>
          <cell r="M55">
            <v>0</v>
          </cell>
          <cell r="N55">
            <v>0</v>
          </cell>
          <cell r="O55">
            <v>0</v>
          </cell>
        </row>
        <row r="56">
          <cell r="B56">
            <v>10277</v>
          </cell>
          <cell r="C56" t="str">
            <v>TD328</v>
          </cell>
          <cell r="D56" t="str">
            <v>Lã Thị Bích Thủy</v>
          </cell>
          <cell r="E56" t="str">
            <v>Giám đốc Ban Nhân sự</v>
          </cell>
          <cell r="F56" t="str">
            <v>Ban Nhân sự</v>
          </cell>
          <cell r="G56" t="str">
            <v>CHG</v>
          </cell>
          <cell r="H56">
            <v>42845</v>
          </cell>
          <cell r="I56" t="str">
            <v>KVP</v>
          </cell>
          <cell r="J56">
            <v>24</v>
          </cell>
          <cell r="K56">
            <v>0</v>
          </cell>
          <cell r="L56">
            <v>22</v>
          </cell>
          <cell r="M56">
            <v>2</v>
          </cell>
          <cell r="N56">
            <v>0</v>
          </cell>
          <cell r="O56">
            <v>0</v>
          </cell>
        </row>
        <row r="57">
          <cell r="B57">
            <v>10278</v>
          </cell>
          <cell r="C57" t="str">
            <v>TD332</v>
          </cell>
          <cell r="D57" t="str">
            <v>Đỗ Thanh Hằng</v>
          </cell>
          <cell r="E57" t="str">
            <v>Nhân viên Nhân sự</v>
          </cell>
          <cell r="F57" t="str">
            <v>BP Dịch vụ Nhân sự</v>
          </cell>
          <cell r="G57" t="str">
            <v>CHG</v>
          </cell>
          <cell r="H57">
            <v>42787</v>
          </cell>
          <cell r="I57" t="str">
            <v>KVP</v>
          </cell>
          <cell r="J57">
            <v>24</v>
          </cell>
          <cell r="K57">
            <v>0</v>
          </cell>
          <cell r="L57">
            <v>16</v>
          </cell>
          <cell r="M57">
            <v>4</v>
          </cell>
          <cell r="N57">
            <v>3</v>
          </cell>
          <cell r="O57">
            <v>1</v>
          </cell>
        </row>
        <row r="58">
          <cell r="B58">
            <v>10362</v>
          </cell>
          <cell r="C58">
            <v>0</v>
          </cell>
          <cell r="D58" t="str">
            <v>Phạm Bắc Bình</v>
          </cell>
          <cell r="E58" t="str">
            <v>Chuyên viên Tuyển dụng</v>
          </cell>
          <cell r="F58" t="str">
            <v>Bộ phận Hoạch định và Phát triển Nguồn nhân lực</v>
          </cell>
          <cell r="G58" t="str">
            <v>CHG</v>
          </cell>
          <cell r="H58">
            <v>43010</v>
          </cell>
          <cell r="I58" t="str">
            <v>KVP</v>
          </cell>
          <cell r="J58">
            <v>24</v>
          </cell>
          <cell r="K58">
            <v>24</v>
          </cell>
          <cell r="L58">
            <v>23</v>
          </cell>
          <cell r="M58">
            <v>1</v>
          </cell>
          <cell r="N58">
            <v>0</v>
          </cell>
          <cell r="O58">
            <v>0</v>
          </cell>
        </row>
        <row r="59">
          <cell r="B59">
            <v>10279</v>
          </cell>
          <cell r="C59" t="str">
            <v>TD333</v>
          </cell>
          <cell r="D59" t="str">
            <v>Đỗ Văn Đoài</v>
          </cell>
          <cell r="E59" t="str">
            <v>Nhân viên công nghệ thông tin</v>
          </cell>
          <cell r="F59" t="str">
            <v>Ban Công nghệ thông tin</v>
          </cell>
          <cell r="G59" t="str">
            <v>CHG</v>
          </cell>
          <cell r="H59">
            <v>42094</v>
          </cell>
          <cell r="I59" t="str">
            <v>KVP</v>
          </cell>
          <cell r="J59">
            <v>24</v>
          </cell>
          <cell r="K59">
            <v>0</v>
          </cell>
          <cell r="L59">
            <v>23</v>
          </cell>
          <cell r="M59">
            <v>1</v>
          </cell>
          <cell r="N59">
            <v>0</v>
          </cell>
          <cell r="O59">
            <v>0</v>
          </cell>
        </row>
        <row r="60">
          <cell r="B60">
            <v>10291</v>
          </cell>
          <cell r="C60" t="str">
            <v>TD342</v>
          </cell>
          <cell r="D60" t="str">
            <v>Nguyễn Đăng Luyện</v>
          </cell>
          <cell r="E60" t="str">
            <v>Nhân viên Hành chính</v>
          </cell>
          <cell r="F60" t="str">
            <v>Phòng Nhân sự - Hành chính - Công nghệ thông tin</v>
          </cell>
          <cell r="G60" t="str">
            <v>CHG</v>
          </cell>
          <cell r="H60">
            <v>42878</v>
          </cell>
          <cell r="I60" t="str">
            <v>KVP</v>
          </cell>
          <cell r="J60">
            <v>24</v>
          </cell>
          <cell r="K60">
            <v>0</v>
          </cell>
          <cell r="L60">
            <v>21</v>
          </cell>
          <cell r="M60">
            <v>0</v>
          </cell>
          <cell r="N60">
            <v>0</v>
          </cell>
          <cell r="O60">
            <v>0</v>
          </cell>
        </row>
        <row r="61">
          <cell r="B61">
            <v>10282</v>
          </cell>
          <cell r="C61" t="str">
            <v>TD343</v>
          </cell>
          <cell r="D61" t="str">
            <v>Nguyễn Thu Hiền</v>
          </cell>
          <cell r="E61" t="str">
            <v>Chuyên viên Ban Kế toán &amp; Kiểm toán nội bộ</v>
          </cell>
          <cell r="F61" t="str">
            <v>Phòng Kế toán và Kiểm toán nội bộ</v>
          </cell>
          <cell r="G61" t="str">
            <v>CHG</v>
          </cell>
          <cell r="H61">
            <v>42906</v>
          </cell>
          <cell r="I61" t="str">
            <v>KVP</v>
          </cell>
          <cell r="J61">
            <v>24</v>
          </cell>
          <cell r="K61">
            <v>0</v>
          </cell>
          <cell r="L61">
            <v>23</v>
          </cell>
          <cell r="M61">
            <v>1</v>
          </cell>
          <cell r="N61">
            <v>0</v>
          </cell>
          <cell r="O61">
            <v>0</v>
          </cell>
        </row>
        <row r="62">
          <cell r="B62">
            <v>10280</v>
          </cell>
          <cell r="C62" t="str">
            <v>TD335</v>
          </cell>
          <cell r="D62" t="str">
            <v>Nguyễn Trung Thành</v>
          </cell>
          <cell r="E62" t="str">
            <v>Chuyên viên Pháp chế</v>
          </cell>
          <cell r="F62" t="str">
            <v>Ban Pháp chế</v>
          </cell>
          <cell r="G62" t="str">
            <v>CHG</v>
          </cell>
          <cell r="H62">
            <v>42877</v>
          </cell>
          <cell r="I62" t="str">
            <v>KVP</v>
          </cell>
          <cell r="J62">
            <v>24</v>
          </cell>
          <cell r="K62">
            <v>0</v>
          </cell>
          <cell r="L62">
            <v>23</v>
          </cell>
          <cell r="M62">
            <v>1</v>
          </cell>
          <cell r="N62">
            <v>0</v>
          </cell>
          <cell r="O62">
            <v>0</v>
          </cell>
        </row>
        <row r="63">
          <cell r="B63">
            <v>10195</v>
          </cell>
          <cell r="C63" t="str">
            <v>TD009</v>
          </cell>
          <cell r="D63" t="str">
            <v>Trần Thị Thanh Nga</v>
          </cell>
          <cell r="E63" t="str">
            <v>Phụ trách Đánh giá, Lương thưởng &amp; Đãi ngộ</v>
          </cell>
          <cell r="F63" t="str">
            <v>Bộ phận Đánh giá &amp; Lương thưởng</v>
          </cell>
          <cell r="G63" t="str">
            <v>CHG</v>
          </cell>
          <cell r="H63">
            <v>41198</v>
          </cell>
          <cell r="I63" t="str">
            <v>KVP</v>
          </cell>
          <cell r="J63">
            <v>24</v>
          </cell>
          <cell r="K63">
            <v>0</v>
          </cell>
          <cell r="L63">
            <v>23.5</v>
          </cell>
          <cell r="M63">
            <v>0.5</v>
          </cell>
          <cell r="N63">
            <v>0</v>
          </cell>
          <cell r="O63">
            <v>0</v>
          </cell>
        </row>
        <row r="64">
          <cell r="B64">
            <v>10281</v>
          </cell>
          <cell r="C64" t="str">
            <v>TD336</v>
          </cell>
          <cell r="D64" t="str">
            <v>Tô Thị Là</v>
          </cell>
          <cell r="E64" t="str">
            <v>Phụ trách Hoạch định &amp; Phát triển Nguồn nhân lực</v>
          </cell>
          <cell r="F64" t="str">
            <v>Bộ phận Hoạch định và Phát triển Nguồn nhân lực</v>
          </cell>
          <cell r="G64" t="str">
            <v>CHG</v>
          </cell>
          <cell r="H64">
            <v>42870</v>
          </cell>
          <cell r="I64" t="str">
            <v>KVP</v>
          </cell>
          <cell r="J64">
            <v>24</v>
          </cell>
          <cell r="K64">
            <v>0</v>
          </cell>
          <cell r="L64">
            <v>24</v>
          </cell>
          <cell r="M64">
            <v>0</v>
          </cell>
          <cell r="N64">
            <v>0</v>
          </cell>
          <cell r="O64">
            <v>0</v>
          </cell>
        </row>
        <row r="65">
          <cell r="B65">
            <v>10336</v>
          </cell>
          <cell r="C65">
            <v>0</v>
          </cell>
          <cell r="D65" t="str">
            <v>Mai Tuấn Anh</v>
          </cell>
          <cell r="E65" t="str">
            <v>Phụ trách Đào tạo &amp; Gắn kết</v>
          </cell>
          <cell r="F65" t="str">
            <v>Bộ phận Đào tạo &amp; Gắn kết</v>
          </cell>
          <cell r="G65" t="str">
            <v>CHG</v>
          </cell>
          <cell r="H65">
            <v>42948</v>
          </cell>
          <cell r="I65" t="str">
            <v>KVP</v>
          </cell>
          <cell r="J65">
            <v>24</v>
          </cell>
          <cell r="K65">
            <v>0</v>
          </cell>
          <cell r="L65">
            <v>21.5</v>
          </cell>
          <cell r="M65">
            <v>2.5</v>
          </cell>
          <cell r="N65">
            <v>0</v>
          </cell>
          <cell r="O65">
            <v>0</v>
          </cell>
        </row>
        <row r="66">
          <cell r="B66">
            <v>10303</v>
          </cell>
          <cell r="C66">
            <v>0</v>
          </cell>
          <cell r="D66" t="str">
            <v>Nguyễn Tố Loan</v>
          </cell>
          <cell r="E66" t="str">
            <v>Nhân viên học việc</v>
          </cell>
          <cell r="F66" t="str">
            <v>Phòng Dịch vụ Nhân sự</v>
          </cell>
          <cell r="G66" t="str">
            <v>CHG</v>
          </cell>
          <cell r="H66">
            <v>42948</v>
          </cell>
          <cell r="I66" t="str">
            <v>KVP</v>
          </cell>
          <cell r="J66">
            <v>24</v>
          </cell>
          <cell r="K66">
            <v>0</v>
          </cell>
          <cell r="L66">
            <v>24</v>
          </cell>
          <cell r="M66">
            <v>0</v>
          </cell>
          <cell r="N66">
            <v>0</v>
          </cell>
          <cell r="O66">
            <v>0</v>
          </cell>
        </row>
        <row r="67">
          <cell r="B67">
            <v>10398</v>
          </cell>
          <cell r="C67">
            <v>0</v>
          </cell>
          <cell r="D67" t="str">
            <v>Nguyễn Thị Thùy Linh</v>
          </cell>
          <cell r="E67" t="str">
            <v>Thực tập sinh Đào tạo</v>
          </cell>
          <cell r="F67" t="str">
            <v>Ban Nhân sự</v>
          </cell>
          <cell r="G67" t="str">
            <v>CHG</v>
          </cell>
          <cell r="H67">
            <v>43090</v>
          </cell>
          <cell r="I67" t="str">
            <v>KVP</v>
          </cell>
          <cell r="J67">
            <v>24</v>
          </cell>
          <cell r="K67">
            <v>0</v>
          </cell>
          <cell r="L67">
            <v>7.5</v>
          </cell>
          <cell r="M67">
            <v>0</v>
          </cell>
          <cell r="N67">
            <v>0</v>
          </cell>
        </row>
        <row r="68">
          <cell r="B68">
            <v>10321</v>
          </cell>
          <cell r="C68" t="str">
            <v>CHG074</v>
          </cell>
          <cell r="D68" t="str">
            <v>Hoàng Thị Cúc Phương</v>
          </cell>
          <cell r="E68" t="str">
            <v>Chuyên viên Đầu tư</v>
          </cell>
          <cell r="F68" t="str">
            <v>Ban Đầu tư</v>
          </cell>
          <cell r="G68" t="str">
            <v>CHG</v>
          </cell>
          <cell r="H68">
            <v>42963</v>
          </cell>
          <cell r="I68" t="str">
            <v>KVP</v>
          </cell>
          <cell r="J68">
            <v>24</v>
          </cell>
          <cell r="K68">
            <v>0</v>
          </cell>
          <cell r="L68">
            <v>23</v>
          </cell>
          <cell r="M68">
            <v>1</v>
          </cell>
          <cell r="N68">
            <v>0</v>
          </cell>
          <cell r="O68">
            <v>0</v>
          </cell>
        </row>
        <row r="69">
          <cell r="B69">
            <v>10322</v>
          </cell>
          <cell r="C69" t="str">
            <v>CHG075</v>
          </cell>
          <cell r="D69" t="str">
            <v>Nguyễn Quang Hưng</v>
          </cell>
          <cell r="E69" t="str">
            <v>Chuyên viên Đầu tư</v>
          </cell>
          <cell r="F69" t="str">
            <v>Ban Đầu tư</v>
          </cell>
          <cell r="G69" t="str">
            <v>CHG</v>
          </cell>
          <cell r="H69">
            <v>42963</v>
          </cell>
          <cell r="I69" t="str">
            <v>KVP</v>
          </cell>
          <cell r="J69">
            <v>24</v>
          </cell>
          <cell r="K69">
            <v>0</v>
          </cell>
          <cell r="L69">
            <v>20.5</v>
          </cell>
          <cell r="M69">
            <v>3.5</v>
          </cell>
          <cell r="N69">
            <v>0</v>
          </cell>
          <cell r="O69">
            <v>0</v>
          </cell>
        </row>
        <row r="70">
          <cell r="B70">
            <v>10344</v>
          </cell>
          <cell r="C70">
            <v>0</v>
          </cell>
          <cell r="D70" t="str">
            <v>Nguyễn Anh Đức</v>
          </cell>
          <cell r="E70" t="str">
            <v>Trợ lý Tổng Giám đốc</v>
          </cell>
          <cell r="F70" t="str">
            <v>Văn phòng Tập đoàn</v>
          </cell>
          <cell r="G70" t="str">
            <v>CHG</v>
          </cell>
          <cell r="H70">
            <v>42983</v>
          </cell>
          <cell r="I70" t="str">
            <v>KVP</v>
          </cell>
          <cell r="J70">
            <v>24</v>
          </cell>
          <cell r="K70">
            <v>0</v>
          </cell>
          <cell r="L70">
            <v>23</v>
          </cell>
          <cell r="M70">
            <v>1</v>
          </cell>
          <cell r="N70">
            <v>0</v>
          </cell>
          <cell r="O70">
            <v>0</v>
          </cell>
        </row>
        <row r="71">
          <cell r="B71">
            <v>10349</v>
          </cell>
          <cell r="C71">
            <v>0</v>
          </cell>
          <cell r="D71" t="str">
            <v>Phạm Công Hoan</v>
          </cell>
          <cell r="E71" t="str">
            <v>Chuyên viên Thuế và Kiểm soát hợp đồng</v>
          </cell>
          <cell r="F71" t="str">
            <v>Phòng Kế toán và Kiểm toán nội bộ</v>
          </cell>
          <cell r="G71" t="str">
            <v>CHG</v>
          </cell>
          <cell r="H71">
            <v>43003</v>
          </cell>
          <cell r="I71" t="str">
            <v>KVP</v>
          </cell>
          <cell r="J71">
            <v>24</v>
          </cell>
          <cell r="K71">
            <v>20</v>
          </cell>
          <cell r="L71">
            <v>16</v>
          </cell>
          <cell r="M71">
            <v>0</v>
          </cell>
          <cell r="N71">
            <v>0</v>
          </cell>
          <cell r="O71">
            <v>8</v>
          </cell>
        </row>
        <row r="72">
          <cell r="B72">
            <v>10233</v>
          </cell>
          <cell r="C72">
            <v>0</v>
          </cell>
          <cell r="D72" t="str">
            <v>Nguyễn Thị Thanh Huyền</v>
          </cell>
          <cell r="E72" t="str">
            <v>Chuyên viên Hoạch định phát triển nguồn nhân lực</v>
          </cell>
          <cell r="F72" t="str">
            <v>Bộ phận Hoạch định và Phát triển Nguồn nhân lực</v>
          </cell>
          <cell r="G72" t="str">
            <v>CHG</v>
          </cell>
          <cell r="H72">
            <v>42901</v>
          </cell>
          <cell r="I72" t="str">
            <v>KVP</v>
          </cell>
          <cell r="J72">
            <v>24</v>
          </cell>
          <cell r="K72">
            <v>0</v>
          </cell>
          <cell r="L72">
            <v>22.5</v>
          </cell>
          <cell r="M72">
            <v>0.5</v>
          </cell>
          <cell r="N72">
            <v>0</v>
          </cell>
          <cell r="O72">
            <v>0</v>
          </cell>
        </row>
        <row r="73">
          <cell r="B73">
            <v>10345</v>
          </cell>
          <cell r="C73">
            <v>0</v>
          </cell>
          <cell r="D73" t="str">
            <v>Lê Quang Hưng</v>
          </cell>
          <cell r="E73" t="str">
            <v>Nhân viên công nghệ thông tin</v>
          </cell>
          <cell r="F73" t="str">
            <v>Ban Công nghệ thông tin</v>
          </cell>
          <cell r="G73" t="str">
            <v>CHG</v>
          </cell>
          <cell r="H73">
            <v>42989</v>
          </cell>
          <cell r="I73" t="str">
            <v>KVP</v>
          </cell>
          <cell r="J73">
            <v>24</v>
          </cell>
          <cell r="K73">
            <v>0</v>
          </cell>
          <cell r="L73">
            <v>21.5</v>
          </cell>
          <cell r="M73">
            <v>0</v>
          </cell>
          <cell r="N73">
            <v>0</v>
          </cell>
          <cell r="O73">
            <v>0</v>
          </cell>
        </row>
        <row r="74">
          <cell r="B74">
            <v>10145</v>
          </cell>
          <cell r="C74" t="str">
            <v>DIA008</v>
          </cell>
          <cell r="D74" t="str">
            <v>Nguyễn Huy Tuấn</v>
          </cell>
          <cell r="E74" t="str">
            <v>Chuyên viên Định giá</v>
          </cell>
          <cell r="F74" t="str">
            <v>Ban Định giá</v>
          </cell>
          <cell r="G74" t="str">
            <v>CHG</v>
          </cell>
          <cell r="H74">
            <v>42248</v>
          </cell>
          <cell r="I74" t="str">
            <v>KVP</v>
          </cell>
          <cell r="J74">
            <v>24</v>
          </cell>
          <cell r="K74">
            <v>0</v>
          </cell>
          <cell r="L74">
            <v>24</v>
          </cell>
          <cell r="M74">
            <v>0</v>
          </cell>
          <cell r="N74">
            <v>0</v>
          </cell>
          <cell r="O74">
            <v>0</v>
          </cell>
        </row>
        <row r="75">
          <cell r="B75">
            <v>10002</v>
          </cell>
          <cell r="C75" t="str">
            <v>TDI009</v>
          </cell>
          <cell r="D75" t="str">
            <v>Nguyễn Thúy Hường</v>
          </cell>
          <cell r="E75" t="str">
            <v>Chuyên viên hành chính</v>
          </cell>
          <cell r="F75" t="str">
            <v>Văn phòng Tập đoàn</v>
          </cell>
          <cell r="G75" t="str">
            <v>CHG</v>
          </cell>
          <cell r="H75">
            <v>42226</v>
          </cell>
          <cell r="I75" t="str">
            <v>KVP</v>
          </cell>
          <cell r="J75">
            <v>24</v>
          </cell>
          <cell r="K75">
            <v>0</v>
          </cell>
          <cell r="L75">
            <v>23</v>
          </cell>
          <cell r="M75">
            <v>1</v>
          </cell>
          <cell r="N75">
            <v>0</v>
          </cell>
          <cell r="O75">
            <v>0</v>
          </cell>
        </row>
        <row r="76">
          <cell r="B76">
            <v>10373</v>
          </cell>
          <cell r="C76">
            <v>0</v>
          </cell>
          <cell r="D76" t="str">
            <v>Đinh Thị Thìn</v>
          </cell>
          <cell r="E76" t="str">
            <v>Nhân viên Tạp vụ</v>
          </cell>
          <cell r="F76" t="str">
            <v>Bộ phận Hành chính - Bảo vệ &amp; Tạp vụ</v>
          </cell>
          <cell r="G76" t="str">
            <v>CHG</v>
          </cell>
          <cell r="H76">
            <v>43038</v>
          </cell>
          <cell r="I76" t="str">
            <v>KVP</v>
          </cell>
          <cell r="J76">
            <v>24</v>
          </cell>
          <cell r="K76">
            <v>24</v>
          </cell>
          <cell r="L76">
            <v>24</v>
          </cell>
          <cell r="M76">
            <v>0</v>
          </cell>
          <cell r="N76">
            <v>0</v>
          </cell>
          <cell r="O76">
            <v>0</v>
          </cell>
        </row>
        <row r="77">
          <cell r="B77">
            <v>10315</v>
          </cell>
          <cell r="C77">
            <v>0</v>
          </cell>
          <cell r="D77" t="str">
            <v>Phạm Thị Thùy Dương</v>
          </cell>
          <cell r="E77" t="str">
            <v>Nhân viên Nghiên cứu &amp; Phát triển</v>
          </cell>
          <cell r="F77" t="str">
            <v>Ban Nghiên cứu &amp; Phát triển</v>
          </cell>
          <cell r="G77" t="str">
            <v>CHG</v>
          </cell>
          <cell r="H77">
            <v>43032</v>
          </cell>
          <cell r="I77" t="str">
            <v>KVP</v>
          </cell>
          <cell r="J77">
            <v>24</v>
          </cell>
          <cell r="K77">
            <v>0</v>
          </cell>
          <cell r="L77">
            <v>24</v>
          </cell>
          <cell r="M77">
            <v>0</v>
          </cell>
          <cell r="N77">
            <v>0</v>
          </cell>
          <cell r="O77">
            <v>0</v>
          </cell>
        </row>
        <row r="78">
          <cell r="B78">
            <v>10374</v>
          </cell>
          <cell r="C78">
            <v>0</v>
          </cell>
          <cell r="D78" t="str">
            <v>Đỗ Thu Hà</v>
          </cell>
          <cell r="E78" t="str">
            <v>Nhân viên Lễ tân</v>
          </cell>
          <cell r="F78" t="e">
            <v>#N/A</v>
          </cell>
          <cell r="G78" t="str">
            <v>CHG</v>
          </cell>
          <cell r="H78">
            <v>43040</v>
          </cell>
          <cell r="I78" t="str">
            <v>KVP</v>
          </cell>
          <cell r="J78">
            <v>24</v>
          </cell>
          <cell r="K78">
            <v>18.5</v>
          </cell>
          <cell r="L78">
            <v>18.5</v>
          </cell>
          <cell r="M78">
            <v>0</v>
          </cell>
          <cell r="N78">
            <v>0</v>
          </cell>
          <cell r="O78">
            <v>5</v>
          </cell>
        </row>
        <row r="79">
          <cell r="B79">
            <v>10386</v>
          </cell>
          <cell r="C79">
            <v>0</v>
          </cell>
          <cell r="D79" t="str">
            <v>Trần Tuấn Hiếu</v>
          </cell>
          <cell r="E79" t="str">
            <v>Chuyên viên tư vấn pháp lý</v>
          </cell>
          <cell r="F79" t="e">
            <v>#N/A</v>
          </cell>
          <cell r="G79" t="str">
            <v>CHG</v>
          </cell>
          <cell r="H79">
            <v>43046</v>
          </cell>
          <cell r="I79" t="str">
            <v>KVP</v>
          </cell>
          <cell r="J79">
            <v>24</v>
          </cell>
          <cell r="K79">
            <v>0</v>
          </cell>
          <cell r="L79">
            <v>24</v>
          </cell>
          <cell r="M79">
            <v>0</v>
          </cell>
          <cell r="N79">
            <v>0</v>
          </cell>
          <cell r="O79">
            <v>0</v>
          </cell>
        </row>
        <row r="80">
          <cell r="B80">
            <v>10387</v>
          </cell>
          <cell r="C80">
            <v>0</v>
          </cell>
          <cell r="D80" t="str">
            <v>Phạm Đình Hiệu</v>
          </cell>
          <cell r="E80" t="str">
            <v>Chuyên viên Pháp chế</v>
          </cell>
          <cell r="F80" t="str">
            <v>Ban Pháp chế</v>
          </cell>
          <cell r="G80" t="str">
            <v>CHG</v>
          </cell>
          <cell r="H80">
            <v>43054</v>
          </cell>
          <cell r="I80" t="str">
            <v>KVP</v>
          </cell>
          <cell r="J80">
            <v>24</v>
          </cell>
          <cell r="K80">
            <v>24</v>
          </cell>
          <cell r="L80">
            <v>24</v>
          </cell>
          <cell r="M80">
            <v>0</v>
          </cell>
          <cell r="N80">
            <v>0</v>
          </cell>
          <cell r="O80">
            <v>0</v>
          </cell>
        </row>
        <row r="81">
          <cell r="B81">
            <v>10385</v>
          </cell>
          <cell r="C81">
            <v>0</v>
          </cell>
          <cell r="D81" t="str">
            <v>Phạm Thị Sánh</v>
          </cell>
          <cell r="E81" t="str">
            <v>Chuyên viên Định giá</v>
          </cell>
          <cell r="F81" t="str">
            <v>Ban Định giá</v>
          </cell>
          <cell r="G81" t="str">
            <v>CHG</v>
          </cell>
          <cell r="H81">
            <v>43052</v>
          </cell>
          <cell r="I81" t="str">
            <v>KVP</v>
          </cell>
          <cell r="J81">
            <v>24</v>
          </cell>
          <cell r="K81">
            <v>24</v>
          </cell>
          <cell r="L81">
            <v>24</v>
          </cell>
          <cell r="M81">
            <v>0</v>
          </cell>
          <cell r="N81">
            <v>0</v>
          </cell>
          <cell r="O81">
            <v>0</v>
          </cell>
        </row>
        <row r="82">
          <cell r="B82">
            <v>10402</v>
          </cell>
          <cell r="C82">
            <v>0</v>
          </cell>
          <cell r="D82" t="str">
            <v>Nguyễn Thúy Ngân</v>
          </cell>
          <cell r="E82" t="str">
            <v>Thực tập sinh Pháp chế</v>
          </cell>
          <cell r="F82" t="str">
            <v>Ban Định giá</v>
          </cell>
          <cell r="G82" t="str">
            <v>CHG</v>
          </cell>
          <cell r="H82">
            <v>43083</v>
          </cell>
          <cell r="I82" t="str">
            <v>KVP</v>
          </cell>
          <cell r="J82">
            <v>24</v>
          </cell>
          <cell r="K82">
            <v>13.5</v>
          </cell>
          <cell r="L82">
            <v>13.5</v>
          </cell>
          <cell r="M82">
            <v>0</v>
          </cell>
          <cell r="N82">
            <v>0</v>
          </cell>
        </row>
        <row r="83">
          <cell r="B83">
            <v>10392</v>
          </cell>
          <cell r="C83">
            <v>0</v>
          </cell>
          <cell r="D83" t="str">
            <v>Nguyễn Thị Thúy Hằng</v>
          </cell>
          <cell r="E83" t="str">
            <v>Chuyên viên quản lý Tài sản &amp; Nguồn vốn</v>
          </cell>
          <cell r="F83" t="str">
            <v>Ban Định giá</v>
          </cell>
          <cell r="G83" t="str">
            <v>CHG</v>
          </cell>
          <cell r="H83">
            <v>43074</v>
          </cell>
          <cell r="I83" t="str">
            <v>KVP</v>
          </cell>
          <cell r="J83">
            <v>24</v>
          </cell>
          <cell r="K83">
            <v>21</v>
          </cell>
          <cell r="L83">
            <v>21</v>
          </cell>
          <cell r="M83">
            <v>0</v>
          </cell>
          <cell r="N83">
            <v>0</v>
          </cell>
        </row>
        <row r="84">
          <cell r="B84">
            <v>10192</v>
          </cell>
          <cell r="C84" t="str">
            <v>TD000</v>
          </cell>
          <cell r="D84" t="str">
            <v>Hoàng Văn Mạnh</v>
          </cell>
          <cell r="E84" t="str">
            <v>Khác</v>
          </cell>
          <cell r="F84" t="str">
            <v>Khác</v>
          </cell>
          <cell r="G84" t="str">
            <v>C1</v>
          </cell>
          <cell r="H84">
            <v>41518</v>
          </cell>
          <cell r="I84" t="str">
            <v>KVP</v>
          </cell>
          <cell r="J84">
            <v>24</v>
          </cell>
          <cell r="K84">
            <v>0</v>
          </cell>
          <cell r="L84">
            <v>24</v>
          </cell>
          <cell r="M84">
            <v>0</v>
          </cell>
          <cell r="N84">
            <v>0</v>
          </cell>
          <cell r="O84">
            <v>0</v>
          </cell>
        </row>
        <row r="85">
          <cell r="B85">
            <v>10193</v>
          </cell>
          <cell r="C85" t="str">
            <v>TD003</v>
          </cell>
          <cell r="D85" t="str">
            <v>Nguyễn Thành Trung</v>
          </cell>
          <cell r="E85" t="str">
            <v>Phó Tổng Giám đốc Phát triển dự án Nội tỉnh</v>
          </cell>
          <cell r="F85" t="str">
            <v>Ban Tổng Giám đốc</v>
          </cell>
          <cell r="G85" t="str">
            <v>C1</v>
          </cell>
          <cell r="H85">
            <v>40210</v>
          </cell>
          <cell r="I85" t="str">
            <v>KVP</v>
          </cell>
          <cell r="J85">
            <v>24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86">
          <cell r="B86">
            <v>10194</v>
          </cell>
          <cell r="C86" t="str">
            <v>TD004</v>
          </cell>
          <cell r="D86" t="str">
            <v>Dương Văn Khánh</v>
          </cell>
          <cell r="E86" t="str">
            <v>Trưởng phòng Giải phóng mặt bằng</v>
          </cell>
          <cell r="F86" t="str">
            <v>Phòng Giải phóng mặt bằng</v>
          </cell>
          <cell r="G86" t="str">
            <v>C1</v>
          </cell>
          <cell r="H86">
            <v>40611</v>
          </cell>
          <cell r="I86" t="str">
            <v>KVP</v>
          </cell>
          <cell r="J86">
            <v>24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B87">
            <v>10196</v>
          </cell>
          <cell r="C87" t="str">
            <v>TD010</v>
          </cell>
          <cell r="D87" t="str">
            <v>Đỗ Thị Thúy</v>
          </cell>
          <cell r="E87" t="str">
            <v>Thủ quỹ</v>
          </cell>
          <cell r="F87" t="str">
            <v>Phòng Kế toán</v>
          </cell>
          <cell r="G87" t="str">
            <v>C1</v>
          </cell>
          <cell r="H87">
            <v>41339</v>
          </cell>
          <cell r="I87" t="str">
            <v>KVP</v>
          </cell>
          <cell r="J87">
            <v>24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</row>
        <row r="88">
          <cell r="B88">
            <v>10197</v>
          </cell>
          <cell r="C88" t="str">
            <v>TD014</v>
          </cell>
          <cell r="D88" t="str">
            <v>Lê Sĩ Hà</v>
          </cell>
          <cell r="E88" t="str">
            <v>Chuyên viên Phát triển dự án</v>
          </cell>
          <cell r="F88" t="str">
            <v>Phòng Phát triển dự án 2</v>
          </cell>
          <cell r="G88" t="str">
            <v>C1</v>
          </cell>
          <cell r="H88">
            <v>41487</v>
          </cell>
          <cell r="I88" t="str">
            <v>KVP</v>
          </cell>
          <cell r="J88">
            <v>24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</row>
        <row r="89">
          <cell r="B89">
            <v>10198</v>
          </cell>
          <cell r="C89" t="str">
            <v>TD020</v>
          </cell>
          <cell r="D89" t="str">
            <v>Nguyễn Huy Anh</v>
          </cell>
          <cell r="E89" t="str">
            <v>Phó Tổng Giám đốc</v>
          </cell>
          <cell r="F89" t="str">
            <v>Ban Tổng Giám đốc</v>
          </cell>
          <cell r="G89" t="str">
            <v>C1</v>
          </cell>
          <cell r="H89">
            <v>41579</v>
          </cell>
          <cell r="I89" t="str">
            <v>KVP</v>
          </cell>
          <cell r="J89">
            <v>24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</row>
        <row r="90">
          <cell r="B90">
            <v>10199</v>
          </cell>
          <cell r="C90" t="str">
            <v>TD050</v>
          </cell>
          <cell r="D90" t="str">
            <v>Đặng Thị Thúy</v>
          </cell>
          <cell r="E90" t="str">
            <v>Chuyên viên Kế toán Kho, ngân quỹ và thanh toán</v>
          </cell>
          <cell r="F90" t="str">
            <v>Phòng Kế toán</v>
          </cell>
          <cell r="G90" t="str">
            <v>C1</v>
          </cell>
          <cell r="H90">
            <v>41781</v>
          </cell>
          <cell r="I90" t="str">
            <v>KVP</v>
          </cell>
          <cell r="J90">
            <v>24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1">
          <cell r="B91">
            <v>10200</v>
          </cell>
          <cell r="C91" t="str">
            <v>TD066</v>
          </cell>
          <cell r="D91" t="str">
            <v>Nguyễn Tiến Công</v>
          </cell>
          <cell r="E91" t="str">
            <v>Chuyên viên Giải phóng mặt bằng</v>
          </cell>
          <cell r="F91" t="str">
            <v>Phòng Giải phóng mặt bằng</v>
          </cell>
          <cell r="G91" t="str">
            <v>C1</v>
          </cell>
          <cell r="H91">
            <v>41860</v>
          </cell>
          <cell r="I91" t="str">
            <v>KVP</v>
          </cell>
          <cell r="J91">
            <v>24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</row>
        <row r="92">
          <cell r="B92">
            <v>10201</v>
          </cell>
          <cell r="C92" t="str">
            <v>TD081</v>
          </cell>
          <cell r="D92" t="str">
            <v>Vũ Thị Ngọc Thu</v>
          </cell>
          <cell r="E92" t="str">
            <v>Chuyên viên Kế toán Doanh thu, công nợ phải thu</v>
          </cell>
          <cell r="F92" t="str">
            <v>Phòng Kế toán</v>
          </cell>
          <cell r="G92" t="str">
            <v>C1</v>
          </cell>
          <cell r="H92">
            <v>41913</v>
          </cell>
          <cell r="I92" t="str">
            <v>KVP</v>
          </cell>
          <cell r="J92">
            <v>24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</row>
        <row r="93">
          <cell r="B93">
            <v>10202</v>
          </cell>
          <cell r="C93" t="str">
            <v>TD083</v>
          </cell>
          <cell r="D93" t="str">
            <v>Nguyễn Nam Hải</v>
          </cell>
          <cell r="E93" t="str">
            <v>Chuyên viên Phát triển dự án</v>
          </cell>
          <cell r="F93" t="str">
            <v>Phòng Phát triển dự án 1</v>
          </cell>
          <cell r="G93" t="str">
            <v>C1</v>
          </cell>
          <cell r="H93">
            <v>41932</v>
          </cell>
          <cell r="I93" t="str">
            <v>KVP</v>
          </cell>
          <cell r="J93">
            <v>24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</row>
        <row r="94">
          <cell r="B94">
            <v>10205</v>
          </cell>
          <cell r="C94" t="str">
            <v>TD140</v>
          </cell>
          <cell r="D94" t="str">
            <v>Vũ Thị Lan</v>
          </cell>
          <cell r="E94" t="str">
            <v>Chuyên viên Kế toán Chi phí, giá thành, công nợ phải trả</v>
          </cell>
          <cell r="F94" t="str">
            <v>Phòng Kế toán</v>
          </cell>
          <cell r="G94" t="str">
            <v>C1</v>
          </cell>
          <cell r="H94">
            <v>42156</v>
          </cell>
          <cell r="I94" t="str">
            <v>KVP</v>
          </cell>
          <cell r="J94">
            <v>24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B95">
            <v>10203</v>
          </cell>
          <cell r="C95" t="str">
            <v>TD119</v>
          </cell>
          <cell r="D95" t="str">
            <v>Phạm Thị Nhung</v>
          </cell>
          <cell r="E95" t="str">
            <v>Nhân viên Phát triển dự án</v>
          </cell>
          <cell r="F95" t="str">
            <v>Phòng Phát triển dự án 1</v>
          </cell>
          <cell r="G95" t="str">
            <v>C1</v>
          </cell>
          <cell r="H95">
            <v>42128</v>
          </cell>
          <cell r="I95" t="str">
            <v>KVP</v>
          </cell>
          <cell r="J95">
            <v>24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B96">
            <v>10204</v>
          </cell>
          <cell r="C96" t="str">
            <v>TD136</v>
          </cell>
          <cell r="D96" t="str">
            <v>Dương Quỳnh Trang</v>
          </cell>
          <cell r="E96" t="str">
            <v>Nhân viên Kinh doanh</v>
          </cell>
          <cell r="F96" t="str">
            <v>BP Kinh doanh căn hộ</v>
          </cell>
          <cell r="G96" t="str">
            <v>C1</v>
          </cell>
          <cell r="H96">
            <v>42144</v>
          </cell>
          <cell r="I96" t="str">
            <v>KVP</v>
          </cell>
          <cell r="J96">
            <v>24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B97">
            <v>10206</v>
          </cell>
          <cell r="C97" t="str">
            <v>TD209</v>
          </cell>
          <cell r="D97" t="str">
            <v>Vũ Thị Bích Thảo</v>
          </cell>
          <cell r="E97" t="str">
            <v>Nhân viên Thủ tục khách hàng DF1</v>
          </cell>
          <cell r="F97" t="str">
            <v xml:space="preserve">BP Thủ tục khách hàng </v>
          </cell>
          <cell r="G97" t="str">
            <v>C1</v>
          </cell>
          <cell r="H97">
            <v>42383</v>
          </cell>
          <cell r="I97" t="str">
            <v>KVP</v>
          </cell>
          <cell r="J97">
            <v>24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B98">
            <v>10207</v>
          </cell>
          <cell r="C98" t="str">
            <v>TD218</v>
          </cell>
          <cell r="D98" t="str">
            <v>Đào Thị Vân</v>
          </cell>
          <cell r="E98" t="str">
            <v>Trưởng phòng Phát triển dự án Nội tỉnh</v>
          </cell>
          <cell r="F98" t="str">
            <v>Phòng Phát triển dự án 1</v>
          </cell>
          <cell r="G98" t="str">
            <v>C1</v>
          </cell>
          <cell r="H98">
            <v>42450</v>
          </cell>
          <cell r="I98" t="str">
            <v>KVP</v>
          </cell>
          <cell r="J98">
            <v>24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B99">
            <v>10208</v>
          </cell>
          <cell r="C99" t="str">
            <v>TD223</v>
          </cell>
          <cell r="D99" t="str">
            <v>Nguyễn Thị Ngọc</v>
          </cell>
          <cell r="E99" t="str">
            <v>Kế toán trưởng</v>
          </cell>
          <cell r="F99" t="str">
            <v>Phòng Kế toán</v>
          </cell>
          <cell r="G99" t="str">
            <v>C1</v>
          </cell>
          <cell r="H99">
            <v>42472</v>
          </cell>
          <cell r="I99" t="str">
            <v>KVP</v>
          </cell>
          <cell r="J99">
            <v>24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B100">
            <v>10241</v>
          </cell>
          <cell r="C100" t="str">
            <v>TD234</v>
          </cell>
          <cell r="D100" t="str">
            <v>Nguyễn Thị Chiêm</v>
          </cell>
          <cell r="E100" t="str">
            <v>Trưởng Bộ phận Thủ tục khách hàng</v>
          </cell>
          <cell r="F100" t="str">
            <v xml:space="preserve">BP Thủ tục khách hàng </v>
          </cell>
          <cell r="G100" t="str">
            <v>C1</v>
          </cell>
          <cell r="H100">
            <v>42499</v>
          </cell>
          <cell r="I100" t="str">
            <v>KVP</v>
          </cell>
          <cell r="J100">
            <v>24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B101">
            <v>10210</v>
          </cell>
          <cell r="C101" t="str">
            <v>TD270</v>
          </cell>
          <cell r="D101" t="str">
            <v>Nguyễn Ngọc Yến</v>
          </cell>
          <cell r="E101" t="str">
            <v>Nhân viên Cho thuê</v>
          </cell>
          <cell r="F101" t="str">
            <v>BP cho thuê</v>
          </cell>
          <cell r="G101" t="str">
            <v>C1</v>
          </cell>
          <cell r="H101">
            <v>42628</v>
          </cell>
          <cell r="I101" t="str">
            <v>KVP</v>
          </cell>
          <cell r="J101">
            <v>24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B102">
            <v>10211</v>
          </cell>
          <cell r="C102" t="str">
            <v>TD272</v>
          </cell>
          <cell r="D102" t="str">
            <v>Trần Thị Hoài</v>
          </cell>
          <cell r="E102" t="str">
            <v>Nhân viên Thủ tục khách hàng DF2</v>
          </cell>
          <cell r="F102" t="str">
            <v>BP Thủ tục khách hàng</v>
          </cell>
          <cell r="G102" t="str">
            <v>C1</v>
          </cell>
          <cell r="H102">
            <v>42537</v>
          </cell>
          <cell r="I102" t="str">
            <v>KVP</v>
          </cell>
          <cell r="J102">
            <v>24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B103">
            <v>10213</v>
          </cell>
          <cell r="C103" t="str">
            <v>TD288</v>
          </cell>
          <cell r="D103" t="str">
            <v>Hoàng Tú Anh</v>
          </cell>
          <cell r="E103" t="str">
            <v>Chuyên viên Giải phóng mặt bằng</v>
          </cell>
          <cell r="F103" t="str">
            <v>Phòng Giải phóng mặt bằng</v>
          </cell>
          <cell r="G103" t="str">
            <v>C1</v>
          </cell>
          <cell r="H103">
            <v>42675</v>
          </cell>
          <cell r="I103" t="str">
            <v>KVP</v>
          </cell>
          <cell r="J103">
            <v>24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B104">
            <v>10214</v>
          </cell>
          <cell r="C104" t="str">
            <v>TD298</v>
          </cell>
          <cell r="D104" t="str">
            <v>Hoàng Thị Yến</v>
          </cell>
          <cell r="E104" t="str">
            <v>Chuyên viên Chăm sóc khách hàng</v>
          </cell>
          <cell r="F104" t="str">
            <v>BP Chăm sóc khách hàng</v>
          </cell>
          <cell r="G104" t="str">
            <v>C1</v>
          </cell>
          <cell r="H104">
            <v>42706</v>
          </cell>
          <cell r="I104" t="str">
            <v>KVP</v>
          </cell>
          <cell r="J104">
            <v>24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B105">
            <v>10217</v>
          </cell>
          <cell r="C105" t="str">
            <v>TD305</v>
          </cell>
          <cell r="D105" t="str">
            <v>Vũ Ngọc Huy</v>
          </cell>
          <cell r="E105" t="str">
            <v>Nhân viên Phát triển dự án</v>
          </cell>
          <cell r="F105" t="str">
            <v>Phòng Phát triển dự án 1</v>
          </cell>
          <cell r="G105" t="str">
            <v>C1</v>
          </cell>
          <cell r="H105">
            <v>42730</v>
          </cell>
          <cell r="I105" t="str">
            <v>KVP</v>
          </cell>
          <cell r="J105">
            <v>24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B106">
            <v>10218</v>
          </cell>
          <cell r="C106" t="str">
            <v>TD308</v>
          </cell>
          <cell r="D106" t="str">
            <v>Từ Diệu Huyền</v>
          </cell>
          <cell r="E106" t="str">
            <v>Trưởng nhóm Thủ tục khách hàng DE4</v>
          </cell>
          <cell r="F106" t="str">
            <v>BP Thủ tục khách hàng</v>
          </cell>
          <cell r="G106" t="str">
            <v>C1</v>
          </cell>
          <cell r="H106">
            <v>42774</v>
          </cell>
          <cell r="I106" t="str">
            <v>KVP</v>
          </cell>
          <cell r="J106">
            <v>24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B107">
            <v>10219</v>
          </cell>
          <cell r="C107" t="str">
            <v>TD316</v>
          </cell>
          <cell r="D107" t="str">
            <v>Lưu Nguyễn Thu Ngân</v>
          </cell>
          <cell r="E107" t="str">
            <v>Nhân viên Kế toán</v>
          </cell>
          <cell r="F107" t="str">
            <v>Phòng Kế toán</v>
          </cell>
          <cell r="G107" t="str">
            <v>C1</v>
          </cell>
          <cell r="H107">
            <v>42795</v>
          </cell>
          <cell r="I107" t="str">
            <v>KVP</v>
          </cell>
          <cell r="J107">
            <v>24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</row>
        <row r="108">
          <cell r="B108">
            <v>10221</v>
          </cell>
          <cell r="C108" t="str">
            <v>TD319</v>
          </cell>
          <cell r="D108" t="str">
            <v>Nguyễn Văn Huy</v>
          </cell>
          <cell r="E108" t="str">
            <v>Nhân viên Chăm sóc khách hàng</v>
          </cell>
          <cell r="F108" t="str">
            <v>BP Chăm sóc khách hàng</v>
          </cell>
          <cell r="G108" t="str">
            <v>C1</v>
          </cell>
          <cell r="H108">
            <v>42809</v>
          </cell>
          <cell r="I108" t="str">
            <v>KVP</v>
          </cell>
          <cell r="J108">
            <v>24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B109">
            <v>10224</v>
          </cell>
          <cell r="C109" t="str">
            <v>TD325</v>
          </cell>
          <cell r="D109" t="str">
            <v>Nguyễn Thúy Hằng</v>
          </cell>
          <cell r="E109" t="str">
            <v>Lễ tân nhà mẫu DE4</v>
          </cell>
          <cell r="F109" t="str">
            <v>Phòng Dịch vụ</v>
          </cell>
          <cell r="G109" t="str">
            <v>C1</v>
          </cell>
          <cell r="H109">
            <v>42815</v>
          </cell>
          <cell r="I109" t="str">
            <v>KVP</v>
          </cell>
          <cell r="J109">
            <v>24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B110">
            <v>10225</v>
          </cell>
          <cell r="C110" t="str">
            <v>TD329</v>
          </cell>
          <cell r="D110" t="str">
            <v>Trương Phú Hải</v>
          </cell>
          <cell r="E110" t="str">
            <v>Trợ lý Kế hoạch</v>
          </cell>
          <cell r="F110">
            <v>0</v>
          </cell>
          <cell r="G110" t="str">
            <v>C1</v>
          </cell>
          <cell r="H110">
            <v>42887</v>
          </cell>
          <cell r="I110" t="str">
            <v>KVP</v>
          </cell>
          <cell r="J110">
            <v>24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B111">
            <v>10226</v>
          </cell>
          <cell r="C111" t="str">
            <v>TD331</v>
          </cell>
          <cell r="D111" t="str">
            <v>Lê Thị Thanh Bình</v>
          </cell>
          <cell r="E111" t="str">
            <v>Chuyên viên Phát triển dự án</v>
          </cell>
          <cell r="F111" t="str">
            <v>Phòng Phát triển dự án 1</v>
          </cell>
          <cell r="G111" t="str">
            <v>C1</v>
          </cell>
          <cell r="H111">
            <v>42870</v>
          </cell>
          <cell r="I111" t="str">
            <v>KVP</v>
          </cell>
          <cell r="J111">
            <v>24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B112">
            <v>10227</v>
          </cell>
          <cell r="C112" t="str">
            <v>TD334</v>
          </cell>
          <cell r="D112" t="str">
            <v>Nguyễn Thị Thu Hương</v>
          </cell>
          <cell r="E112" t="str">
            <v>Chuyên viên Cho thuê</v>
          </cell>
          <cell r="F112" t="str">
            <v>BP cho thuê</v>
          </cell>
          <cell r="G112" t="str">
            <v>C1</v>
          </cell>
          <cell r="H112">
            <v>42870</v>
          </cell>
          <cell r="I112" t="str">
            <v>KVP</v>
          </cell>
          <cell r="J112">
            <v>24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B113">
            <v>10228</v>
          </cell>
          <cell r="C113" t="str">
            <v>TD337</v>
          </cell>
          <cell r="D113" t="str">
            <v>Trần Công Đạt</v>
          </cell>
          <cell r="E113" t="str">
            <v>Tổng Giám đốc - Phó Tổng Giám đốc thường trực</v>
          </cell>
          <cell r="F113" t="str">
            <v>Ban Tổng Giám đốc</v>
          </cell>
          <cell r="G113" t="str">
            <v>C1</v>
          </cell>
          <cell r="H113">
            <v>42870</v>
          </cell>
          <cell r="I113" t="str">
            <v>KVP</v>
          </cell>
          <cell r="J113">
            <v>24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B114">
            <v>10229</v>
          </cell>
          <cell r="C114" t="str">
            <v>TD338</v>
          </cell>
          <cell r="D114" t="str">
            <v>Nguyễn Minh Dương</v>
          </cell>
          <cell r="E114" t="str">
            <v>Nhân viên Lái xe</v>
          </cell>
          <cell r="F114" t="str">
            <v>Phòng Tổng hợp</v>
          </cell>
          <cell r="G114" t="str">
            <v>C1</v>
          </cell>
          <cell r="H114">
            <v>42870</v>
          </cell>
          <cell r="I114" t="str">
            <v>KVP</v>
          </cell>
          <cell r="J114">
            <v>24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B115">
            <v>10232</v>
          </cell>
          <cell r="C115" t="str">
            <v>TD341</v>
          </cell>
          <cell r="D115" t="str">
            <v>Nguyễn Thị Dung</v>
          </cell>
          <cell r="E115" t="str">
            <v>Nhân viên Chăm sóc khách hàng</v>
          </cell>
          <cell r="F115" t="str">
            <v>BP Chăm sóc khách hàng</v>
          </cell>
          <cell r="G115" t="str">
            <v>C1</v>
          </cell>
          <cell r="H115">
            <v>42873</v>
          </cell>
          <cell r="I115" t="str">
            <v>KVP</v>
          </cell>
          <cell r="J115">
            <v>24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B116">
            <v>10235</v>
          </cell>
          <cell r="C116" t="str">
            <v>TD346</v>
          </cell>
          <cell r="D116" t="str">
            <v>Trịnh Ngọc Khoa</v>
          </cell>
          <cell r="E116" t="str">
            <v>Nhân viên bàn giao</v>
          </cell>
          <cell r="F116" t="str">
            <v>BP bàn giao</v>
          </cell>
          <cell r="G116" t="str">
            <v>C1</v>
          </cell>
          <cell r="H116">
            <v>42912</v>
          </cell>
          <cell r="I116" t="str">
            <v>KVP</v>
          </cell>
          <cell r="J116">
            <v>24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B117">
            <v>10238</v>
          </cell>
          <cell r="C117" t="str">
            <v>TD348</v>
          </cell>
          <cell r="D117" t="str">
            <v>Vũ Thị Hường</v>
          </cell>
          <cell r="E117" t="str">
            <v>Nhân viên học việc</v>
          </cell>
          <cell r="F117" t="str">
            <v>Phòng Kế toán</v>
          </cell>
          <cell r="G117" t="str">
            <v>C1</v>
          </cell>
          <cell r="H117">
            <v>42919</v>
          </cell>
          <cell r="I117" t="str">
            <v>KVP</v>
          </cell>
          <cell r="J117">
            <v>24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B118">
            <v>10307</v>
          </cell>
          <cell r="C118" t="str">
            <v>TD351</v>
          </cell>
          <cell r="D118" t="str">
            <v>Phan Thị Minh Nguyệt</v>
          </cell>
          <cell r="E118" t="str">
            <v>Nhân viên Thủ tục Khách hàng</v>
          </cell>
          <cell r="F118" t="str">
            <v>BP Thủ tục khách hàng</v>
          </cell>
          <cell r="G118" t="str">
            <v>C1</v>
          </cell>
          <cell r="H118">
            <v>42947</v>
          </cell>
          <cell r="I118" t="str">
            <v>KVP</v>
          </cell>
          <cell r="J118">
            <v>24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B119">
            <v>10335</v>
          </cell>
          <cell r="C119" t="str">
            <v>TD357</v>
          </cell>
          <cell r="D119" t="str">
            <v>Nguyễn Thị Phượng</v>
          </cell>
          <cell r="E119" t="str">
            <v>Nhân viên Thủ tục Khách hàng</v>
          </cell>
          <cell r="F119" t="str">
            <v>BP Thủ tục khách hàng</v>
          </cell>
          <cell r="G119" t="str">
            <v>C1</v>
          </cell>
          <cell r="H119">
            <v>42968</v>
          </cell>
          <cell r="I119" t="str">
            <v>KVP</v>
          </cell>
          <cell r="J119">
            <v>24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B120">
            <v>10337</v>
          </cell>
          <cell r="C120">
            <v>0</v>
          </cell>
          <cell r="D120" t="str">
            <v>Đỗ Hà Thanh</v>
          </cell>
          <cell r="E120" t="str">
            <v>Nhân viên Thủ tục Khách hàng</v>
          </cell>
          <cell r="F120" t="str">
            <v>BP Thủ tục khách hàng</v>
          </cell>
          <cell r="G120" t="str">
            <v>C1</v>
          </cell>
          <cell r="H120">
            <v>42970</v>
          </cell>
          <cell r="I120" t="str">
            <v>KVP</v>
          </cell>
          <cell r="J120">
            <v>24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B121">
            <v>10338</v>
          </cell>
          <cell r="C121">
            <v>0</v>
          </cell>
          <cell r="D121" t="str">
            <v>Bùi Thị Ngọc Anh</v>
          </cell>
          <cell r="E121" t="str">
            <v>Nhân viên hỗ trợ</v>
          </cell>
          <cell r="F121" t="str">
            <v>BP cho thuê</v>
          </cell>
          <cell r="G121" t="str">
            <v>C1</v>
          </cell>
          <cell r="H121">
            <v>42975</v>
          </cell>
          <cell r="I121" t="str">
            <v>KVP</v>
          </cell>
          <cell r="J121">
            <v>24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B122">
            <v>10299</v>
          </cell>
          <cell r="C122" t="str">
            <v>CHG070</v>
          </cell>
          <cell r="D122" t="str">
            <v>Hà Tất Thắng</v>
          </cell>
          <cell r="E122" t="str">
            <v>Trưởng phòng Phát triển dự án Ngoại tỉnh</v>
          </cell>
          <cell r="F122" t="str">
            <v>Phòng Phát triển dự án 2</v>
          </cell>
          <cell r="G122" t="str">
            <v>C1</v>
          </cell>
          <cell r="H122">
            <v>42940</v>
          </cell>
          <cell r="I122" t="str">
            <v>KVP</v>
          </cell>
          <cell r="J122">
            <v>24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B123">
            <v>10346</v>
          </cell>
          <cell r="C123">
            <v>0</v>
          </cell>
          <cell r="D123" t="str">
            <v>Nguyễn Thị Xuân</v>
          </cell>
          <cell r="E123" t="str">
            <v>Chuyên viên Thủ tục Khách hàng</v>
          </cell>
          <cell r="F123" t="str">
            <v>BP Thủ tục khách hàng</v>
          </cell>
          <cell r="G123" t="str">
            <v>C1</v>
          </cell>
          <cell r="H123">
            <v>42996</v>
          </cell>
          <cell r="I123" t="str">
            <v>KVP</v>
          </cell>
          <cell r="J123">
            <v>24</v>
          </cell>
          <cell r="K123">
            <v>14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B124">
            <v>10350</v>
          </cell>
          <cell r="C124">
            <v>0</v>
          </cell>
          <cell r="D124" t="str">
            <v>Luyện Công Vũ</v>
          </cell>
          <cell r="E124" t="str">
            <v>Phụ trách bàn giao</v>
          </cell>
          <cell r="F124" t="str">
            <v>BP bàn giao</v>
          </cell>
          <cell r="G124" t="str">
            <v>C1</v>
          </cell>
          <cell r="H124">
            <v>42331</v>
          </cell>
          <cell r="I124" t="str">
            <v>KVP</v>
          </cell>
          <cell r="J124">
            <v>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B125">
            <v>10352</v>
          </cell>
          <cell r="C125">
            <v>0</v>
          </cell>
          <cell r="D125" t="str">
            <v>Nguyễn Thị Hà</v>
          </cell>
          <cell r="E125" t="str">
            <v>Nhân viên tổng hợp</v>
          </cell>
          <cell r="F125" t="str">
            <v>BP bàn giao</v>
          </cell>
          <cell r="G125" t="str">
            <v>C1</v>
          </cell>
          <cell r="H125">
            <v>42318</v>
          </cell>
          <cell r="I125" t="str">
            <v>KVP</v>
          </cell>
          <cell r="J125">
            <v>24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B126">
            <v>10353</v>
          </cell>
          <cell r="C126">
            <v>0</v>
          </cell>
          <cell r="D126" t="str">
            <v>Nguyễn Hữu Hải</v>
          </cell>
          <cell r="E126" t="str">
            <v>Nhân viên kỹ thuật</v>
          </cell>
          <cell r="F126" t="str">
            <v>BP bàn giao</v>
          </cell>
          <cell r="G126" t="str">
            <v>C1</v>
          </cell>
          <cell r="H126">
            <v>42318</v>
          </cell>
          <cell r="I126" t="str">
            <v>KVP</v>
          </cell>
          <cell r="J126">
            <v>24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B127">
            <v>10354</v>
          </cell>
          <cell r="C127">
            <v>0</v>
          </cell>
          <cell r="D127" t="str">
            <v>Quàng Văn Bước</v>
          </cell>
          <cell r="E127" t="str">
            <v>Nhân viên Thủ tục sổ đỏ</v>
          </cell>
          <cell r="F127" t="str">
            <v>BP bàn giao</v>
          </cell>
          <cell r="G127" t="str">
            <v>C1</v>
          </cell>
          <cell r="H127">
            <v>42318</v>
          </cell>
          <cell r="I127" t="str">
            <v>KVP</v>
          </cell>
          <cell r="J127">
            <v>24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B128">
            <v>10358</v>
          </cell>
          <cell r="C128">
            <v>0</v>
          </cell>
          <cell r="D128" t="str">
            <v>Nguyễn Thị Hồng Dịu</v>
          </cell>
          <cell r="E128" t="str">
            <v>Nhân viên kinh doanh</v>
          </cell>
          <cell r="F128" t="str">
            <v>Phòng Kinh doanh</v>
          </cell>
          <cell r="G128" t="str">
            <v>C1</v>
          </cell>
          <cell r="H128">
            <v>43003</v>
          </cell>
          <cell r="I128" t="str">
            <v>KVP</v>
          </cell>
          <cell r="J128">
            <v>24</v>
          </cell>
          <cell r="K128">
            <v>20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B129">
            <v>10359</v>
          </cell>
          <cell r="C129">
            <v>0</v>
          </cell>
          <cell r="D129" t="str">
            <v>Hoàng Xuân Quỳnh</v>
          </cell>
          <cell r="E129" t="str">
            <v>Nhân viên học việc</v>
          </cell>
          <cell r="F129" t="str">
            <v>BP Thủ tục khách hàng</v>
          </cell>
          <cell r="G129" t="str">
            <v>C1</v>
          </cell>
          <cell r="H129">
            <v>43003</v>
          </cell>
          <cell r="I129" t="str">
            <v>KVP</v>
          </cell>
          <cell r="J129">
            <v>24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B130">
            <v>10347</v>
          </cell>
          <cell r="C130">
            <v>0</v>
          </cell>
          <cell r="D130" t="str">
            <v>Trần Thị Tố Như</v>
          </cell>
          <cell r="E130" t="str">
            <v>Nhân viên Kế toán Doanh thu</v>
          </cell>
          <cell r="F130" t="str">
            <v>Phòng Kế toán</v>
          </cell>
          <cell r="G130" t="str">
            <v>C1</v>
          </cell>
          <cell r="H130">
            <v>42996</v>
          </cell>
          <cell r="I130" t="str">
            <v>KVP</v>
          </cell>
          <cell r="J130">
            <v>24</v>
          </cell>
          <cell r="K130">
            <v>14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B131">
            <v>10343</v>
          </cell>
          <cell r="C131">
            <v>0</v>
          </cell>
          <cell r="D131" t="str">
            <v>Phan Thị Liên</v>
          </cell>
          <cell r="E131" t="str">
            <v>Phụ trách Nhân sự</v>
          </cell>
          <cell r="F131" t="str">
            <v>Phòng Nhân sự</v>
          </cell>
          <cell r="G131" t="str">
            <v>C1</v>
          </cell>
          <cell r="H131">
            <v>42985</v>
          </cell>
          <cell r="I131" t="str">
            <v>KVP</v>
          </cell>
          <cell r="J131">
            <v>24</v>
          </cell>
          <cell r="K131">
            <v>5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B132">
            <v>10268</v>
          </cell>
          <cell r="C132" t="str">
            <v>TD293</v>
          </cell>
          <cell r="D132" t="str">
            <v>Trần Thị Huyền Trang</v>
          </cell>
          <cell r="E132" t="str">
            <v>Nhân viên Thủ tục sổ đỏ</v>
          </cell>
          <cell r="F132" t="str">
            <v>BP bàn giao</v>
          </cell>
          <cell r="G132" t="str">
            <v>C1</v>
          </cell>
          <cell r="H132">
            <v>42690</v>
          </cell>
          <cell r="I132" t="str">
            <v>KVP</v>
          </cell>
          <cell r="J132">
            <v>24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B133">
            <v>10355</v>
          </cell>
          <cell r="C133">
            <v>0</v>
          </cell>
          <cell r="D133" t="str">
            <v>Nguyễn Long</v>
          </cell>
          <cell r="E133" t="str">
            <v>Nhân viên kỹ thuật</v>
          </cell>
          <cell r="F133" t="str">
            <v>BP bàn giao</v>
          </cell>
          <cell r="G133" t="str">
            <v>C1</v>
          </cell>
          <cell r="H133">
            <v>42222</v>
          </cell>
          <cell r="I133" t="str">
            <v>KVP</v>
          </cell>
          <cell r="J133">
            <v>24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B134">
            <v>10370</v>
          </cell>
          <cell r="C134">
            <v>0</v>
          </cell>
          <cell r="D134" t="str">
            <v>Nguyễn Thị Trang</v>
          </cell>
          <cell r="E134" t="str">
            <v>Nhân viên Thủ tục sổ đỏ</v>
          </cell>
          <cell r="F134" t="str">
            <v>BP bàn giao</v>
          </cell>
          <cell r="G134" t="str">
            <v>C1</v>
          </cell>
          <cell r="H134">
            <v>43029</v>
          </cell>
          <cell r="I134" t="str">
            <v>KVP</v>
          </cell>
          <cell r="J134">
            <v>24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B135">
            <v>10360</v>
          </cell>
          <cell r="C135">
            <v>0</v>
          </cell>
          <cell r="D135" t="str">
            <v>Trần Quang Vinh</v>
          </cell>
          <cell r="E135" t="str">
            <v>Nhân viên học việc</v>
          </cell>
          <cell r="F135" t="str">
            <v>Phòng Kế toán</v>
          </cell>
          <cell r="G135" t="str">
            <v>C1</v>
          </cell>
          <cell r="H135">
            <v>42983</v>
          </cell>
          <cell r="I135" t="str">
            <v>KVP</v>
          </cell>
          <cell r="J135">
            <v>24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B136">
            <v>10366</v>
          </cell>
          <cell r="C136">
            <v>0</v>
          </cell>
          <cell r="D136" t="str">
            <v>Nguyễn Thị Thu Nhàn</v>
          </cell>
          <cell r="E136" t="str">
            <v>Nhân viên Thủ tục sổ đỏ</v>
          </cell>
          <cell r="F136" t="str">
            <v>BP bàn giao</v>
          </cell>
          <cell r="G136" t="str">
            <v>C1</v>
          </cell>
          <cell r="H136">
            <v>43018</v>
          </cell>
          <cell r="I136" t="str">
            <v>KVP</v>
          </cell>
          <cell r="J136">
            <v>24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B137">
            <v>10376</v>
          </cell>
          <cell r="C137">
            <v>0</v>
          </cell>
          <cell r="D137" t="str">
            <v>Nguyễn Minh Phương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str">
            <v>KVP</v>
          </cell>
          <cell r="J137">
            <v>24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B138">
            <v>10011</v>
          </cell>
          <cell r="C138" t="str">
            <v>KC013</v>
          </cell>
          <cell r="D138" t="str">
            <v>Nghiêm Thị Nhàn</v>
          </cell>
          <cell r="E138" t="str">
            <v>Phụ trách Kế toán</v>
          </cell>
          <cell r="F138" t="str">
            <v>Bộ phận Kế toán</v>
          </cell>
          <cell r="G138" t="str">
            <v>C2</v>
          </cell>
          <cell r="H138">
            <v>42135</v>
          </cell>
          <cell r="I138" t="str">
            <v>KVP</v>
          </cell>
          <cell r="J138">
            <v>24</v>
          </cell>
          <cell r="K138">
            <v>0</v>
          </cell>
          <cell r="L138">
            <v>24</v>
          </cell>
          <cell r="M138">
            <v>0</v>
          </cell>
          <cell r="N138">
            <v>0</v>
          </cell>
          <cell r="O138">
            <v>0</v>
          </cell>
        </row>
        <row r="139">
          <cell r="B139">
            <v>10014</v>
          </cell>
          <cell r="C139" t="str">
            <v>KC035</v>
          </cell>
          <cell r="D139" t="str">
            <v>Nguyễn Khắc Trường</v>
          </cell>
          <cell r="E139" t="str">
            <v>Kỹ sư Giám sát xây dựng</v>
          </cell>
          <cell r="F139" t="str">
            <v>Đoàn Tư vấn giám sát Ecohome Phúc Lợi</v>
          </cell>
          <cell r="G139" t="str">
            <v>C2-1</v>
          </cell>
          <cell r="H139">
            <v>42516</v>
          </cell>
          <cell r="I139" t="str">
            <v>KCT2</v>
          </cell>
          <cell r="J139">
            <v>24</v>
          </cell>
          <cell r="K139">
            <v>0</v>
          </cell>
          <cell r="L139">
            <v>23.5</v>
          </cell>
          <cell r="M139">
            <v>0</v>
          </cell>
          <cell r="N139">
            <v>0</v>
          </cell>
          <cell r="O139">
            <v>0</v>
          </cell>
        </row>
        <row r="140">
          <cell r="B140">
            <v>10019</v>
          </cell>
          <cell r="C140" t="str">
            <v>KC041</v>
          </cell>
          <cell r="D140" t="str">
            <v>Phạm Văn Diệu</v>
          </cell>
          <cell r="E140" t="str">
            <v>Chuyên viên Quản lý Chi phí</v>
          </cell>
          <cell r="F140" t="str">
            <v>BP Quản lý Kinh tế</v>
          </cell>
          <cell r="G140" t="str">
            <v>C2</v>
          </cell>
          <cell r="H140">
            <v>42628</v>
          </cell>
          <cell r="I140" t="str">
            <v>KVP</v>
          </cell>
          <cell r="J140">
            <v>24</v>
          </cell>
          <cell r="K140">
            <v>0</v>
          </cell>
          <cell r="L140">
            <v>22</v>
          </cell>
          <cell r="M140">
            <v>2</v>
          </cell>
          <cell r="N140">
            <v>0</v>
          </cell>
          <cell r="O140">
            <v>0</v>
          </cell>
        </row>
        <row r="141">
          <cell r="B141">
            <v>10020</v>
          </cell>
          <cell r="C141" t="str">
            <v>KC042</v>
          </cell>
          <cell r="D141" t="str">
            <v>Nguyễn Xuân Vũ</v>
          </cell>
          <cell r="E141" t="str">
            <v>Phụ trách HSE</v>
          </cell>
          <cell r="F141" t="str">
            <v>BP HSE</v>
          </cell>
          <cell r="G141" t="str">
            <v>C2</v>
          </cell>
          <cell r="H141">
            <v>42630</v>
          </cell>
          <cell r="I141" t="str">
            <v>KVP</v>
          </cell>
          <cell r="J141">
            <v>24</v>
          </cell>
          <cell r="K141">
            <v>0</v>
          </cell>
          <cell r="L141">
            <v>22</v>
          </cell>
          <cell r="M141">
            <v>2</v>
          </cell>
          <cell r="N141">
            <v>0</v>
          </cell>
          <cell r="O141">
            <v>0</v>
          </cell>
        </row>
        <row r="142">
          <cell r="B142">
            <v>10028</v>
          </cell>
          <cell r="C142" t="str">
            <v>KC054</v>
          </cell>
          <cell r="D142" t="str">
            <v>Trần Anh</v>
          </cell>
          <cell r="E142" t="str">
            <v xml:space="preserve">Trưởng phòng Quản lý dự án </v>
          </cell>
          <cell r="F142" t="str">
            <v>Phòng Quản lý dự án</v>
          </cell>
          <cell r="G142" t="str">
            <v>C2</v>
          </cell>
          <cell r="H142">
            <v>41945</v>
          </cell>
          <cell r="I142" t="str">
            <v>KVP</v>
          </cell>
          <cell r="J142">
            <v>24</v>
          </cell>
          <cell r="K142">
            <v>0</v>
          </cell>
          <cell r="L142">
            <v>24</v>
          </cell>
          <cell r="M142">
            <v>0</v>
          </cell>
          <cell r="N142">
            <v>0</v>
          </cell>
          <cell r="O142">
            <v>0</v>
          </cell>
        </row>
        <row r="143">
          <cell r="B143">
            <v>10030</v>
          </cell>
          <cell r="C143" t="str">
            <v>KC061</v>
          </cell>
          <cell r="D143" t="str">
            <v>Lê Văn Khoảng</v>
          </cell>
          <cell r="E143" t="str">
            <v>Trưởng bộ phận M&amp;E</v>
          </cell>
          <cell r="F143" t="str">
            <v>Bộ phận Cơ điện (M&amp;E)</v>
          </cell>
          <cell r="G143" t="str">
            <v>C2</v>
          </cell>
          <cell r="H143">
            <v>41862</v>
          </cell>
          <cell r="I143" t="str">
            <v>KVP</v>
          </cell>
          <cell r="J143">
            <v>24</v>
          </cell>
          <cell r="K143">
            <v>0</v>
          </cell>
          <cell r="L143">
            <v>24</v>
          </cell>
          <cell r="M143">
            <v>0</v>
          </cell>
          <cell r="N143">
            <v>0</v>
          </cell>
          <cell r="O143">
            <v>0</v>
          </cell>
        </row>
        <row r="144">
          <cell r="B144">
            <v>10031</v>
          </cell>
          <cell r="C144" t="str">
            <v>KC063</v>
          </cell>
          <cell r="D144" t="str">
            <v>Phạm Thị Lê Ngọc</v>
          </cell>
          <cell r="E144" t="str">
            <v>Chuyên viên Kiểm soát thiết kế, BIM</v>
          </cell>
          <cell r="F144" t="str">
            <v>Bộ phận KCS</v>
          </cell>
          <cell r="G144" t="str">
            <v>C2</v>
          </cell>
          <cell r="H144">
            <v>42079</v>
          </cell>
          <cell r="I144" t="str">
            <v>KVP</v>
          </cell>
          <cell r="J144">
            <v>24</v>
          </cell>
          <cell r="K144">
            <v>0</v>
          </cell>
          <cell r="L144">
            <v>23.5</v>
          </cell>
          <cell r="M144">
            <v>0.5</v>
          </cell>
          <cell r="N144">
            <v>0</v>
          </cell>
          <cell r="O144">
            <v>0</v>
          </cell>
        </row>
        <row r="145">
          <cell r="B145">
            <v>10032</v>
          </cell>
          <cell r="C145" t="str">
            <v>KC064</v>
          </cell>
          <cell r="D145" t="str">
            <v>Nguyễn Công Sáng</v>
          </cell>
          <cell r="E145" t="str">
            <v>Chuyên viên Quản lý thiết kế M&amp;E</v>
          </cell>
          <cell r="F145" t="str">
            <v>Bộ phận Cơ điện (M&amp;E)</v>
          </cell>
          <cell r="G145" t="str">
            <v>C2</v>
          </cell>
          <cell r="H145">
            <v>42132</v>
          </cell>
          <cell r="I145" t="str">
            <v>KVP</v>
          </cell>
          <cell r="J145">
            <v>24</v>
          </cell>
          <cell r="K145">
            <v>0</v>
          </cell>
          <cell r="L145">
            <v>22</v>
          </cell>
          <cell r="M145">
            <v>2</v>
          </cell>
          <cell r="N145">
            <v>0</v>
          </cell>
          <cell r="O145">
            <v>0</v>
          </cell>
        </row>
        <row r="146">
          <cell r="B146">
            <v>10036</v>
          </cell>
          <cell r="C146" t="str">
            <v>KC071</v>
          </cell>
          <cell r="D146" t="str">
            <v>Đặng Văn Giáp</v>
          </cell>
          <cell r="E146" t="str">
            <v>Chuyên viên Quản lý thiết kế - Xây dựng Hạ tầng</v>
          </cell>
          <cell r="F146" t="str">
            <v>Bộ phận Xây dựng Hạ tầng &amp; Kết cấu</v>
          </cell>
          <cell r="G146" t="str">
            <v>C2</v>
          </cell>
          <cell r="H146">
            <v>42870</v>
          </cell>
          <cell r="I146" t="str">
            <v>KVP</v>
          </cell>
          <cell r="J146">
            <v>24</v>
          </cell>
          <cell r="K146">
            <v>0</v>
          </cell>
          <cell r="L146">
            <v>20.5</v>
          </cell>
          <cell r="M146">
            <v>3</v>
          </cell>
          <cell r="N146">
            <v>0</v>
          </cell>
          <cell r="O146">
            <v>0</v>
          </cell>
        </row>
        <row r="147">
          <cell r="B147">
            <v>10037</v>
          </cell>
          <cell r="C147" t="str">
            <v>KC074</v>
          </cell>
          <cell r="D147" t="str">
            <v>Lý Đặng Tiến</v>
          </cell>
          <cell r="E147" t="str">
            <v>Chuyên viên Quản lý thiết kế - Xây dựng Hạ tầng</v>
          </cell>
          <cell r="F147" t="str">
            <v>Bộ phận Xây dựng Hạ tầng &amp; Kết cấu</v>
          </cell>
          <cell r="G147" t="str">
            <v>C2</v>
          </cell>
          <cell r="H147">
            <v>42877</v>
          </cell>
          <cell r="I147" t="str">
            <v>KVP</v>
          </cell>
          <cell r="J147">
            <v>24</v>
          </cell>
          <cell r="K147">
            <v>0</v>
          </cell>
          <cell r="L147">
            <v>24</v>
          </cell>
          <cell r="M147">
            <v>0</v>
          </cell>
          <cell r="N147">
            <v>0</v>
          </cell>
          <cell r="O147">
            <v>0</v>
          </cell>
        </row>
        <row r="148">
          <cell r="B148">
            <v>10038</v>
          </cell>
          <cell r="C148" t="str">
            <v>KC075</v>
          </cell>
          <cell r="D148" t="str">
            <v>Vũ Minh Tuấn</v>
          </cell>
          <cell r="E148" t="str">
            <v>Chuyên viên Kiến trúc Quy hoạch</v>
          </cell>
          <cell r="F148" t="str">
            <v>Bộ phận Kiến trúc Quy hoạch</v>
          </cell>
          <cell r="G148" t="str">
            <v>C2</v>
          </cell>
          <cell r="H148">
            <v>42877</v>
          </cell>
          <cell r="I148" t="str">
            <v>KVP</v>
          </cell>
          <cell r="J148">
            <v>24</v>
          </cell>
          <cell r="K148">
            <v>0</v>
          </cell>
          <cell r="L148">
            <v>24</v>
          </cell>
          <cell r="M148">
            <v>0</v>
          </cell>
          <cell r="N148">
            <v>0</v>
          </cell>
          <cell r="O148">
            <v>0</v>
          </cell>
        </row>
        <row r="149">
          <cell r="B149">
            <v>10041</v>
          </cell>
          <cell r="C149" t="str">
            <v>KC078</v>
          </cell>
          <cell r="D149" t="str">
            <v>Lê Thị Lan Anh</v>
          </cell>
          <cell r="E149" t="str">
            <v>Phó phòng Quản lý dự án kiêm Phụ trách Phòng Quản lý Kinh tế Đấu thầu</v>
          </cell>
          <cell r="F149" t="str">
            <v>BP Quản lý hồ sơ, QA-QC</v>
          </cell>
          <cell r="G149" t="str">
            <v>C2</v>
          </cell>
          <cell r="H149">
            <v>42506</v>
          </cell>
          <cell r="I149" t="str">
            <v>KVP</v>
          </cell>
          <cell r="J149">
            <v>24</v>
          </cell>
          <cell r="K149">
            <v>0</v>
          </cell>
          <cell r="L149">
            <v>23</v>
          </cell>
          <cell r="M149">
            <v>1</v>
          </cell>
          <cell r="N149">
            <v>0</v>
          </cell>
          <cell r="O149">
            <v>0</v>
          </cell>
        </row>
        <row r="150">
          <cell r="B150">
            <v>10042</v>
          </cell>
          <cell r="C150" t="str">
            <v>KC079</v>
          </cell>
          <cell r="D150" t="str">
            <v>Phạm Đức Nam</v>
          </cell>
          <cell r="E150" t="str">
            <v>Chuyên viên Quản lý QA, QC</v>
          </cell>
          <cell r="F150" t="str">
            <v>BP Quản lý hồ sơ, QA-QC</v>
          </cell>
          <cell r="G150" t="str">
            <v>C2</v>
          </cell>
          <cell r="H150">
            <v>42534</v>
          </cell>
          <cell r="I150" t="str">
            <v>KVP</v>
          </cell>
          <cell r="J150">
            <v>24</v>
          </cell>
          <cell r="K150">
            <v>0</v>
          </cell>
          <cell r="L150">
            <v>9</v>
          </cell>
          <cell r="M150">
            <v>6</v>
          </cell>
          <cell r="N150">
            <v>0</v>
          </cell>
          <cell r="O150">
            <v>0</v>
          </cell>
        </row>
        <row r="151">
          <cell r="B151">
            <v>10008</v>
          </cell>
          <cell r="C151" t="str">
            <v>KC004</v>
          </cell>
          <cell r="D151" t="str">
            <v>Nguyễn Văn Dũng</v>
          </cell>
          <cell r="E151" t="str">
            <v>Trưởng các đoàn Tư vấn giám sát</v>
          </cell>
          <cell r="F151" t="str">
            <v>Đoàn Tư vấn giám sát</v>
          </cell>
          <cell r="G151" t="str">
            <v>C2-1</v>
          </cell>
          <cell r="H151">
            <v>41799</v>
          </cell>
          <cell r="I151" t="str">
            <v>KCT2</v>
          </cell>
          <cell r="J151">
            <v>24</v>
          </cell>
          <cell r="K151">
            <v>0</v>
          </cell>
          <cell r="L151">
            <v>23.5</v>
          </cell>
          <cell r="M151">
            <v>0</v>
          </cell>
          <cell r="N151">
            <v>0</v>
          </cell>
          <cell r="O151">
            <v>0</v>
          </cell>
        </row>
        <row r="152">
          <cell r="B152">
            <v>10009</v>
          </cell>
          <cell r="C152" t="str">
            <v>KC006</v>
          </cell>
          <cell r="D152" t="str">
            <v>Vũ Quốc Tuấn</v>
          </cell>
          <cell r="E152" t="str">
            <v>Kỹ sư giám sát M&amp;E</v>
          </cell>
          <cell r="F152" t="str">
            <v>Đoàn Tư vấn giám sát Ecohome Phúc Lợi</v>
          </cell>
          <cell r="G152" t="str">
            <v>C2-1</v>
          </cell>
          <cell r="H152">
            <v>41876</v>
          </cell>
          <cell r="I152" t="str">
            <v>KCT2</v>
          </cell>
          <cell r="J152">
            <v>24</v>
          </cell>
          <cell r="K152">
            <v>0</v>
          </cell>
          <cell r="L152">
            <v>23.5</v>
          </cell>
          <cell r="M152">
            <v>0</v>
          </cell>
          <cell r="N152">
            <v>0</v>
          </cell>
          <cell r="O152">
            <v>0</v>
          </cell>
        </row>
        <row r="153">
          <cell r="B153">
            <v>10010</v>
          </cell>
          <cell r="C153" t="str">
            <v>KC010</v>
          </cell>
          <cell r="D153" t="str">
            <v>Hà Tiến Dũng</v>
          </cell>
          <cell r="E153" t="str">
            <v>Kỹ sư Giám sát xây dựng</v>
          </cell>
          <cell r="F153" t="str">
            <v>Đoàn Tư vấn giám sát Ecolife Tây Hồ</v>
          </cell>
          <cell r="G153" t="str">
            <v>C2-1</v>
          </cell>
          <cell r="H153">
            <v>42069</v>
          </cell>
          <cell r="I153" t="str">
            <v>KCT2</v>
          </cell>
          <cell r="J153">
            <v>24</v>
          </cell>
          <cell r="K153">
            <v>0</v>
          </cell>
          <cell r="L153">
            <v>8</v>
          </cell>
          <cell r="M153">
            <v>0</v>
          </cell>
          <cell r="N153">
            <v>0</v>
          </cell>
          <cell r="O153">
            <v>0</v>
          </cell>
        </row>
        <row r="154">
          <cell r="B154">
            <v>10013</v>
          </cell>
          <cell r="C154" t="str">
            <v>KC020</v>
          </cell>
          <cell r="D154" t="str">
            <v>Tống Viết Tú</v>
          </cell>
          <cell r="E154" t="str">
            <v>Kỹ sư Giám sát xây dựng</v>
          </cell>
          <cell r="F154" t="str">
            <v>Đoàn Tư vấn giám sát Ecohome Phúc Lợi</v>
          </cell>
          <cell r="G154" t="str">
            <v>C2-1</v>
          </cell>
          <cell r="H154">
            <v>42177</v>
          </cell>
          <cell r="I154" t="str">
            <v>KCT2</v>
          </cell>
          <cell r="J154">
            <v>24</v>
          </cell>
          <cell r="K154">
            <v>0</v>
          </cell>
          <cell r="L154">
            <v>23.5</v>
          </cell>
          <cell r="M154">
            <v>0</v>
          </cell>
          <cell r="N154">
            <v>0</v>
          </cell>
          <cell r="O154">
            <v>0</v>
          </cell>
        </row>
        <row r="155">
          <cell r="B155">
            <v>10017</v>
          </cell>
          <cell r="C155" t="str">
            <v>KC039</v>
          </cell>
          <cell r="D155" t="str">
            <v>Đào Minh Tuấn</v>
          </cell>
          <cell r="E155" t="str">
            <v>Chuyên viên M&amp;E</v>
          </cell>
          <cell r="F155" t="str">
            <v>Bộ phận Cơ điện (M&amp;E)</v>
          </cell>
          <cell r="G155" t="str">
            <v>C2</v>
          </cell>
          <cell r="H155">
            <v>42072</v>
          </cell>
          <cell r="I155" t="str">
            <v>KVP</v>
          </cell>
          <cell r="J155">
            <v>24</v>
          </cell>
          <cell r="K155">
            <v>0</v>
          </cell>
          <cell r="L155">
            <v>23</v>
          </cell>
          <cell r="M155">
            <v>1</v>
          </cell>
          <cell r="N155">
            <v>0</v>
          </cell>
          <cell r="O155">
            <v>0</v>
          </cell>
        </row>
        <row r="156">
          <cell r="B156">
            <v>10022</v>
          </cell>
          <cell r="C156" t="str">
            <v>KC045</v>
          </cell>
          <cell r="D156" t="str">
            <v>Nguyễn Huy Châu</v>
          </cell>
          <cell r="E156" t="str">
            <v>Kỹ sư An toàn lao động</v>
          </cell>
          <cell r="F156" t="str">
            <v>Đoàn Tư vấn giám sát Ecohome Phúc Lợi</v>
          </cell>
          <cell r="G156" t="str">
            <v>C2-1</v>
          </cell>
          <cell r="H156">
            <v>42675</v>
          </cell>
          <cell r="I156" t="str">
            <v>KCT2</v>
          </cell>
          <cell r="J156">
            <v>24</v>
          </cell>
          <cell r="K156">
            <v>0</v>
          </cell>
          <cell r="L156">
            <v>23.5</v>
          </cell>
          <cell r="M156">
            <v>0</v>
          </cell>
          <cell r="N156">
            <v>0</v>
          </cell>
          <cell r="O156">
            <v>0</v>
          </cell>
        </row>
        <row r="157">
          <cell r="B157">
            <v>10023</v>
          </cell>
          <cell r="C157" t="str">
            <v>KC047</v>
          </cell>
          <cell r="D157" t="str">
            <v>Phạm Xuân Đông</v>
          </cell>
          <cell r="E157" t="str">
            <v>Quyền Trưởng đoàn Tư vấn giám sát</v>
          </cell>
          <cell r="F157" t="str">
            <v>Đoàn Tư vấn giám sát Ecohome Phúc Lợi</v>
          </cell>
          <cell r="G157" t="str">
            <v>C2-1</v>
          </cell>
          <cell r="H157">
            <v>42289</v>
          </cell>
          <cell r="I157" t="str">
            <v>KCT2</v>
          </cell>
          <cell r="J157">
            <v>24</v>
          </cell>
          <cell r="K157">
            <v>0</v>
          </cell>
          <cell r="L157">
            <v>22.5</v>
          </cell>
          <cell r="M157">
            <v>1</v>
          </cell>
          <cell r="N157">
            <v>0</v>
          </cell>
          <cell r="O157">
            <v>0</v>
          </cell>
        </row>
        <row r="158">
          <cell r="B158">
            <v>10027</v>
          </cell>
          <cell r="C158" t="str">
            <v>KC053</v>
          </cell>
          <cell r="D158" t="str">
            <v>Nguyễn Đức Hưng</v>
          </cell>
          <cell r="E158" t="str">
            <v>Nhân viên Trắc đạc</v>
          </cell>
          <cell r="F158" t="str">
            <v>Đoàn Tư vấn giám sát Ecohome Phúc Lợi</v>
          </cell>
          <cell r="G158" t="str">
            <v>C2-1</v>
          </cell>
          <cell r="H158">
            <v>42387</v>
          </cell>
          <cell r="I158" t="str">
            <v>KCT2</v>
          </cell>
          <cell r="J158">
            <v>24</v>
          </cell>
          <cell r="K158">
            <v>0</v>
          </cell>
          <cell r="L158">
            <v>23.5</v>
          </cell>
          <cell r="M158">
            <v>0</v>
          </cell>
          <cell r="N158">
            <v>0</v>
          </cell>
          <cell r="O158">
            <v>0</v>
          </cell>
        </row>
        <row r="159">
          <cell r="B159">
            <v>10044</v>
          </cell>
          <cell r="C159" t="str">
            <v>KC081</v>
          </cell>
          <cell r="D159" t="str">
            <v>Nguyễn Văn Quyền</v>
          </cell>
          <cell r="E159" t="str">
            <v>Chuyên viên Quản lý Đấu thầu</v>
          </cell>
          <cell r="F159" t="str">
            <v>BP Quản lý Đấu thầu</v>
          </cell>
          <cell r="G159" t="str">
            <v>C2</v>
          </cell>
          <cell r="H159">
            <v>42933</v>
          </cell>
          <cell r="I159" t="str">
            <v>KVP</v>
          </cell>
          <cell r="J159">
            <v>24</v>
          </cell>
          <cell r="K159">
            <v>0</v>
          </cell>
          <cell r="L159">
            <v>22</v>
          </cell>
          <cell r="M159">
            <v>2</v>
          </cell>
          <cell r="N159">
            <v>0</v>
          </cell>
          <cell r="O159">
            <v>0</v>
          </cell>
        </row>
        <row r="160">
          <cell r="B160">
            <v>10309</v>
          </cell>
          <cell r="C160">
            <v>0</v>
          </cell>
          <cell r="D160" t="str">
            <v>Mai Anh Tuấn</v>
          </cell>
          <cell r="E160" t="str">
            <v>Kỹ sư Hạ Tầng</v>
          </cell>
          <cell r="F160" t="str">
            <v>Bộ phận Xây dựng Hạ tầng &amp; Kết cấu</v>
          </cell>
          <cell r="G160" t="str">
            <v>C2</v>
          </cell>
          <cell r="H160">
            <v>42948</v>
          </cell>
          <cell r="I160" t="str">
            <v>KVP</v>
          </cell>
          <cell r="J160">
            <v>24</v>
          </cell>
          <cell r="K160">
            <v>0</v>
          </cell>
          <cell r="L160">
            <v>23</v>
          </cell>
          <cell r="M160">
            <v>1</v>
          </cell>
          <cell r="N160">
            <v>0</v>
          </cell>
          <cell r="O160">
            <v>0</v>
          </cell>
        </row>
        <row r="161">
          <cell r="B161">
            <v>10314</v>
          </cell>
          <cell r="C161">
            <v>0</v>
          </cell>
          <cell r="D161" t="str">
            <v>Cao Duy Trọng</v>
          </cell>
          <cell r="E161" t="str">
            <v>Kỹ sư Tư vấn giám sát</v>
          </cell>
          <cell r="F161" t="str">
            <v>Đoàn Tư vấn giám sát Ecohome Phúc Lợi</v>
          </cell>
          <cell r="G161" t="str">
            <v>C2-1</v>
          </cell>
          <cell r="H161">
            <v>42948</v>
          </cell>
          <cell r="I161" t="str">
            <v>KCT2</v>
          </cell>
          <cell r="J161">
            <v>24</v>
          </cell>
          <cell r="K161">
            <v>0</v>
          </cell>
          <cell r="L161">
            <v>23.5</v>
          </cell>
          <cell r="M161">
            <v>0</v>
          </cell>
          <cell r="N161">
            <v>0</v>
          </cell>
          <cell r="O161">
            <v>0</v>
          </cell>
        </row>
        <row r="162">
          <cell r="B162">
            <v>10328</v>
          </cell>
          <cell r="C162">
            <v>0</v>
          </cell>
          <cell r="D162" t="str">
            <v>Nguyễn Xuân Hùng</v>
          </cell>
          <cell r="E162" t="str">
            <v xml:space="preserve">Phó Phòng Quản lý dự án kiêm Giám đốc dự án Ecohome Phúc Lợi </v>
          </cell>
          <cell r="F162" t="str">
            <v>Dự án Ecohome Phúc Lợi DE4</v>
          </cell>
          <cell r="G162" t="str">
            <v>C2</v>
          </cell>
          <cell r="H162">
            <v>42989</v>
          </cell>
          <cell r="I162" t="str">
            <v>KVP</v>
          </cell>
          <cell r="J162">
            <v>24</v>
          </cell>
          <cell r="K162">
            <v>9</v>
          </cell>
          <cell r="L162">
            <v>24</v>
          </cell>
          <cell r="M162">
            <v>0</v>
          </cell>
          <cell r="N162">
            <v>0</v>
          </cell>
          <cell r="O162">
            <v>0</v>
          </cell>
        </row>
        <row r="163">
          <cell r="B163">
            <v>10340</v>
          </cell>
          <cell r="C163">
            <v>0</v>
          </cell>
          <cell r="D163" t="str">
            <v>Nguyễn Thị Thủy</v>
          </cell>
          <cell r="E163" t="str">
            <v>Chuyên viên Quản lý Đấu thầu</v>
          </cell>
          <cell r="F163" t="str">
            <v>BP Quản lý Đấu thầu</v>
          </cell>
          <cell r="G163" t="str">
            <v>C2</v>
          </cell>
          <cell r="H163">
            <v>42996</v>
          </cell>
          <cell r="I163" t="str">
            <v>KVP</v>
          </cell>
          <cell r="J163">
            <v>24</v>
          </cell>
          <cell r="K163">
            <v>14</v>
          </cell>
          <cell r="L163">
            <v>24</v>
          </cell>
          <cell r="M163">
            <v>0</v>
          </cell>
          <cell r="N163">
            <v>0</v>
          </cell>
          <cell r="O163">
            <v>0</v>
          </cell>
        </row>
        <row r="164">
          <cell r="B164">
            <v>10012</v>
          </cell>
          <cell r="C164">
            <v>0</v>
          </cell>
          <cell r="D164" t="str">
            <v>Nguyễn Thế Hùng</v>
          </cell>
          <cell r="E164" t="str">
            <v>Chuyên viên Quản lý dự án</v>
          </cell>
          <cell r="F164" t="str">
            <v>Dự án Tdschool + Bãi đỗ xe Tây Hồ Tây</v>
          </cell>
          <cell r="G164" t="str">
            <v>C2</v>
          </cell>
          <cell r="H164">
            <v>43026</v>
          </cell>
          <cell r="I164" t="str">
            <v>KVP</v>
          </cell>
          <cell r="J164">
            <v>24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B165">
            <v>10369</v>
          </cell>
          <cell r="C165">
            <v>0</v>
          </cell>
          <cell r="D165" t="str">
            <v>Nguyễn Khắc Hưng</v>
          </cell>
          <cell r="E165" t="str">
            <v>Trưởng phòng Quản lý thiết kế</v>
          </cell>
          <cell r="F165" t="str">
            <v>Phòng Quản lý thiết kế</v>
          </cell>
          <cell r="G165" t="str">
            <v>C2</v>
          </cell>
          <cell r="H165">
            <v>43026</v>
          </cell>
          <cell r="I165" t="str">
            <v>KVP</v>
          </cell>
          <cell r="J165">
            <v>24</v>
          </cell>
          <cell r="K165">
            <v>23</v>
          </cell>
          <cell r="L165">
            <v>23</v>
          </cell>
          <cell r="M165">
            <v>1</v>
          </cell>
          <cell r="N165">
            <v>0</v>
          </cell>
          <cell r="O165">
            <v>0</v>
          </cell>
        </row>
        <row r="166">
          <cell r="B166">
            <v>10372</v>
          </cell>
          <cell r="C166">
            <v>0</v>
          </cell>
          <cell r="D166" t="str">
            <v>Lương Trung Đông</v>
          </cell>
          <cell r="E166" t="str">
            <v>Kỹ sư Giám sát xây dựng</v>
          </cell>
          <cell r="F166" t="str">
            <v>Đoàn Tư vấn giám sát TD school</v>
          </cell>
          <cell r="G166" t="str">
            <v>C2-1</v>
          </cell>
          <cell r="H166">
            <v>43034</v>
          </cell>
          <cell r="I166" t="str">
            <v>KCT2</v>
          </cell>
          <cell r="J166">
            <v>24</v>
          </cell>
          <cell r="K166">
            <v>23.5</v>
          </cell>
          <cell r="L166">
            <v>23.5</v>
          </cell>
          <cell r="M166">
            <v>0</v>
          </cell>
          <cell r="N166">
            <v>0</v>
          </cell>
          <cell r="O166">
            <v>0</v>
          </cell>
        </row>
        <row r="167">
          <cell r="B167">
            <v>10383</v>
          </cell>
          <cell r="C167">
            <v>0</v>
          </cell>
          <cell r="D167" t="str">
            <v>Lê Phong Lâm</v>
          </cell>
          <cell r="E167" t="str">
            <v>Quản lý dự án</v>
          </cell>
          <cell r="F167" t="str">
            <v>Dự án Quy Nhơn</v>
          </cell>
          <cell r="G167" t="str">
            <v>C2</v>
          </cell>
          <cell r="H167">
            <v>43052</v>
          </cell>
          <cell r="I167" t="str">
            <v>KVP</v>
          </cell>
          <cell r="J167">
            <v>24</v>
          </cell>
          <cell r="K167">
            <v>24</v>
          </cell>
          <cell r="L167">
            <v>24</v>
          </cell>
          <cell r="M167">
            <v>0</v>
          </cell>
          <cell r="N167">
            <v>0</v>
          </cell>
          <cell r="O167">
            <v>0</v>
          </cell>
        </row>
        <row r="168">
          <cell r="B168">
            <v>10371</v>
          </cell>
          <cell r="C168">
            <v>0</v>
          </cell>
          <cell r="D168" t="str">
            <v>Nguyễn Thị Tuyết</v>
          </cell>
          <cell r="E168" t="str">
            <v>Chuyên viên đấu thầu hợp đồng</v>
          </cell>
          <cell r="F168" t="str">
            <v>BP Quản lý Đấu thầu</v>
          </cell>
          <cell r="G168" t="str">
            <v>C2</v>
          </cell>
          <cell r="H168">
            <v>43040</v>
          </cell>
          <cell r="I168" t="str">
            <v>KVP</v>
          </cell>
          <cell r="J168">
            <v>24</v>
          </cell>
          <cell r="K168">
            <v>23</v>
          </cell>
          <cell r="L168">
            <v>23</v>
          </cell>
          <cell r="M168">
            <v>0</v>
          </cell>
          <cell r="N168">
            <v>0</v>
          </cell>
          <cell r="O168">
            <v>1</v>
          </cell>
        </row>
        <row r="169">
          <cell r="B169">
            <v>10311</v>
          </cell>
          <cell r="C169">
            <v>0</v>
          </cell>
          <cell r="D169" t="str">
            <v>Trần Thị Thêu</v>
          </cell>
          <cell r="E169" t="str">
            <v>Quản trị viên tập sự</v>
          </cell>
          <cell r="F169" t="str">
            <v>Phòng Quản lý dự án</v>
          </cell>
          <cell r="G169" t="str">
            <v>C2</v>
          </cell>
          <cell r="H169">
            <v>42954</v>
          </cell>
          <cell r="I169" t="str">
            <v>KVP</v>
          </cell>
          <cell r="J169">
            <v>24</v>
          </cell>
          <cell r="K169">
            <v>0</v>
          </cell>
          <cell r="L169">
            <v>21</v>
          </cell>
          <cell r="M169">
            <v>0</v>
          </cell>
          <cell r="N169">
            <v>0</v>
          </cell>
          <cell r="O169">
            <v>0</v>
          </cell>
        </row>
        <row r="170">
          <cell r="B170">
            <v>10312</v>
          </cell>
          <cell r="C170">
            <v>0</v>
          </cell>
          <cell r="D170" t="str">
            <v>Vũ Thị Thanh</v>
          </cell>
          <cell r="E170" t="str">
            <v>Quản trị viên tập sự</v>
          </cell>
          <cell r="F170" t="str">
            <v>Phòng Quản lý dự án</v>
          </cell>
          <cell r="G170" t="str">
            <v>C2</v>
          </cell>
          <cell r="H170">
            <v>42954</v>
          </cell>
          <cell r="I170" t="str">
            <v>KVP</v>
          </cell>
          <cell r="J170">
            <v>24</v>
          </cell>
          <cell r="K170">
            <v>0</v>
          </cell>
          <cell r="L170">
            <v>22</v>
          </cell>
          <cell r="M170">
            <v>0</v>
          </cell>
          <cell r="N170">
            <v>0</v>
          </cell>
          <cell r="O170">
            <v>2</v>
          </cell>
        </row>
        <row r="171">
          <cell r="B171">
            <v>10313</v>
          </cell>
          <cell r="C171">
            <v>0</v>
          </cell>
          <cell r="D171" t="str">
            <v>Nguyễn Huy Hoàng</v>
          </cell>
          <cell r="E171" t="str">
            <v>Quản trị viên tập sự</v>
          </cell>
          <cell r="F171" t="str">
            <v>Phòng Quản lý dự án</v>
          </cell>
          <cell r="G171" t="str">
            <v>C2</v>
          </cell>
          <cell r="H171">
            <v>42954</v>
          </cell>
          <cell r="I171" t="str">
            <v>KVP</v>
          </cell>
          <cell r="J171">
            <v>24</v>
          </cell>
          <cell r="K171">
            <v>0</v>
          </cell>
          <cell r="L171">
            <v>24</v>
          </cell>
          <cell r="M171">
            <v>0</v>
          </cell>
          <cell r="N171">
            <v>0</v>
          </cell>
          <cell r="O171">
            <v>0</v>
          </cell>
        </row>
        <row r="172">
          <cell r="B172">
            <v>10046</v>
          </cell>
          <cell r="C172" t="str">
            <v>CNX002</v>
          </cell>
          <cell r="D172" t="str">
            <v>Trần Thị Oanh</v>
          </cell>
          <cell r="E172" t="str">
            <v>Tổng Giám đốc</v>
          </cell>
          <cell r="F172" t="str">
            <v>Ban Tổng Giám đốc</v>
          </cell>
          <cell r="G172" t="str">
            <v>C3</v>
          </cell>
          <cell r="H172">
            <v>40193</v>
          </cell>
          <cell r="I172" t="str">
            <v>KVP</v>
          </cell>
          <cell r="J172">
            <v>24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B173">
            <v>10129</v>
          </cell>
          <cell r="C173" t="str">
            <v>CNX382</v>
          </cell>
          <cell r="D173" t="str">
            <v>Từ Bách Chiến</v>
          </cell>
          <cell r="E173" t="str">
            <v>Phó Tổng Giám đốc</v>
          </cell>
          <cell r="F173" t="str">
            <v>Ban Tổng Giám đốc</v>
          </cell>
          <cell r="G173" t="str">
            <v>C3</v>
          </cell>
          <cell r="H173">
            <v>42870</v>
          </cell>
          <cell r="I173" t="str">
            <v>KVP</v>
          </cell>
          <cell r="J173">
            <v>24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B174">
            <v>10051</v>
          </cell>
          <cell r="C174" t="str">
            <v>CNX041</v>
          </cell>
          <cell r="D174" t="str">
            <v>Lê Lâm</v>
          </cell>
          <cell r="E174" t="str">
            <v>Nhân viên Lái xe</v>
          </cell>
          <cell r="F174" t="str">
            <v>Phòng Hành chính - Nhân sự - Pháp chế</v>
          </cell>
          <cell r="G174" t="str">
            <v>C3</v>
          </cell>
          <cell r="H174">
            <v>41918</v>
          </cell>
          <cell r="I174" t="str">
            <v>KCT</v>
          </cell>
          <cell r="J174">
            <v>26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B175">
            <v>10018</v>
          </cell>
          <cell r="C175" t="str">
            <v>KC040</v>
          </cell>
          <cell r="D175" t="str">
            <v>Nguyễn Tiến Mát</v>
          </cell>
          <cell r="E175" t="str">
            <v>Kỹ sư Giám sát cơ điện</v>
          </cell>
          <cell r="F175" t="str">
            <v>Ban Điều hành dự án Ecolife Capitol</v>
          </cell>
          <cell r="G175" t="str">
            <v>C3</v>
          </cell>
          <cell r="H175">
            <v>42590</v>
          </cell>
          <cell r="I175" t="str">
            <v>KCT</v>
          </cell>
          <cell r="J175">
            <v>26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B176">
            <v>10025</v>
          </cell>
          <cell r="C176" t="str">
            <v>KC049</v>
          </cell>
          <cell r="D176" t="str">
            <v>Nguyễn Văn Tuấn</v>
          </cell>
          <cell r="E176" t="str">
            <v>Kỹ sư giám sát xây dựng</v>
          </cell>
          <cell r="F176" t="str">
            <v>Ban Điều hành dự án Ecolife Capitol</v>
          </cell>
          <cell r="G176" t="str">
            <v>C3</v>
          </cell>
          <cell r="H176">
            <v>42738</v>
          </cell>
          <cell r="I176" t="str">
            <v>KCT</v>
          </cell>
          <cell r="J176">
            <v>26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B177">
            <v>10237</v>
          </cell>
          <cell r="C177" t="str">
            <v>TD168</v>
          </cell>
          <cell r="D177" t="str">
            <v>Phan Trung Kiên</v>
          </cell>
          <cell r="E177" t="str">
            <v>Chỉ huy phó phụ trách công tác nghiệm thu</v>
          </cell>
          <cell r="F177" t="str">
            <v>Ban Điều hành dự án Ecohome Phúc Lợi</v>
          </cell>
          <cell r="G177" t="str">
            <v>C3</v>
          </cell>
          <cell r="H177">
            <v>42226</v>
          </cell>
          <cell r="I177" t="str">
            <v>KCT</v>
          </cell>
          <cell r="J177">
            <v>26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B178">
            <v>10053</v>
          </cell>
          <cell r="C178" t="str">
            <v>CNX050</v>
          </cell>
          <cell r="D178" t="str">
            <v>Nguyễn Thị Nhàn</v>
          </cell>
          <cell r="E178" t="str">
            <v>Chuyên viên Định giá</v>
          </cell>
          <cell r="F178" t="str">
            <v>Ban Định giá</v>
          </cell>
          <cell r="G178" t="str">
            <v>C3</v>
          </cell>
          <cell r="H178">
            <v>41974</v>
          </cell>
          <cell r="I178" t="str">
            <v>KVP</v>
          </cell>
          <cell r="J178">
            <v>24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B179">
            <v>10056</v>
          </cell>
          <cell r="C179" t="str">
            <v>CNX075</v>
          </cell>
          <cell r="D179" t="str">
            <v>Nguyễn Thị Hằng</v>
          </cell>
          <cell r="E179" t="str">
            <v>Kế toán tổng hợp</v>
          </cell>
          <cell r="F179" t="str">
            <v>Phòng Kế toán</v>
          </cell>
          <cell r="G179" t="str">
            <v>C3</v>
          </cell>
          <cell r="H179">
            <v>42110</v>
          </cell>
          <cell r="I179" t="str">
            <v>KVP</v>
          </cell>
          <cell r="J179">
            <v>24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B180">
            <v>10062</v>
          </cell>
          <cell r="C180" t="str">
            <v>CNX116</v>
          </cell>
          <cell r="D180" t="str">
            <v>Trần Thị Châu</v>
          </cell>
          <cell r="E180" t="str">
            <v>Kế toán trưởng</v>
          </cell>
          <cell r="F180" t="str">
            <v>Phòng Kế toán</v>
          </cell>
          <cell r="G180" t="str">
            <v>C3</v>
          </cell>
          <cell r="H180">
            <v>42157</v>
          </cell>
          <cell r="I180" t="str">
            <v>KVP</v>
          </cell>
          <cell r="J180">
            <v>24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B181">
            <v>10063</v>
          </cell>
          <cell r="C181" t="str">
            <v>CNX123</v>
          </cell>
          <cell r="D181" t="str">
            <v>Vũ Thị Thu Hường</v>
          </cell>
          <cell r="E181" t="str">
            <v>Kế toán vật tư</v>
          </cell>
          <cell r="F181" t="str">
            <v>Phòng Kế toán</v>
          </cell>
          <cell r="G181" t="str">
            <v>C3</v>
          </cell>
          <cell r="H181">
            <v>42165</v>
          </cell>
          <cell r="I181" t="str">
            <v>KVP</v>
          </cell>
          <cell r="J181">
            <v>24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B182">
            <v>10065</v>
          </cell>
          <cell r="C182" t="str">
            <v>CNX133</v>
          </cell>
          <cell r="D182" t="str">
            <v>Quan Thị Ngọc Dung</v>
          </cell>
          <cell r="E182" t="str">
            <v>Thủ quỹ</v>
          </cell>
          <cell r="F182" t="str">
            <v>Phòng Kế toán</v>
          </cell>
          <cell r="G182" t="str">
            <v>C3</v>
          </cell>
          <cell r="H182">
            <v>42178</v>
          </cell>
          <cell r="I182" t="str">
            <v>KVP</v>
          </cell>
          <cell r="J182">
            <v>24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B183">
            <v>10066</v>
          </cell>
          <cell r="C183" t="str">
            <v>CNX136</v>
          </cell>
          <cell r="D183" t="str">
            <v>Trần Sỹ Hiệp</v>
          </cell>
          <cell r="E183" t="str">
            <v>Kế toán nhân công &amp; xử lý hoá đơn</v>
          </cell>
          <cell r="F183" t="str">
            <v>Phòng Kế toán</v>
          </cell>
          <cell r="G183" t="str">
            <v>C3</v>
          </cell>
          <cell r="H183">
            <v>42186</v>
          </cell>
          <cell r="I183" t="str">
            <v>KVP</v>
          </cell>
          <cell r="J183">
            <v>24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B184">
            <v>10067</v>
          </cell>
          <cell r="C184" t="str">
            <v>CNX151</v>
          </cell>
          <cell r="D184" t="str">
            <v>Bùi Thành Giang</v>
          </cell>
          <cell r="E184" t="str">
            <v>Kỹ sư xây dựng</v>
          </cell>
          <cell r="F184" t="str">
            <v>Phòng Xây dựng</v>
          </cell>
          <cell r="G184" t="str">
            <v>C3</v>
          </cell>
          <cell r="H184">
            <v>42156</v>
          </cell>
          <cell r="I184" t="str">
            <v>KVP</v>
          </cell>
          <cell r="J184">
            <v>24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B185">
            <v>10069</v>
          </cell>
          <cell r="C185" t="str">
            <v>CNX160</v>
          </cell>
          <cell r="D185" t="str">
            <v>Lê Đình Dương</v>
          </cell>
          <cell r="E185" t="str">
            <v>Chuyên viên hồ sơ</v>
          </cell>
          <cell r="F185" t="str">
            <v>Phòng Hồ sơ</v>
          </cell>
          <cell r="G185" t="str">
            <v>C3</v>
          </cell>
          <cell r="H185">
            <v>42205</v>
          </cell>
          <cell r="I185" t="str">
            <v>KVP</v>
          </cell>
          <cell r="J185">
            <v>24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B186">
            <v>10070</v>
          </cell>
          <cell r="C186" t="str">
            <v>CNX182</v>
          </cell>
          <cell r="D186" t="str">
            <v>Phạm Thu Hường</v>
          </cell>
          <cell r="E186" t="str">
            <v>Kế toán thanh toán</v>
          </cell>
          <cell r="F186" t="str">
            <v>Phòng Kế toán</v>
          </cell>
          <cell r="G186" t="str">
            <v>C3</v>
          </cell>
          <cell r="H186">
            <v>42217</v>
          </cell>
          <cell r="I186" t="str">
            <v>KVP</v>
          </cell>
          <cell r="J186">
            <v>24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B187">
            <v>10071</v>
          </cell>
          <cell r="C187" t="str">
            <v>CNX186</v>
          </cell>
          <cell r="D187" t="str">
            <v>Đào Phúc Lợi</v>
          </cell>
          <cell r="E187" t="str">
            <v>Kế toán thanh toán</v>
          </cell>
          <cell r="F187" t="str">
            <v>Phòng Kế toán</v>
          </cell>
          <cell r="G187" t="str">
            <v>C3</v>
          </cell>
          <cell r="H187">
            <v>42217</v>
          </cell>
          <cell r="I187" t="str">
            <v>KVP</v>
          </cell>
          <cell r="J187">
            <v>24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</row>
        <row r="188">
          <cell r="B188">
            <v>10077</v>
          </cell>
          <cell r="C188" t="str">
            <v>CNX222</v>
          </cell>
          <cell r="D188" t="str">
            <v>Hoàng Phương Anh</v>
          </cell>
          <cell r="E188" t="str">
            <v>Kế toán thu chi &amp; Giải chi CTP</v>
          </cell>
          <cell r="F188" t="str">
            <v>Phòng Kế toán</v>
          </cell>
          <cell r="G188" t="str">
            <v>C3</v>
          </cell>
          <cell r="H188">
            <v>42313</v>
          </cell>
          <cell r="I188" t="str">
            <v>KVP</v>
          </cell>
          <cell r="J188">
            <v>24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B189">
            <v>10078</v>
          </cell>
          <cell r="C189" t="str">
            <v>CNX240</v>
          </cell>
          <cell r="D189" t="str">
            <v>Chu Văn Phong</v>
          </cell>
          <cell r="E189" t="str">
            <v>Kỹ sư BIM</v>
          </cell>
          <cell r="F189" t="str">
            <v>Phòng BIM</v>
          </cell>
          <cell r="G189" t="str">
            <v>C3</v>
          </cell>
          <cell r="H189">
            <v>42346</v>
          </cell>
          <cell r="I189" t="str">
            <v>KVP</v>
          </cell>
          <cell r="J189">
            <v>24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B190">
            <v>10079</v>
          </cell>
          <cell r="C190" t="str">
            <v>CNX249</v>
          </cell>
          <cell r="D190" t="str">
            <v>Nguyễn Thanh Hải</v>
          </cell>
          <cell r="E190" t="str">
            <v>Trưởng phòng BIM</v>
          </cell>
          <cell r="F190" t="str">
            <v>Phòng BIM</v>
          </cell>
          <cell r="G190" t="str">
            <v>C3</v>
          </cell>
          <cell r="H190">
            <v>42362</v>
          </cell>
          <cell r="I190" t="str">
            <v>KVP</v>
          </cell>
          <cell r="J190">
            <v>24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B191">
            <v>10082</v>
          </cell>
          <cell r="C191" t="str">
            <v>CNX274</v>
          </cell>
          <cell r="D191" t="str">
            <v>Lê Ngọc Quý</v>
          </cell>
          <cell r="E191" t="str">
            <v>Chuyên viên hồ sơ</v>
          </cell>
          <cell r="F191" t="str">
            <v>Phòng Hồ sơ</v>
          </cell>
          <cell r="G191" t="str">
            <v>C3</v>
          </cell>
          <cell r="H191">
            <v>42522</v>
          </cell>
          <cell r="I191" t="str">
            <v>KVP</v>
          </cell>
          <cell r="J191">
            <v>24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B192">
            <v>10083</v>
          </cell>
          <cell r="C192" t="str">
            <v>CNX280</v>
          </cell>
          <cell r="D192" t="str">
            <v>Nguyễn Tiến Vượng</v>
          </cell>
          <cell r="E192" t="str">
            <v>Chuyên viên khối lượng</v>
          </cell>
          <cell r="F192" t="str">
            <v>Phòng Khối lượng</v>
          </cell>
          <cell r="G192" t="str">
            <v>C3</v>
          </cell>
          <cell r="H192">
            <v>42510</v>
          </cell>
          <cell r="I192" t="str">
            <v>KVP</v>
          </cell>
          <cell r="J192">
            <v>24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B193">
            <v>10084</v>
          </cell>
          <cell r="C193" t="str">
            <v>CNX283</v>
          </cell>
          <cell r="D193" t="str">
            <v>Đặng Văn Thịnh</v>
          </cell>
          <cell r="E193" t="str">
            <v>Phụ trách Hợp đồng</v>
          </cell>
          <cell r="F193" t="str">
            <v>Phòng Đấu thầu Hợp đồng</v>
          </cell>
          <cell r="G193" t="str">
            <v>C3</v>
          </cell>
          <cell r="H193">
            <v>42491</v>
          </cell>
          <cell r="I193" t="str">
            <v>KVP</v>
          </cell>
          <cell r="J193">
            <v>24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B194">
            <v>10086</v>
          </cell>
          <cell r="C194" t="str">
            <v>CNX286</v>
          </cell>
          <cell r="D194" t="str">
            <v>Đỗ Hữu Khu</v>
          </cell>
          <cell r="E194" t="str">
            <v>Trưởng phòng QS - Hồ sơ</v>
          </cell>
          <cell r="F194" t="str">
            <v>Phòng Khối lượng</v>
          </cell>
          <cell r="G194" t="str">
            <v>C3</v>
          </cell>
          <cell r="H194">
            <v>42522</v>
          </cell>
          <cell r="I194" t="str">
            <v>KVP</v>
          </cell>
          <cell r="J194">
            <v>24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B195">
            <v>10087</v>
          </cell>
          <cell r="C195" t="str">
            <v>CNX288</v>
          </cell>
          <cell r="D195" t="str">
            <v>Đỗ Xuân Điệp</v>
          </cell>
          <cell r="E195" t="str">
            <v>Chuyên viên kinh tế</v>
          </cell>
          <cell r="F195" t="str">
            <v>Phòng Kinh tế</v>
          </cell>
          <cell r="G195" t="str">
            <v>C3</v>
          </cell>
          <cell r="H195">
            <v>42499</v>
          </cell>
          <cell r="I195" t="str">
            <v>KVP</v>
          </cell>
          <cell r="J195">
            <v>24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B196">
            <v>10088</v>
          </cell>
          <cell r="C196" t="str">
            <v>CNX289</v>
          </cell>
          <cell r="D196" t="str">
            <v>Nguyễn Thị Thủy</v>
          </cell>
          <cell r="E196" t="str">
            <v>Nhân viên theo dõi kế hoạch cung ứng</v>
          </cell>
          <cell r="F196" t="str">
            <v>Phòng Mua hàng</v>
          </cell>
          <cell r="G196" t="str">
            <v>C3</v>
          </cell>
          <cell r="H196">
            <v>42499</v>
          </cell>
          <cell r="I196" t="str">
            <v>KVP</v>
          </cell>
          <cell r="J196">
            <v>24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B197">
            <v>10090</v>
          </cell>
          <cell r="C197" t="str">
            <v>CNX291</v>
          </cell>
          <cell r="D197" t="str">
            <v>Nguyễn Thanh Tuyền</v>
          </cell>
          <cell r="E197" t="str">
            <v>Chuyên viên khối lượng</v>
          </cell>
          <cell r="F197" t="str">
            <v>Phòng Khối lượng</v>
          </cell>
          <cell r="G197" t="str">
            <v>C3</v>
          </cell>
          <cell r="H197">
            <v>42522</v>
          </cell>
          <cell r="I197" t="str">
            <v>KVP</v>
          </cell>
          <cell r="J197">
            <v>24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B198">
            <v>10091</v>
          </cell>
          <cell r="C198" t="str">
            <v>CNX293</v>
          </cell>
          <cell r="D198" t="str">
            <v>Trần Thị Thanh Hảo</v>
          </cell>
          <cell r="E198" t="str">
            <v>Chuyên viên đấu thầu hợp đồng</v>
          </cell>
          <cell r="F198" t="str">
            <v>Phòng Đấu thầu Hợp đồng</v>
          </cell>
          <cell r="G198" t="str">
            <v>C3</v>
          </cell>
          <cell r="H198">
            <v>42522</v>
          </cell>
          <cell r="I198" t="str">
            <v>KVP</v>
          </cell>
          <cell r="J198">
            <v>24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B199">
            <v>10092</v>
          </cell>
          <cell r="C199" t="str">
            <v>CNX295</v>
          </cell>
          <cell r="D199" t="str">
            <v>Cao Thị Hồng Nhung</v>
          </cell>
          <cell r="E199" t="str">
            <v>Phụ trách Vật tư trong nước</v>
          </cell>
          <cell r="F199" t="str">
            <v>Phòng Mua hàng</v>
          </cell>
          <cell r="G199" t="str">
            <v>C3</v>
          </cell>
          <cell r="H199">
            <v>42494</v>
          </cell>
          <cell r="I199" t="str">
            <v>KVP</v>
          </cell>
          <cell r="J199">
            <v>24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B200">
            <v>10093</v>
          </cell>
          <cell r="C200" t="str">
            <v>CNX302</v>
          </cell>
          <cell r="D200" t="str">
            <v>Lê Hoài Nam</v>
          </cell>
          <cell r="E200" t="str">
            <v>Chuyên viên hồ sơ</v>
          </cell>
          <cell r="F200" t="str">
            <v>Phòng Hồ sơ</v>
          </cell>
          <cell r="G200" t="str">
            <v>C3</v>
          </cell>
          <cell r="H200">
            <v>42534</v>
          </cell>
          <cell r="I200" t="str">
            <v>KVP</v>
          </cell>
          <cell r="J200">
            <v>24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B201">
            <v>10095</v>
          </cell>
          <cell r="C201" t="str">
            <v>CNX305</v>
          </cell>
          <cell r="D201" t="str">
            <v>Nguyễn Anh Tuấn</v>
          </cell>
          <cell r="E201" t="str">
            <v>Trưởng phòng kinh tế</v>
          </cell>
          <cell r="F201" t="str">
            <v>Phòng Kinh tế</v>
          </cell>
          <cell r="G201" t="str">
            <v>C3</v>
          </cell>
          <cell r="H201">
            <v>42522</v>
          </cell>
          <cell r="I201" t="str">
            <v>KVP</v>
          </cell>
          <cell r="J201">
            <v>24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B202">
            <v>10097</v>
          </cell>
          <cell r="C202" t="str">
            <v>CNX309</v>
          </cell>
          <cell r="D202" t="str">
            <v>Nguyễn Hữu Tuân</v>
          </cell>
          <cell r="E202" t="str">
            <v>Kỹ sư xây dựng</v>
          </cell>
          <cell r="F202" t="str">
            <v>Phòng Xây dựng</v>
          </cell>
          <cell r="G202" t="str">
            <v>C3</v>
          </cell>
          <cell r="H202">
            <v>42583</v>
          </cell>
          <cell r="I202" t="str">
            <v>KVP</v>
          </cell>
          <cell r="J202">
            <v>24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B203">
            <v>10098</v>
          </cell>
          <cell r="C203" t="str">
            <v>CNX310</v>
          </cell>
          <cell r="D203" t="str">
            <v>Cao Văn Cảnh</v>
          </cell>
          <cell r="E203" t="str">
            <v>Chuyên viên khối lượng</v>
          </cell>
          <cell r="F203" t="str">
            <v>Ban Điều hành dự án Ecohome Phúc Lợi</v>
          </cell>
          <cell r="G203" t="str">
            <v>C3</v>
          </cell>
          <cell r="H203">
            <v>42583</v>
          </cell>
          <cell r="I203" t="str">
            <v>KCT</v>
          </cell>
          <cell r="J203">
            <v>26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B204">
            <v>10099</v>
          </cell>
          <cell r="C204" t="str">
            <v>CNX311</v>
          </cell>
          <cell r="D204" t="str">
            <v>Lê Xuân Trường</v>
          </cell>
          <cell r="E204" t="str">
            <v>Chuyên viên Hồ sơ</v>
          </cell>
          <cell r="F204" t="str">
            <v>Ban Điều hành dự án Ecohome Phúc Lợi</v>
          </cell>
          <cell r="G204" t="str">
            <v>C3</v>
          </cell>
          <cell r="H204">
            <v>42552</v>
          </cell>
          <cell r="I204" t="str">
            <v>KCT</v>
          </cell>
          <cell r="J204">
            <v>26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B205">
            <v>10103</v>
          </cell>
          <cell r="C205" t="str">
            <v>CNX321</v>
          </cell>
          <cell r="D205" t="str">
            <v>Nguyễn Thị Hoa</v>
          </cell>
          <cell r="E205" t="str">
            <v>Kế toán vật tư</v>
          </cell>
          <cell r="F205" t="str">
            <v>Phòng Kế toán</v>
          </cell>
          <cell r="G205" t="str">
            <v>C3</v>
          </cell>
          <cell r="H205">
            <v>42628</v>
          </cell>
          <cell r="I205" t="str">
            <v>KVP</v>
          </cell>
          <cell r="J205">
            <v>24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B206">
            <v>10104</v>
          </cell>
          <cell r="C206" t="str">
            <v>CNX322</v>
          </cell>
          <cell r="D206" t="str">
            <v>Phạm Văn Tuyền</v>
          </cell>
          <cell r="E206" t="str">
            <v>Chuyên viên đấu thầu M&amp;E</v>
          </cell>
          <cell r="F206" t="str">
            <v>Phòng Đấu thầu Hợp đồng</v>
          </cell>
          <cell r="G206" t="str">
            <v>C3</v>
          </cell>
          <cell r="H206">
            <v>42644</v>
          </cell>
          <cell r="I206" t="str">
            <v>KVP</v>
          </cell>
          <cell r="J206">
            <v>24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B207">
            <v>10109</v>
          </cell>
          <cell r="C207" t="str">
            <v>CNX345</v>
          </cell>
          <cell r="D207" t="str">
            <v>Nguyễn Quang Ngọc</v>
          </cell>
          <cell r="E207" t="str">
            <v>Giám đốc Ban Kỹ thuật</v>
          </cell>
          <cell r="F207" t="str">
            <v>Ban Kỹ thuật</v>
          </cell>
          <cell r="G207" t="str">
            <v>C3</v>
          </cell>
          <cell r="H207">
            <v>42790</v>
          </cell>
          <cell r="I207" t="str">
            <v>KVP</v>
          </cell>
          <cell r="J207">
            <v>24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B208">
            <v>10111</v>
          </cell>
          <cell r="C208" t="str">
            <v>CNX348</v>
          </cell>
          <cell r="D208" t="str">
            <v>Nguyễn Đình Bàn</v>
          </cell>
          <cell r="E208" t="str">
            <v>Trưởng phòng M&amp;E</v>
          </cell>
          <cell r="F208" t="str">
            <v>Phòng M&amp;E</v>
          </cell>
          <cell r="G208" t="str">
            <v>C3</v>
          </cell>
          <cell r="H208">
            <v>42159</v>
          </cell>
          <cell r="I208" t="str">
            <v>KVP</v>
          </cell>
          <cell r="J208">
            <v>24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B209">
            <v>10112</v>
          </cell>
          <cell r="C209" t="str">
            <v>CNX349</v>
          </cell>
          <cell r="D209" t="str">
            <v>Nguyễn Huy Nam</v>
          </cell>
          <cell r="E209" t="str">
            <v>Kỹ sư M&amp;E</v>
          </cell>
          <cell r="F209" t="str">
            <v>Phòng M&amp;E</v>
          </cell>
          <cell r="G209" t="str">
            <v>C3</v>
          </cell>
          <cell r="H209">
            <v>42178</v>
          </cell>
          <cell r="I209" t="str">
            <v>KVP</v>
          </cell>
          <cell r="J209">
            <v>24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B210">
            <v>10113</v>
          </cell>
          <cell r="C210" t="str">
            <v>CNX350</v>
          </cell>
          <cell r="D210" t="str">
            <v>Trần Văn Hùng</v>
          </cell>
          <cell r="E210" t="str">
            <v>Kỹ sư M&amp;E</v>
          </cell>
          <cell r="F210" t="str">
            <v>Phòng M&amp;E</v>
          </cell>
          <cell r="G210" t="str">
            <v>C3</v>
          </cell>
          <cell r="H210">
            <v>42738</v>
          </cell>
          <cell r="I210" t="str">
            <v>KVP</v>
          </cell>
          <cell r="J210">
            <v>24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</row>
        <row r="211">
          <cell r="B211">
            <v>10016</v>
          </cell>
          <cell r="C211" t="str">
            <v>KC038</v>
          </cell>
          <cell r="D211" t="str">
            <v>Phạm Sơn Tùng</v>
          </cell>
          <cell r="E211" t="str">
            <v>Phó Ban HSE</v>
          </cell>
          <cell r="F211" t="str">
            <v>Ban HSE</v>
          </cell>
          <cell r="G211" t="str">
            <v>C3</v>
          </cell>
          <cell r="H211">
            <v>42303</v>
          </cell>
          <cell r="I211" t="str">
            <v>KVP</v>
          </cell>
          <cell r="J211">
            <v>24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B212">
            <v>10114</v>
          </cell>
          <cell r="C212" t="str">
            <v>CNX356</v>
          </cell>
          <cell r="D212" t="str">
            <v>Bùi Thị Quỳnh Hoa</v>
          </cell>
          <cell r="E212" t="str">
            <v>Chuyên viên kinh tế</v>
          </cell>
          <cell r="F212" t="str">
            <v>Phòng Kinh tế</v>
          </cell>
          <cell r="G212" t="str">
            <v>C3</v>
          </cell>
          <cell r="H212">
            <v>42149</v>
          </cell>
          <cell r="I212" t="str">
            <v>KVP</v>
          </cell>
          <cell r="J212">
            <v>24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B213">
            <v>10118</v>
          </cell>
          <cell r="C213" t="str">
            <v>CNX363</v>
          </cell>
          <cell r="D213" t="str">
            <v>Lê Đức Thái</v>
          </cell>
          <cell r="E213" t="str">
            <v>Nhân viên hồ sơ</v>
          </cell>
          <cell r="F213" t="str">
            <v>Ban Điều hành dự án Ecohome Phúc Lợi</v>
          </cell>
          <cell r="G213" t="str">
            <v>C3</v>
          </cell>
          <cell r="H213">
            <v>42842</v>
          </cell>
          <cell r="I213" t="str">
            <v>KCT</v>
          </cell>
          <cell r="J213">
            <v>26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B214">
            <v>10119</v>
          </cell>
          <cell r="C214" t="str">
            <v>CNX366</v>
          </cell>
          <cell r="D214" t="str">
            <v>Bùi Huy Đạt</v>
          </cell>
          <cell r="E214" t="str">
            <v>Nhân viên khối lượng</v>
          </cell>
          <cell r="F214" t="str">
            <v>Ban Điều hành dự án Ecohome Phúc Lợi</v>
          </cell>
          <cell r="G214" t="str">
            <v>C3</v>
          </cell>
          <cell r="H214">
            <v>42842</v>
          </cell>
          <cell r="I214" t="str">
            <v>KCT</v>
          </cell>
          <cell r="J214">
            <v>26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B215">
            <v>10121</v>
          </cell>
          <cell r="C215" t="str">
            <v>CNX369</v>
          </cell>
          <cell r="D215" t="str">
            <v>Nguyễn Trung Kiên</v>
          </cell>
          <cell r="E215" t="str">
            <v>Kỹ sư xây dựng</v>
          </cell>
          <cell r="F215" t="str">
            <v>Phòng Xây dựng</v>
          </cell>
          <cell r="G215" t="str">
            <v>C3</v>
          </cell>
          <cell r="H215">
            <v>42870</v>
          </cell>
          <cell r="I215" t="str">
            <v>KVP</v>
          </cell>
          <cell r="J215">
            <v>24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B216">
            <v>10122</v>
          </cell>
          <cell r="C216" t="str">
            <v>CNX370</v>
          </cell>
          <cell r="D216" t="str">
            <v>Nguyễn Văn Hùng</v>
          </cell>
          <cell r="E216" t="str">
            <v>Trợ lý tiến độ kế hoạch kiêm QS công trường</v>
          </cell>
          <cell r="F216" t="str">
            <v>Phòng Xây dựng</v>
          </cell>
          <cell r="G216" t="str">
            <v>C3</v>
          </cell>
          <cell r="H216">
            <v>42870</v>
          </cell>
          <cell r="I216" t="str">
            <v>KCT</v>
          </cell>
          <cell r="J216">
            <v>26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B217">
            <v>10123</v>
          </cell>
          <cell r="C217" t="str">
            <v>CNX371</v>
          </cell>
          <cell r="D217" t="str">
            <v>Nguyễn Văn Vượng</v>
          </cell>
          <cell r="E217" t="str">
            <v>Trưởng phòng Đấu thầu hợp đồng</v>
          </cell>
          <cell r="F217" t="str">
            <v>Phòng Đấu thầu Hợp đồng</v>
          </cell>
          <cell r="G217" t="str">
            <v>C3</v>
          </cell>
          <cell r="H217">
            <v>42491</v>
          </cell>
          <cell r="I217" t="str">
            <v>KVP</v>
          </cell>
          <cell r="J217">
            <v>24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</row>
        <row r="218">
          <cell r="B218">
            <v>10124</v>
          </cell>
          <cell r="C218" t="str">
            <v>CNX374</v>
          </cell>
          <cell r="D218" t="str">
            <v>Trần Thị Hải Yến</v>
          </cell>
          <cell r="E218" t="str">
            <v xml:space="preserve">Nhân viên hợp đồng  </v>
          </cell>
          <cell r="F218" t="str">
            <v>Phòng Đấu thầu Hợp đồng</v>
          </cell>
          <cell r="G218" t="str">
            <v>C3</v>
          </cell>
          <cell r="H218">
            <v>42345</v>
          </cell>
          <cell r="I218" t="str">
            <v>KVP</v>
          </cell>
          <cell r="J218">
            <v>24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B219">
            <v>10125</v>
          </cell>
          <cell r="C219" t="str">
            <v>CNX375</v>
          </cell>
          <cell r="D219" t="str">
            <v>Nguyễn Văn Tú</v>
          </cell>
          <cell r="E219" t="str">
            <v>Chuyên viên đấu thầu hợp đồng</v>
          </cell>
          <cell r="F219" t="str">
            <v>Phòng Đấu thầu Hợp đồng</v>
          </cell>
          <cell r="G219" t="str">
            <v>C3</v>
          </cell>
          <cell r="H219">
            <v>42226</v>
          </cell>
          <cell r="I219" t="str">
            <v>KVP</v>
          </cell>
          <cell r="J219">
            <v>24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B220">
            <v>10126</v>
          </cell>
          <cell r="C220" t="str">
            <v>CNX376</v>
          </cell>
          <cell r="D220" t="str">
            <v>Nguyễn Quang Anh Vũ</v>
          </cell>
          <cell r="E220" t="str">
            <v>Chuyên viên đấu thầu hợp đồng</v>
          </cell>
          <cell r="F220" t="str">
            <v>Phòng Đấu thầu Hợp đồng</v>
          </cell>
          <cell r="G220" t="str">
            <v>C3</v>
          </cell>
          <cell r="H220">
            <v>41717</v>
          </cell>
          <cell r="I220" t="str">
            <v>KVP</v>
          </cell>
          <cell r="J220">
            <v>24</v>
          </cell>
          <cell r="K220">
            <v>0</v>
          </cell>
          <cell r="L220">
            <v>22</v>
          </cell>
          <cell r="M220">
            <v>2</v>
          </cell>
          <cell r="N220">
            <v>0</v>
          </cell>
          <cell r="O220">
            <v>0</v>
          </cell>
        </row>
        <row r="221">
          <cell r="B221">
            <v>10132</v>
          </cell>
          <cell r="C221" t="str">
            <v>CNX388</v>
          </cell>
          <cell r="D221" t="str">
            <v>Lê Duy Tôn</v>
          </cell>
          <cell r="E221" t="str">
            <v>Trưởng ban Quản lý dự án Ecolife Capitol</v>
          </cell>
          <cell r="F221" t="str">
            <v>Ban Điều hành dự án Ecolife Capitol</v>
          </cell>
          <cell r="G221" t="str">
            <v>C3</v>
          </cell>
          <cell r="H221">
            <v>42858</v>
          </cell>
          <cell r="I221" t="str">
            <v>KCT</v>
          </cell>
          <cell r="J221">
            <v>26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B222">
            <v>10045</v>
          </cell>
          <cell r="C222" t="str">
            <v>CNX001</v>
          </cell>
          <cell r="D222" t="str">
            <v>Phạm Ngọc Dũng</v>
          </cell>
          <cell r="E222" t="str">
            <v>Kỹ sư trắc địa - Xây dựng A2</v>
          </cell>
          <cell r="F222" t="str">
            <v>Ban Điều hành dự án Ecolife Capitol</v>
          </cell>
          <cell r="G222" t="str">
            <v>C3</v>
          </cell>
          <cell r="H222">
            <v>40162</v>
          </cell>
          <cell r="I222" t="str">
            <v>KCT</v>
          </cell>
          <cell r="J222">
            <v>26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B223">
            <v>10047</v>
          </cell>
          <cell r="C223" t="str">
            <v>CNX003</v>
          </cell>
          <cell r="D223" t="str">
            <v>Nông Bá Hóa</v>
          </cell>
          <cell r="E223" t="str">
            <v>Kỹ sư giám sát A3</v>
          </cell>
          <cell r="F223" t="str">
            <v>Ban Điều hành dự án Ecolife Capitol</v>
          </cell>
          <cell r="G223" t="str">
            <v>C3</v>
          </cell>
          <cell r="H223">
            <v>41420</v>
          </cell>
          <cell r="I223" t="str">
            <v>KCT</v>
          </cell>
          <cell r="J223">
            <v>26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B224">
            <v>10048</v>
          </cell>
          <cell r="C224" t="str">
            <v>CNX024</v>
          </cell>
          <cell r="D224" t="str">
            <v>Phan Thị Hiền</v>
          </cell>
          <cell r="E224" t="str">
            <v>Nhân viên Kế toán</v>
          </cell>
          <cell r="F224" t="str">
            <v>Ban Điều hành dự án Ecohome Phúc Lợi</v>
          </cell>
          <cell r="G224" t="str">
            <v>C3</v>
          </cell>
          <cell r="H224">
            <v>41785</v>
          </cell>
          <cell r="I224" t="str">
            <v>KVP</v>
          </cell>
          <cell r="J224">
            <v>24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  <row r="225">
          <cell r="B225">
            <v>10049</v>
          </cell>
          <cell r="C225" t="str">
            <v>CNX025</v>
          </cell>
          <cell r="D225" t="str">
            <v>Trần Minh Hùng</v>
          </cell>
          <cell r="E225" t="str">
            <v>Nhân viên điều phối vật tư</v>
          </cell>
          <cell r="F225" t="str">
            <v>Ban Điều hành dự án Ecolife Capitol</v>
          </cell>
          <cell r="G225" t="str">
            <v>C3</v>
          </cell>
          <cell r="H225">
            <v>41786</v>
          </cell>
          <cell r="I225" t="str">
            <v>KCT</v>
          </cell>
          <cell r="J225">
            <v>26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</row>
        <row r="226">
          <cell r="B226">
            <v>10050</v>
          </cell>
          <cell r="C226" t="str">
            <v>CNX038</v>
          </cell>
          <cell r="D226" t="str">
            <v>Vũ Văn Hùng</v>
          </cell>
          <cell r="E226" t="str">
            <v>Kỹ sư xây dựng</v>
          </cell>
          <cell r="F226" t="str">
            <v>Ban Điều hành dự án Ecolife Capitol</v>
          </cell>
          <cell r="G226" t="str">
            <v>C3</v>
          </cell>
          <cell r="H226">
            <v>41901</v>
          </cell>
          <cell r="I226" t="str">
            <v>KCT</v>
          </cell>
          <cell r="J226">
            <v>26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7">
          <cell r="B227">
            <v>10054</v>
          </cell>
          <cell r="C227" t="str">
            <v>CNX066</v>
          </cell>
          <cell r="D227" t="str">
            <v>Vũ Ngọc Thái</v>
          </cell>
          <cell r="E227" t="str">
            <v>Trưởng nhóm vật tư DE4</v>
          </cell>
          <cell r="F227" t="str">
            <v>Ban Điều hành dự án Ecohome Phúc Lợi</v>
          </cell>
          <cell r="G227" t="str">
            <v>C3</v>
          </cell>
          <cell r="H227">
            <v>42103</v>
          </cell>
          <cell r="I227" t="str">
            <v>KCT</v>
          </cell>
          <cell r="J227">
            <v>26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</row>
        <row r="228">
          <cell r="B228">
            <v>10057</v>
          </cell>
          <cell r="C228" t="str">
            <v>CNX076</v>
          </cell>
          <cell r="D228" t="str">
            <v>Phan Quốc Đông</v>
          </cell>
          <cell r="E228" t="str">
            <v>Kỹ sư Quản lý chất lượng</v>
          </cell>
          <cell r="F228" t="str">
            <v>Ban Điều hành dự án Ecohome Phúc Lợi</v>
          </cell>
          <cell r="G228" t="str">
            <v>C3</v>
          </cell>
          <cell r="H228">
            <v>42111</v>
          </cell>
          <cell r="I228" t="str">
            <v>KVP</v>
          </cell>
          <cell r="J228">
            <v>24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</row>
        <row r="229">
          <cell r="B229">
            <v>10058</v>
          </cell>
          <cell r="C229" t="str">
            <v>CNX079</v>
          </cell>
          <cell r="D229" t="str">
            <v>Chung Văn Dương</v>
          </cell>
          <cell r="E229" t="str">
            <v>Kỹ sư trắc địa</v>
          </cell>
          <cell r="F229" t="str">
            <v>Ban Điều hành dự án Ecohome Phúc Lợi</v>
          </cell>
          <cell r="G229" t="str">
            <v>C3</v>
          </cell>
          <cell r="H229">
            <v>42612</v>
          </cell>
          <cell r="I229" t="str">
            <v>KCT</v>
          </cell>
          <cell r="J229">
            <v>26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</row>
        <row r="230">
          <cell r="B230">
            <v>10059</v>
          </cell>
          <cell r="C230" t="str">
            <v>CNX081</v>
          </cell>
          <cell r="D230" t="str">
            <v>Trương Chí Thanh</v>
          </cell>
          <cell r="E230" t="str">
            <v>Kỹ sư giám sát xây dựng</v>
          </cell>
          <cell r="F230" t="str">
            <v>Ban Điều hành dự án Ecohome Phúc Lợi</v>
          </cell>
          <cell r="G230" t="str">
            <v>C3</v>
          </cell>
          <cell r="H230">
            <v>42278</v>
          </cell>
          <cell r="I230" t="str">
            <v>KCT</v>
          </cell>
          <cell r="J230">
            <v>26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</row>
        <row r="231">
          <cell r="B231">
            <v>10060</v>
          </cell>
          <cell r="C231" t="str">
            <v>CNX090</v>
          </cell>
          <cell r="D231" t="str">
            <v>Nguyễn Văn Sơn</v>
          </cell>
          <cell r="E231" t="str">
            <v>Kỹ sư HSE</v>
          </cell>
          <cell r="F231" t="str">
            <v>Ban Điều hành dự án Ecohome Phúc Lợi</v>
          </cell>
          <cell r="G231" t="str">
            <v>C3</v>
          </cell>
          <cell r="H231">
            <v>42137</v>
          </cell>
          <cell r="I231" t="str">
            <v>KCT</v>
          </cell>
          <cell r="J231">
            <v>26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</row>
        <row r="232">
          <cell r="B232">
            <v>10068</v>
          </cell>
          <cell r="C232" t="str">
            <v>CNX156</v>
          </cell>
          <cell r="D232" t="str">
            <v>Vũ Xuân Viên</v>
          </cell>
          <cell r="E232" t="str">
            <v>Chỉ huy phó</v>
          </cell>
          <cell r="F232" t="str">
            <v>Ban Điều hành dự án Ecohome Phúc Lợi</v>
          </cell>
          <cell r="G232" t="str">
            <v>C3</v>
          </cell>
          <cell r="H232">
            <v>42205</v>
          </cell>
          <cell r="I232" t="str">
            <v>KCT</v>
          </cell>
          <cell r="J232">
            <v>26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</row>
        <row r="233">
          <cell r="B233">
            <v>10076</v>
          </cell>
          <cell r="C233" t="str">
            <v>CNX212</v>
          </cell>
          <cell r="D233" t="str">
            <v>Nguyễn Song Hào</v>
          </cell>
          <cell r="E233" t="str">
            <v>Nhân viên điều phối vật tư</v>
          </cell>
          <cell r="F233" t="str">
            <v>Ban Điều hành dự án Ecohome Phúc Lợi</v>
          </cell>
          <cell r="G233" t="str">
            <v>C3</v>
          </cell>
          <cell r="H233">
            <v>42289</v>
          </cell>
          <cell r="I233" t="str">
            <v>KCT</v>
          </cell>
          <cell r="J233">
            <v>26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4">
          <cell r="B234">
            <v>10080</v>
          </cell>
          <cell r="C234" t="str">
            <v>CNX259</v>
          </cell>
          <cell r="D234" t="str">
            <v>Nguyễn Trường Giang</v>
          </cell>
          <cell r="E234" t="str">
            <v>Kỹ sư giám sát M&amp;E</v>
          </cell>
          <cell r="F234" t="str">
            <v>Ban Điều hành dự án Ecohome Phúc Lợi</v>
          </cell>
          <cell r="G234" t="str">
            <v>C3</v>
          </cell>
          <cell r="H234">
            <v>42361</v>
          </cell>
          <cell r="I234" t="str">
            <v>KCT</v>
          </cell>
          <cell r="J234">
            <v>26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</row>
        <row r="235">
          <cell r="B235">
            <v>10081</v>
          </cell>
          <cell r="C235" t="str">
            <v>CNX268</v>
          </cell>
          <cell r="D235" t="str">
            <v>Triệu Hải Minh</v>
          </cell>
          <cell r="E235" t="str">
            <v>Phụ trách tòa E2</v>
          </cell>
          <cell r="F235" t="str">
            <v>Ban Điều hành dự án Ecohome Phúc Lợi</v>
          </cell>
          <cell r="G235" t="str">
            <v>C3</v>
          </cell>
          <cell r="H235">
            <v>42474</v>
          </cell>
          <cell r="I235" t="str">
            <v>KCT</v>
          </cell>
          <cell r="J235">
            <v>26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</row>
        <row r="236">
          <cell r="B236">
            <v>10085</v>
          </cell>
          <cell r="C236" t="str">
            <v>CNX284</v>
          </cell>
          <cell r="D236" t="str">
            <v>Phạm Tiến Đạt</v>
          </cell>
          <cell r="E236" t="str">
            <v>Nhân viên điều phối vật tư</v>
          </cell>
          <cell r="F236" t="str">
            <v>Ban Điều hành dự án Ecohome Phúc Lợi</v>
          </cell>
          <cell r="G236" t="str">
            <v>C3</v>
          </cell>
          <cell r="H236">
            <v>42491</v>
          </cell>
          <cell r="I236" t="str">
            <v>KCT</v>
          </cell>
          <cell r="J236">
            <v>26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</row>
        <row r="237">
          <cell r="B237">
            <v>10094</v>
          </cell>
          <cell r="C237" t="str">
            <v>CNX303</v>
          </cell>
          <cell r="D237" t="str">
            <v>Phùng Thị Hiền</v>
          </cell>
          <cell r="E237" t="str">
            <v>Nhân viên tạp vụ</v>
          </cell>
          <cell r="F237" t="str">
            <v>Ban Điều hành dự án Ecolife Capitol</v>
          </cell>
          <cell r="G237" t="str">
            <v>C3</v>
          </cell>
          <cell r="H237">
            <v>42541</v>
          </cell>
          <cell r="I237" t="str">
            <v>KCT</v>
          </cell>
          <cell r="J237">
            <v>26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</row>
        <row r="238">
          <cell r="B238">
            <v>10100</v>
          </cell>
          <cell r="C238" t="str">
            <v>CNX315</v>
          </cell>
          <cell r="D238" t="str">
            <v>Lưu Đức Phú</v>
          </cell>
          <cell r="E238" t="str">
            <v>Kỹ sư giám sát xây dựng</v>
          </cell>
          <cell r="F238" t="str">
            <v>Ban Điều hành dự án Ecohome Phúc Lợi</v>
          </cell>
          <cell r="G238" t="str">
            <v>C3</v>
          </cell>
          <cell r="H238">
            <v>42611</v>
          </cell>
          <cell r="I238" t="str">
            <v>KCT</v>
          </cell>
          <cell r="J238">
            <v>26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</row>
        <row r="239">
          <cell r="B239">
            <v>10101</v>
          </cell>
          <cell r="C239" t="str">
            <v>CNX316</v>
          </cell>
          <cell r="D239" t="str">
            <v>Lê Viết Nhất</v>
          </cell>
          <cell r="E239" t="str">
            <v>Kỹ sư giám sát xây dựng</v>
          </cell>
          <cell r="F239" t="str">
            <v>Ban Điều hành dự án Ecohome Phúc Lợi</v>
          </cell>
          <cell r="G239" t="str">
            <v>C3</v>
          </cell>
          <cell r="H239">
            <v>42611</v>
          </cell>
          <cell r="I239" t="str">
            <v>KCT</v>
          </cell>
          <cell r="J239">
            <v>26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</row>
        <row r="240">
          <cell r="B240">
            <v>10102</v>
          </cell>
          <cell r="C240" t="str">
            <v>CNX320</v>
          </cell>
          <cell r="D240" t="str">
            <v>Trần Hoài Nam</v>
          </cell>
          <cell r="E240" t="str">
            <v>Kỹ sư giám sát M&amp;E</v>
          </cell>
          <cell r="F240" t="str">
            <v>Ban Điều hành dự án Ecolife Capitol</v>
          </cell>
          <cell r="G240" t="str">
            <v>C3</v>
          </cell>
          <cell r="H240">
            <v>42628</v>
          </cell>
          <cell r="I240" t="str">
            <v>KCT</v>
          </cell>
          <cell r="J240">
            <v>26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</row>
        <row r="241">
          <cell r="B241">
            <v>10106</v>
          </cell>
          <cell r="C241" t="str">
            <v>CNX330</v>
          </cell>
          <cell r="D241" t="str">
            <v>Giang Ngọc Sang</v>
          </cell>
          <cell r="E241" t="str">
            <v>Giám đốc Ban điều hành dự án Ecohome Phúc Lợi</v>
          </cell>
          <cell r="F241" t="str">
            <v>Ban Điều hành dự án Ecohome Phúc Lợi</v>
          </cell>
          <cell r="G241" t="str">
            <v>C3</v>
          </cell>
          <cell r="H241">
            <v>42297</v>
          </cell>
          <cell r="I241" t="str">
            <v>KCT</v>
          </cell>
          <cell r="J241">
            <v>26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</row>
        <row r="242">
          <cell r="B242">
            <v>10107</v>
          </cell>
          <cell r="C242" t="str">
            <v>CNX333</v>
          </cell>
          <cell r="D242" t="str">
            <v>Phạm Thị Thanh Hiền</v>
          </cell>
          <cell r="E242" t="str">
            <v>Nhân viên bếp + tạp vụ</v>
          </cell>
          <cell r="F242" t="str">
            <v>Ban Điều hành dự án Ecohome Phúc Lợi</v>
          </cell>
          <cell r="G242" t="str">
            <v>C3</v>
          </cell>
          <cell r="H242">
            <v>42702</v>
          </cell>
          <cell r="I242" t="str">
            <v>KCT</v>
          </cell>
          <cell r="J242">
            <v>26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</row>
        <row r="243">
          <cell r="B243">
            <v>10115</v>
          </cell>
          <cell r="C243" t="str">
            <v>CNX357</v>
          </cell>
          <cell r="D243" t="str">
            <v>Bùi Thị Thùy Dung</v>
          </cell>
          <cell r="E243" t="str">
            <v>Thư ký dự án</v>
          </cell>
          <cell r="F243" t="str">
            <v>Ban Điều hành dự án Ecolife Capitol</v>
          </cell>
          <cell r="G243" t="str">
            <v>C3</v>
          </cell>
          <cell r="H243">
            <v>42660</v>
          </cell>
          <cell r="I243" t="str">
            <v>KVP</v>
          </cell>
          <cell r="J243">
            <v>24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</row>
        <row r="244">
          <cell r="B244">
            <v>10130</v>
          </cell>
          <cell r="C244" t="str">
            <v>CNX383</v>
          </cell>
          <cell r="D244" t="str">
            <v>Mai Thanh Hòa</v>
          </cell>
          <cell r="E244" t="str">
            <v>Kỹ sư giám sát xây dựng</v>
          </cell>
          <cell r="F244" t="str">
            <v>Ban Điều hành dự án Ecolife Capitol</v>
          </cell>
          <cell r="G244" t="str">
            <v>C3</v>
          </cell>
          <cell r="H244">
            <v>41716</v>
          </cell>
          <cell r="I244" t="str">
            <v>KCT</v>
          </cell>
          <cell r="J244">
            <v>26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</row>
        <row r="245">
          <cell r="B245">
            <v>10131</v>
          </cell>
          <cell r="C245" t="str">
            <v>CNX384</v>
          </cell>
          <cell r="D245" t="str">
            <v>Ngô Việt Đức</v>
          </cell>
          <cell r="E245" t="str">
            <v>Kỹ sư giám sát xây dựng</v>
          </cell>
          <cell r="F245" t="str">
            <v>Ban Điều hành dự án Ecohome Phúc Lợi</v>
          </cell>
          <cell r="G245" t="str">
            <v>C3</v>
          </cell>
          <cell r="H245">
            <v>41944</v>
          </cell>
          <cell r="I245" t="str">
            <v>KCT</v>
          </cell>
          <cell r="J245">
            <v>26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</row>
        <row r="246">
          <cell r="B246">
            <v>10133</v>
          </cell>
          <cell r="C246" t="str">
            <v>CNX390</v>
          </cell>
          <cell r="D246" t="str">
            <v>Nguyễn Bá Đạo</v>
          </cell>
          <cell r="E246" t="str">
            <v>Chỉ huy phó</v>
          </cell>
          <cell r="F246" t="str">
            <v>Ban Điều hành dự án Ecohome Phúc Lợi</v>
          </cell>
          <cell r="G246" t="str">
            <v>C3</v>
          </cell>
          <cell r="H246">
            <v>42919</v>
          </cell>
          <cell r="I246" t="str">
            <v>KCT</v>
          </cell>
          <cell r="J246">
            <v>26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</row>
        <row r="247">
          <cell r="B247">
            <v>10134</v>
          </cell>
          <cell r="C247" t="str">
            <v>CNX391</v>
          </cell>
          <cell r="D247" t="str">
            <v>Tạ Quyết Tiến</v>
          </cell>
          <cell r="E247" t="str">
            <v>Kỹ sư điện - BIM</v>
          </cell>
          <cell r="F247" t="str">
            <v>Phòng BIM</v>
          </cell>
          <cell r="G247" t="str">
            <v>C3</v>
          </cell>
          <cell r="H247">
            <v>42917</v>
          </cell>
          <cell r="I247" t="str">
            <v>KVP</v>
          </cell>
          <cell r="J247">
            <v>24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</row>
        <row r="248">
          <cell r="B248">
            <v>10135</v>
          </cell>
          <cell r="C248" t="str">
            <v>CNX392</v>
          </cell>
          <cell r="D248" t="str">
            <v>Trần Đức Trọng</v>
          </cell>
          <cell r="E248" t="str">
            <v>Nhân viên học việc kỹ sư giám sát hạ tầng</v>
          </cell>
          <cell r="F248" t="str">
            <v>Ban Điều hành dự án Ecohome Phúc Lợi</v>
          </cell>
          <cell r="G248" t="str">
            <v>C3</v>
          </cell>
          <cell r="H248">
            <v>42921</v>
          </cell>
          <cell r="I248" t="str">
            <v>KCT</v>
          </cell>
          <cell r="J248">
            <v>26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</row>
        <row r="249">
          <cell r="B249">
            <v>10137</v>
          </cell>
          <cell r="C249" t="str">
            <v>CNX394</v>
          </cell>
          <cell r="D249" t="str">
            <v>Đào Quang Mạnh</v>
          </cell>
          <cell r="E249" t="str">
            <v>Kỹ sư xây dựng</v>
          </cell>
          <cell r="F249" t="str">
            <v>Phòng Xây dựng</v>
          </cell>
          <cell r="G249" t="str">
            <v>C3</v>
          </cell>
          <cell r="H249">
            <v>42933</v>
          </cell>
          <cell r="I249" t="str">
            <v>KVP</v>
          </cell>
          <cell r="J249">
            <v>24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</row>
        <row r="250">
          <cell r="B250">
            <v>10139</v>
          </cell>
          <cell r="C250" t="str">
            <v>KC082</v>
          </cell>
          <cell r="D250" t="str">
            <v>Phạm Thị Quý</v>
          </cell>
          <cell r="E250" t="str">
            <v>Phụ trách Nhân sự</v>
          </cell>
          <cell r="F250" t="str">
            <v>Phòng Nhân sự - Hành chính - Pháp chế</v>
          </cell>
          <cell r="G250" t="str">
            <v>C3</v>
          </cell>
          <cell r="H250">
            <v>42940</v>
          </cell>
          <cell r="I250" t="str">
            <v>KVP</v>
          </cell>
          <cell r="J250">
            <v>24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</row>
        <row r="251">
          <cell r="B251">
            <v>10128</v>
          </cell>
          <cell r="C251" t="str">
            <v>TD131</v>
          </cell>
          <cell r="D251" t="str">
            <v>Hoàng Tùng</v>
          </cell>
          <cell r="E251" t="str">
            <v>Kỹ sư Quản lý chất lượng M&amp;E</v>
          </cell>
          <cell r="F251" t="str">
            <v>Ban Điều hành dự án Ecohome Phúc Lợi</v>
          </cell>
          <cell r="G251" t="str">
            <v>C3</v>
          </cell>
          <cell r="H251">
            <v>42144</v>
          </cell>
          <cell r="I251" t="str">
            <v>KCT</v>
          </cell>
          <cell r="J251">
            <v>26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</row>
        <row r="252">
          <cell r="B252">
            <v>10318</v>
          </cell>
          <cell r="C252">
            <v>0</v>
          </cell>
          <cell r="D252" t="str">
            <v>Hoàng Quốc Việt</v>
          </cell>
          <cell r="E252" t="str">
            <v>Phụ trách Hồ sơ</v>
          </cell>
          <cell r="F252" t="str">
            <v>Phòng QS - Hồ sơ</v>
          </cell>
          <cell r="G252" t="str">
            <v>C3</v>
          </cell>
          <cell r="H252">
            <v>42954</v>
          </cell>
          <cell r="I252" t="str">
            <v>KVP</v>
          </cell>
          <cell r="J252">
            <v>24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</row>
        <row r="253">
          <cell r="B253">
            <v>10319</v>
          </cell>
          <cell r="C253">
            <v>0</v>
          </cell>
          <cell r="D253" t="str">
            <v>Quách Việt Dũng</v>
          </cell>
          <cell r="E253" t="str">
            <v>Trưởng phòng Xây dựng</v>
          </cell>
          <cell r="F253" t="str">
            <v>Phòng Xây dựng</v>
          </cell>
          <cell r="G253" t="str">
            <v>C3</v>
          </cell>
          <cell r="H253">
            <v>42954</v>
          </cell>
          <cell r="I253" t="str">
            <v>KVP</v>
          </cell>
          <cell r="J253">
            <v>24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</row>
        <row r="254">
          <cell r="B254">
            <v>10330</v>
          </cell>
          <cell r="C254" t="str">
            <v>CNX401</v>
          </cell>
          <cell r="D254" t="str">
            <v>Nguyễn Văn Thể</v>
          </cell>
          <cell r="E254" t="str">
            <v>Kỹ sư Cấp thoát nước</v>
          </cell>
          <cell r="F254" t="str">
            <v>Ban Điều hành dự án Ecohome Phúc Lợi</v>
          </cell>
          <cell r="G254" t="str">
            <v>C3</v>
          </cell>
          <cell r="H254">
            <v>42968</v>
          </cell>
          <cell r="I254" t="str">
            <v>KCT</v>
          </cell>
          <cell r="J254">
            <v>26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B255">
            <v>10331</v>
          </cell>
          <cell r="C255" t="str">
            <v>CNX402</v>
          </cell>
          <cell r="D255" t="str">
            <v>Nguyễn Tường Linh</v>
          </cell>
          <cell r="E255" t="str">
            <v>Kỹ sư Giám sát xây dựng</v>
          </cell>
          <cell r="F255" t="str">
            <v>Ban Điều hành dự án Ecohome Phúc Lợi</v>
          </cell>
          <cell r="G255" t="str">
            <v>C3</v>
          </cell>
          <cell r="H255">
            <v>42968</v>
          </cell>
          <cell r="I255" t="str">
            <v>KCT</v>
          </cell>
          <cell r="J255">
            <v>26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</row>
        <row r="256">
          <cell r="B256">
            <v>10348</v>
          </cell>
          <cell r="C256">
            <v>0</v>
          </cell>
          <cell r="D256" t="str">
            <v>Nguyễn Xuân Quỳnh</v>
          </cell>
          <cell r="E256" t="str">
            <v>Trợ lý Kế hoạch</v>
          </cell>
          <cell r="F256" t="str">
            <v>Phòng Kinh tế</v>
          </cell>
          <cell r="G256" t="str">
            <v>C3</v>
          </cell>
          <cell r="H256">
            <v>42996</v>
          </cell>
          <cell r="I256" t="str">
            <v>KVP</v>
          </cell>
          <cell r="J256">
            <v>24</v>
          </cell>
          <cell r="K256">
            <v>13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</row>
        <row r="257">
          <cell r="B257">
            <v>10364</v>
          </cell>
          <cell r="C257">
            <v>0</v>
          </cell>
          <cell r="D257" t="str">
            <v>Nguyễn Hoàng Sơn</v>
          </cell>
          <cell r="E257" t="str">
            <v>Chuyên viên khối lượng</v>
          </cell>
          <cell r="F257" t="str">
            <v>Phòng Khối lượng</v>
          </cell>
          <cell r="G257" t="str">
            <v>C3</v>
          </cell>
          <cell r="H257">
            <v>43010</v>
          </cell>
          <cell r="I257" t="str">
            <v>KVP</v>
          </cell>
          <cell r="J257">
            <v>24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B258">
            <v>10367</v>
          </cell>
          <cell r="C258">
            <v>0</v>
          </cell>
          <cell r="D258" t="str">
            <v>Nguyễn Văn Nam</v>
          </cell>
          <cell r="E258" t="str">
            <v>Chuyên viên khối lượng</v>
          </cell>
          <cell r="F258" t="str">
            <v>Phòng Khối lượng</v>
          </cell>
          <cell r="G258" t="str">
            <v>C3</v>
          </cell>
          <cell r="H258">
            <v>43024</v>
          </cell>
          <cell r="I258" t="str">
            <v>KVP</v>
          </cell>
          <cell r="J258">
            <v>24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</row>
        <row r="259">
          <cell r="B259">
            <v>10329</v>
          </cell>
          <cell r="C259">
            <v>0</v>
          </cell>
          <cell r="D259" t="str">
            <v>Trần Thu Hiền</v>
          </cell>
          <cell r="E259" t="str">
            <v>Chuyên viên kinh tế</v>
          </cell>
          <cell r="F259" t="str">
            <v>Phòng Kinh tế</v>
          </cell>
          <cell r="G259" t="str">
            <v>C3</v>
          </cell>
          <cell r="H259">
            <v>42965</v>
          </cell>
          <cell r="I259" t="str">
            <v>KVP</v>
          </cell>
          <cell r="J259">
            <v>24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</row>
        <row r="260">
          <cell r="B260">
            <v>10375</v>
          </cell>
          <cell r="C260">
            <v>0</v>
          </cell>
          <cell r="D260" t="str">
            <v>Nguyễn Thị Quý</v>
          </cell>
          <cell r="E260" t="str">
            <v>Kế toán nội bộ</v>
          </cell>
          <cell r="F260">
            <v>0</v>
          </cell>
          <cell r="G260" t="str">
            <v>C3</v>
          </cell>
          <cell r="H260">
            <v>43038</v>
          </cell>
          <cell r="I260" t="str">
            <v>KVP</v>
          </cell>
          <cell r="J260">
            <v>24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</row>
        <row r="261">
          <cell r="B261">
            <v>10390</v>
          </cell>
          <cell r="C261">
            <v>0</v>
          </cell>
          <cell r="D261" t="str">
            <v>Lê Xuân Lực</v>
          </cell>
          <cell r="E261" t="str">
            <v>Chuyên viên khối lượng</v>
          </cell>
          <cell r="F261" t="str">
            <v>Phòng Khối lượng</v>
          </cell>
          <cell r="G261" t="str">
            <v>C3</v>
          </cell>
          <cell r="H261">
            <v>43062</v>
          </cell>
          <cell r="I261" t="str">
            <v>KVP</v>
          </cell>
          <cell r="J261">
            <v>24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</row>
        <row r="262">
          <cell r="B262">
            <v>10388</v>
          </cell>
          <cell r="C262">
            <v>0</v>
          </cell>
          <cell r="D262" t="str">
            <v>Bùi Thế Cường</v>
          </cell>
          <cell r="E262" t="e">
            <v>#N/A</v>
          </cell>
          <cell r="F262" t="e">
            <v>#N/A</v>
          </cell>
          <cell r="G262" t="e">
            <v>#N/A</v>
          </cell>
          <cell r="H262" t="e">
            <v>#N/A</v>
          </cell>
          <cell r="I262" t="str">
            <v>KVP</v>
          </cell>
          <cell r="J262">
            <v>24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</row>
        <row r="263">
          <cell r="B263">
            <v>10389</v>
          </cell>
          <cell r="C263">
            <v>0</v>
          </cell>
          <cell r="D263" t="str">
            <v>Nguyễn Chí Hiếu</v>
          </cell>
          <cell r="E263" t="str">
            <v>Phụ trách Xuất nhập khẩu</v>
          </cell>
          <cell r="F263" t="str">
            <v>Phòng Mua hàng</v>
          </cell>
          <cell r="G263" t="str">
            <v>C3</v>
          </cell>
          <cell r="H263">
            <v>43054</v>
          </cell>
          <cell r="I263" t="str">
            <v>KVP</v>
          </cell>
          <cell r="J263">
            <v>24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</row>
        <row r="264">
          <cell r="B264">
            <v>10141</v>
          </cell>
          <cell r="C264" t="str">
            <v>HT010</v>
          </cell>
          <cell r="D264" t="str">
            <v>Trần Thị Mậu Tài</v>
          </cell>
          <cell r="E264" t="str">
            <v>Phụ trách kế toán</v>
          </cell>
          <cell r="F264" t="str">
            <v>Phòng Kế toán</v>
          </cell>
          <cell r="G264" t="str">
            <v>C3-2</v>
          </cell>
          <cell r="H264">
            <v>42325</v>
          </cell>
          <cell r="I264" t="str">
            <v>KVP</v>
          </cell>
          <cell r="J264">
            <v>24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</row>
        <row r="265">
          <cell r="B265">
            <v>10048.1</v>
          </cell>
          <cell r="C265" t="str">
            <v>HT006</v>
          </cell>
          <cell r="D265" t="str">
            <v>Phan Thị Hiền</v>
          </cell>
          <cell r="E265" t="str">
            <v>Nhân viên Kế toán</v>
          </cell>
          <cell r="F265" t="str">
            <v>Phòng Kế toán</v>
          </cell>
          <cell r="G265" t="str">
            <v>C3-2</v>
          </cell>
          <cell r="H265">
            <v>41785</v>
          </cell>
          <cell r="I265" t="str">
            <v>KVP</v>
          </cell>
          <cell r="J265">
            <v>24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</row>
        <row r="266">
          <cell r="B266">
            <v>10076.1</v>
          </cell>
          <cell r="C266" t="str">
            <v>HT007</v>
          </cell>
          <cell r="D266" t="str">
            <v>Nguyễn Song Hào</v>
          </cell>
          <cell r="E266" t="str">
            <v>Thủ kho</v>
          </cell>
          <cell r="F266" t="str">
            <v>Phòng Vật tư thiết bị</v>
          </cell>
          <cell r="G266" t="str">
            <v>C3-2</v>
          </cell>
          <cell r="H266">
            <v>42289</v>
          </cell>
          <cell r="I266" t="str">
            <v>KCT</v>
          </cell>
          <cell r="J266">
            <v>26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</row>
        <row r="267">
          <cell r="B267">
            <v>10283.1</v>
          </cell>
          <cell r="C267">
            <v>0</v>
          </cell>
          <cell r="D267" t="str">
            <v>Đỗ Hoàng Linh</v>
          </cell>
          <cell r="E267" t="str">
            <v>Giám đốc</v>
          </cell>
          <cell r="F267" t="str">
            <v>Ban Giám đốc</v>
          </cell>
          <cell r="G267" t="str">
            <v>C3-2</v>
          </cell>
          <cell r="H267">
            <v>41624</v>
          </cell>
          <cell r="I267" t="str">
            <v>KVP</v>
          </cell>
          <cell r="J267">
            <v>24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</row>
        <row r="268">
          <cell r="B268">
            <v>10142</v>
          </cell>
          <cell r="C268" t="str">
            <v>DIA001</v>
          </cell>
          <cell r="D268" t="str">
            <v>Nguyễn Xuân Cương</v>
          </cell>
          <cell r="E268" t="str">
            <v>Giám đốc</v>
          </cell>
          <cell r="F268" t="str">
            <v>Ban Giám đốc</v>
          </cell>
          <cell r="G268" t="str">
            <v>C3-3</v>
          </cell>
          <cell r="H268">
            <v>39887</v>
          </cell>
          <cell r="I268" t="str">
            <v>KCT</v>
          </cell>
          <cell r="J268">
            <v>26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</row>
        <row r="269">
          <cell r="B269">
            <v>10143</v>
          </cell>
          <cell r="C269" t="str">
            <v>DIA002</v>
          </cell>
          <cell r="D269" t="str">
            <v>Vũ Thị Phương Thảo</v>
          </cell>
          <cell r="E269" t="str">
            <v>Kế toán thanh toán</v>
          </cell>
          <cell r="F269" t="str">
            <v>Phòng Kế toán</v>
          </cell>
          <cell r="G269" t="str">
            <v>C3-3</v>
          </cell>
          <cell r="H269">
            <v>42310</v>
          </cell>
          <cell r="I269" t="str">
            <v>KVP</v>
          </cell>
          <cell r="J269">
            <v>24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</row>
        <row r="270">
          <cell r="B270">
            <v>10186</v>
          </cell>
          <cell r="C270" t="str">
            <v>CNX396</v>
          </cell>
          <cell r="D270" t="str">
            <v>Phạm Thị Vi</v>
          </cell>
          <cell r="E270" t="str">
            <v>Kế toán Giá thành</v>
          </cell>
          <cell r="F270" t="str">
            <v>Phòng Kế toán</v>
          </cell>
          <cell r="G270" t="str">
            <v>C3-3</v>
          </cell>
          <cell r="H270">
            <v>42940</v>
          </cell>
          <cell r="I270" t="str">
            <v>KVP</v>
          </cell>
          <cell r="J270">
            <v>24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</row>
        <row r="271">
          <cell r="B271">
            <v>10144</v>
          </cell>
          <cell r="C271" t="str">
            <v>DIA006</v>
          </cell>
          <cell r="D271" t="str">
            <v>Phạm Việt Lâm</v>
          </cell>
          <cell r="E271" t="str">
            <v>Nhân viên xuất nhập khẩu</v>
          </cell>
          <cell r="F271" t="str">
            <v>Phòng Mua hàng</v>
          </cell>
          <cell r="G271" t="str">
            <v>C3-3</v>
          </cell>
          <cell r="H271">
            <v>42497</v>
          </cell>
          <cell r="I271" t="str">
            <v>KVP</v>
          </cell>
          <cell r="J271">
            <v>24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</row>
        <row r="272">
          <cell r="B272">
            <v>10154</v>
          </cell>
          <cell r="C272" t="str">
            <v>DIA028</v>
          </cell>
          <cell r="D272" t="str">
            <v>Nguyễn Tiến Thuấn</v>
          </cell>
          <cell r="E272" t="str">
            <v>Nhân viên kế toán</v>
          </cell>
          <cell r="F272" t="str">
            <v>Phòng Kế toán</v>
          </cell>
          <cell r="G272" t="str">
            <v>C3-3</v>
          </cell>
          <cell r="H272">
            <v>42836</v>
          </cell>
          <cell r="I272" t="str">
            <v>KCT</v>
          </cell>
          <cell r="J272">
            <v>26</v>
          </cell>
          <cell r="K272">
            <v>0</v>
          </cell>
          <cell r="L272">
            <v>19</v>
          </cell>
          <cell r="M272">
            <v>0</v>
          </cell>
          <cell r="N272">
            <v>0</v>
          </cell>
          <cell r="O272">
            <v>0</v>
          </cell>
        </row>
        <row r="273">
          <cell r="B273">
            <v>10158</v>
          </cell>
          <cell r="C273" t="str">
            <v>DIA032</v>
          </cell>
          <cell r="D273" t="str">
            <v>Đinh Thị Sen</v>
          </cell>
          <cell r="E273" t="str">
            <v>Chuyên viên đấu thầu</v>
          </cell>
          <cell r="F273" t="str">
            <v>Phòng Đấu thầu Hợp đồng</v>
          </cell>
          <cell r="G273" t="str">
            <v>C3-3</v>
          </cell>
          <cell r="H273">
            <v>42675</v>
          </cell>
          <cell r="I273" t="str">
            <v>KVP</v>
          </cell>
          <cell r="J273">
            <v>24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</row>
        <row r="274">
          <cell r="B274">
            <v>10159</v>
          </cell>
          <cell r="C274" t="str">
            <v>DIA033</v>
          </cell>
          <cell r="D274" t="str">
            <v>Trịnh Viết Tấn</v>
          </cell>
          <cell r="E274" t="str">
            <v>Nhân viên kỹ thuật</v>
          </cell>
          <cell r="F274" t="str">
            <v>Phòng Quản lý vật tư thiết bị thi công</v>
          </cell>
          <cell r="G274" t="str">
            <v>C3-3</v>
          </cell>
          <cell r="H274">
            <v>42877</v>
          </cell>
          <cell r="I274" t="str">
            <v>KCT</v>
          </cell>
          <cell r="J274">
            <v>26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</row>
        <row r="275">
          <cell r="B275">
            <v>10164</v>
          </cell>
          <cell r="C275" t="str">
            <v>DIA039</v>
          </cell>
          <cell r="D275" t="str">
            <v>Lê Thanh Minh</v>
          </cell>
          <cell r="E275" t="str">
            <v>Nhân viên lái vận thăng</v>
          </cell>
          <cell r="F275" t="str">
            <v>Phòng Quản lý vật tư thiết bị thi công</v>
          </cell>
          <cell r="G275" t="str">
            <v>C3-3</v>
          </cell>
          <cell r="H275">
            <v>42917</v>
          </cell>
          <cell r="I275" t="str">
            <v>KCT</v>
          </cell>
          <cell r="J275">
            <v>26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</row>
        <row r="276">
          <cell r="B276">
            <v>10165</v>
          </cell>
          <cell r="C276" t="str">
            <v>DIA040</v>
          </cell>
          <cell r="D276" t="str">
            <v>Lê Văn Chương</v>
          </cell>
          <cell r="E276" t="str">
            <v>Nhân viên lái vận thăng</v>
          </cell>
          <cell r="F276" t="str">
            <v>Phòng Quản lý vật tư thiết bị thi công</v>
          </cell>
          <cell r="G276" t="str">
            <v>C3-3</v>
          </cell>
          <cell r="H276">
            <v>42917</v>
          </cell>
          <cell r="I276" t="str">
            <v>KCT</v>
          </cell>
          <cell r="J276">
            <v>26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</row>
        <row r="277">
          <cell r="B277">
            <v>10168</v>
          </cell>
          <cell r="C277" t="str">
            <v>DIA043</v>
          </cell>
          <cell r="D277" t="str">
            <v>Vũ Viết Phương</v>
          </cell>
          <cell r="E277" t="str">
            <v>Nhân viên lái vận thăng</v>
          </cell>
          <cell r="F277" t="str">
            <v>Phòng Quản lý vật tư thiết bị thi công</v>
          </cell>
          <cell r="G277" t="str">
            <v>C3-3</v>
          </cell>
          <cell r="H277">
            <v>42913</v>
          </cell>
          <cell r="I277" t="str">
            <v>KCT</v>
          </cell>
          <cell r="J277">
            <v>26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</row>
        <row r="278">
          <cell r="B278">
            <v>10048.200000000001</v>
          </cell>
          <cell r="C278" t="str">
            <v>DIA035</v>
          </cell>
          <cell r="D278" t="str">
            <v>Phan Thị Hiền</v>
          </cell>
          <cell r="E278" t="str">
            <v>Nhân viên kế toán</v>
          </cell>
          <cell r="F278" t="str">
            <v>Phòng Kế toán</v>
          </cell>
          <cell r="G278" t="str">
            <v>C3-3</v>
          </cell>
          <cell r="H278">
            <v>41785</v>
          </cell>
          <cell r="I278" t="str">
            <v>KCT</v>
          </cell>
          <cell r="J278">
            <v>26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</row>
        <row r="279">
          <cell r="B279">
            <v>10147</v>
          </cell>
          <cell r="C279" t="str">
            <v>DIA014</v>
          </cell>
          <cell r="D279" t="str">
            <v>Đặng Thị Tâm</v>
          </cell>
          <cell r="E279" t="str">
            <v>Nhân viên kế toán</v>
          </cell>
          <cell r="F279" t="str">
            <v>Phòng Kế toán</v>
          </cell>
          <cell r="G279" t="str">
            <v>C3-3</v>
          </cell>
          <cell r="H279">
            <v>42571</v>
          </cell>
          <cell r="I279" t="str">
            <v>KVP</v>
          </cell>
          <cell r="J279">
            <v>24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</row>
        <row r="280">
          <cell r="B280">
            <v>10149</v>
          </cell>
          <cell r="C280" t="str">
            <v>DIA023</v>
          </cell>
          <cell r="D280" t="str">
            <v>Chu Đức Mạnh</v>
          </cell>
          <cell r="E280" t="str">
            <v>Nhân viên bơm bê tông</v>
          </cell>
          <cell r="F280" t="str">
            <v>Phòng Quản lý vật tư thiết bị thi công</v>
          </cell>
          <cell r="G280" t="str">
            <v>C3-3</v>
          </cell>
          <cell r="H280">
            <v>42732</v>
          </cell>
          <cell r="I280" t="str">
            <v>KCT</v>
          </cell>
          <cell r="J280">
            <v>26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</row>
        <row r="281">
          <cell r="B281">
            <v>10151</v>
          </cell>
          <cell r="C281" t="str">
            <v>DIA025</v>
          </cell>
          <cell r="D281" t="str">
            <v>Võ Văn Tuấn</v>
          </cell>
          <cell r="E281" t="str">
            <v>Tổ trưởng bơm bê tông</v>
          </cell>
          <cell r="F281" t="str">
            <v>Phòng Quản lý vật tư thiết bị thi công</v>
          </cell>
          <cell r="G281" t="str">
            <v>C3-3</v>
          </cell>
          <cell r="H281">
            <v>42416</v>
          </cell>
          <cell r="I281" t="str">
            <v>KCT</v>
          </cell>
          <cell r="J281">
            <v>26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</row>
        <row r="282">
          <cell r="B282">
            <v>10152</v>
          </cell>
          <cell r="C282" t="str">
            <v>DIA026</v>
          </cell>
          <cell r="D282" t="str">
            <v>Nguyễn Trọng Hải</v>
          </cell>
          <cell r="E282" t="str">
            <v>Nhân viên bơm bê tông</v>
          </cell>
          <cell r="F282" t="str">
            <v>Phòng Quản lý vật tư thiết bị thi công</v>
          </cell>
          <cell r="G282" t="str">
            <v>C3-3</v>
          </cell>
          <cell r="H282">
            <v>42416</v>
          </cell>
          <cell r="I282" t="str">
            <v>KCT</v>
          </cell>
          <cell r="J282">
            <v>26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</row>
        <row r="283">
          <cell r="B283">
            <v>10153</v>
          </cell>
          <cell r="C283" t="str">
            <v>DIA027</v>
          </cell>
          <cell r="D283" t="str">
            <v>Đặng Xuân Hường</v>
          </cell>
          <cell r="E283" t="str">
            <v>Tổ phó bơm bê tông</v>
          </cell>
          <cell r="F283" t="str">
            <v>Phòng Quản lý vật tư thiết bị thi công</v>
          </cell>
          <cell r="G283" t="str">
            <v>C3-3</v>
          </cell>
          <cell r="H283">
            <v>42416</v>
          </cell>
          <cell r="I283" t="str">
            <v>KCT</v>
          </cell>
          <cell r="J283">
            <v>26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</row>
        <row r="284">
          <cell r="B284">
            <v>10155</v>
          </cell>
          <cell r="C284" t="str">
            <v>DIA029</v>
          </cell>
          <cell r="D284" t="str">
            <v>Phạm Khắc Ngừng</v>
          </cell>
          <cell r="E284" t="str">
            <v>Nhân viên bảo vệ</v>
          </cell>
          <cell r="F284" t="str">
            <v>Phòng Quản lý vật tư thiết bị thi công</v>
          </cell>
          <cell r="G284" t="str">
            <v>C3-3</v>
          </cell>
          <cell r="H284">
            <v>42836</v>
          </cell>
          <cell r="I284" t="str">
            <v>KCT</v>
          </cell>
          <cell r="J284">
            <v>26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</row>
        <row r="285">
          <cell r="B285">
            <v>10156</v>
          </cell>
          <cell r="C285" t="str">
            <v>DIA030</v>
          </cell>
          <cell r="D285" t="str">
            <v>Trần Văn Hậu</v>
          </cell>
          <cell r="E285" t="str">
            <v>Nhân viên bảo vệ kiêm Thủ kho</v>
          </cell>
          <cell r="F285" t="str">
            <v>Phòng Quản lý vật tư thiết bị thi công</v>
          </cell>
          <cell r="G285" t="str">
            <v>C3-3</v>
          </cell>
          <cell r="H285">
            <v>42836</v>
          </cell>
          <cell r="I285" t="str">
            <v>KCT</v>
          </cell>
          <cell r="J285">
            <v>26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</row>
        <row r="286">
          <cell r="B286">
            <v>10187</v>
          </cell>
          <cell r="C286">
            <v>0</v>
          </cell>
          <cell r="D286" t="str">
            <v>Nguyễn Hữu Hải</v>
          </cell>
          <cell r="E286" t="str">
            <v>Nhân viên bơm bê tông</v>
          </cell>
          <cell r="F286" t="str">
            <v>Phòng Quản lý vật tư thiết bị thi công</v>
          </cell>
          <cell r="G286" t="str">
            <v>C3-3</v>
          </cell>
          <cell r="H286">
            <v>42943</v>
          </cell>
          <cell r="I286" t="str">
            <v>KCT</v>
          </cell>
          <cell r="J286">
            <v>26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</row>
        <row r="287">
          <cell r="B287">
            <v>10167</v>
          </cell>
          <cell r="C287" t="str">
            <v>DIA042</v>
          </cell>
          <cell r="D287" t="str">
            <v>Vũ Văn Đạo</v>
          </cell>
          <cell r="E287" t="str">
            <v>Nhân viên lái vận thăng</v>
          </cell>
          <cell r="F287" t="str">
            <v>Phòng Quản lý vật tư thiết bị thi công</v>
          </cell>
          <cell r="G287" t="str">
            <v>C3-3</v>
          </cell>
          <cell r="H287">
            <v>42906</v>
          </cell>
          <cell r="I287" t="str">
            <v>KCT</v>
          </cell>
          <cell r="J287">
            <v>26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</row>
        <row r="288">
          <cell r="B288">
            <v>10325</v>
          </cell>
          <cell r="C288" t="str">
            <v>DIA067</v>
          </cell>
          <cell r="D288" t="str">
            <v>Phạm Hồng Sơn</v>
          </cell>
          <cell r="E288" t="str">
            <v>Nhân viên lái vận thăng</v>
          </cell>
          <cell r="F288" t="str">
            <v>Phòng Quản lý vật tư thiết bị thi công</v>
          </cell>
          <cell r="G288" t="str">
            <v>C3-3</v>
          </cell>
          <cell r="H288">
            <v>42948</v>
          </cell>
          <cell r="I288" t="str">
            <v>KCT</v>
          </cell>
          <cell r="J288">
            <v>26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</row>
        <row r="289">
          <cell r="B289">
            <v>10170</v>
          </cell>
          <cell r="C289" t="str">
            <v>DIA046</v>
          </cell>
          <cell r="D289" t="str">
            <v>Nguyễn Xuân Quý</v>
          </cell>
          <cell r="E289" t="str">
            <v>Nhân viên lái cẩu tháp</v>
          </cell>
          <cell r="F289" t="str">
            <v>Phòng Quản lý vật tư thiết bị thi công</v>
          </cell>
          <cell r="G289" t="str">
            <v>C3-3</v>
          </cell>
          <cell r="H289">
            <v>42716</v>
          </cell>
          <cell r="I289" t="str">
            <v>KCT</v>
          </cell>
          <cell r="J289">
            <v>26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</row>
        <row r="290">
          <cell r="B290">
            <v>10171</v>
          </cell>
          <cell r="C290" t="str">
            <v>DIA047</v>
          </cell>
          <cell r="D290" t="str">
            <v>Nguyễn Văn Nghiêm</v>
          </cell>
          <cell r="E290" t="str">
            <v>Nhân viên lái cẩu tháp</v>
          </cell>
          <cell r="F290" t="str">
            <v>Phòng Quản lý vật tư thiết bị thi công</v>
          </cell>
          <cell r="G290" t="str">
            <v>C3-3</v>
          </cell>
          <cell r="H290">
            <v>42845</v>
          </cell>
          <cell r="I290" t="str">
            <v>KCT</v>
          </cell>
          <cell r="J290">
            <v>26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</row>
        <row r="291">
          <cell r="B291">
            <v>10173</v>
          </cell>
          <cell r="C291" t="str">
            <v>DIA049</v>
          </cell>
          <cell r="D291" t="str">
            <v>Nguyễn Xuân Đỗ</v>
          </cell>
          <cell r="E291" t="str">
            <v>Nhân viên lái cẩu tháp</v>
          </cell>
          <cell r="F291" t="str">
            <v>Phòng Quản lý vật tư thiết bị thi công</v>
          </cell>
          <cell r="G291" t="str">
            <v>C3-3</v>
          </cell>
          <cell r="H291">
            <v>42862</v>
          </cell>
          <cell r="I291" t="str">
            <v>KCT</v>
          </cell>
          <cell r="J291">
            <v>26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</row>
        <row r="292">
          <cell r="B292">
            <v>10176</v>
          </cell>
          <cell r="C292" t="str">
            <v>DIA052</v>
          </cell>
          <cell r="D292" t="str">
            <v>Hoàng Văn Bình</v>
          </cell>
          <cell r="E292" t="str">
            <v>Nhân viên lái cẩu tháp</v>
          </cell>
          <cell r="F292" t="str">
            <v>Phòng Quản lý vật tư thiết bị thi công</v>
          </cell>
          <cell r="G292" t="str">
            <v>C3-3</v>
          </cell>
          <cell r="H292">
            <v>42915</v>
          </cell>
          <cell r="I292" t="str">
            <v>KCT</v>
          </cell>
          <cell r="J292">
            <v>26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</row>
        <row r="293">
          <cell r="B293">
            <v>10162</v>
          </cell>
          <cell r="C293" t="str">
            <v>DIA037</v>
          </cell>
          <cell r="D293" t="str">
            <v>Phạm Văn Quân</v>
          </cell>
          <cell r="E293" t="str">
            <v>Nhân viên lái vận thăng</v>
          </cell>
          <cell r="F293" t="str">
            <v>Phòng Quản lý vật tư thiết bị thi công</v>
          </cell>
          <cell r="G293" t="str">
            <v>C3-3</v>
          </cell>
          <cell r="H293">
            <v>42917</v>
          </cell>
          <cell r="I293" t="str">
            <v>KCT</v>
          </cell>
          <cell r="J293">
            <v>26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</row>
        <row r="294">
          <cell r="B294">
            <v>10163</v>
          </cell>
          <cell r="C294" t="str">
            <v>DIA038</v>
          </cell>
          <cell r="D294" t="str">
            <v>Lưu Hữu Viện</v>
          </cell>
          <cell r="E294" t="str">
            <v>Nhân viên lái vận thăng</v>
          </cell>
          <cell r="F294" t="str">
            <v>Phòng Quản lý vật tư thiết bị thi công</v>
          </cell>
          <cell r="G294" t="str">
            <v>C3-3</v>
          </cell>
          <cell r="H294">
            <v>42917</v>
          </cell>
          <cell r="I294" t="str">
            <v>KCT</v>
          </cell>
          <cell r="J294">
            <v>26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</row>
        <row r="295">
          <cell r="B295">
            <v>10063.1</v>
          </cell>
          <cell r="C295" t="str">
            <v>DIA019</v>
          </cell>
          <cell r="D295" t="str">
            <v>Vũ Thị Thu Hường</v>
          </cell>
          <cell r="E295" t="str">
            <v>Phụ trách Kế toán</v>
          </cell>
          <cell r="F295" t="str">
            <v>Phòng Kế toán</v>
          </cell>
          <cell r="G295" t="str">
            <v>C3-3</v>
          </cell>
          <cell r="H295">
            <v>42165</v>
          </cell>
          <cell r="I295" t="str">
            <v>KVP</v>
          </cell>
          <cell r="J295">
            <v>24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B296">
            <v>10148.1</v>
          </cell>
          <cell r="C296" t="str">
            <v>DIA017</v>
          </cell>
          <cell r="D296" t="str">
            <v>Nguyễn Vũ Thắng</v>
          </cell>
          <cell r="E296" t="str">
            <v>Nhân viên lái xe</v>
          </cell>
          <cell r="F296" t="str">
            <v>Bộ phận Hành chính - Lái xe</v>
          </cell>
          <cell r="G296" t="str">
            <v>C3-3</v>
          </cell>
          <cell r="H296">
            <v>42186</v>
          </cell>
          <cell r="I296" t="str">
            <v>KVP</v>
          </cell>
          <cell r="J296">
            <v>24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</row>
        <row r="297">
          <cell r="B297">
            <v>10179</v>
          </cell>
          <cell r="C297" t="str">
            <v>DIA055</v>
          </cell>
          <cell r="D297" t="str">
            <v>Nguyễn Xuân Tùng</v>
          </cell>
          <cell r="E297" t="str">
            <v>Nhân viên bơm bê tông</v>
          </cell>
          <cell r="F297" t="str">
            <v>Phòng Quản lý vật tư thiết bị thi công</v>
          </cell>
          <cell r="G297" t="str">
            <v>C3-3</v>
          </cell>
          <cell r="H297">
            <v>42920</v>
          </cell>
          <cell r="I297" t="str">
            <v>KCT</v>
          </cell>
          <cell r="J297">
            <v>26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</row>
        <row r="298">
          <cell r="B298">
            <v>10180</v>
          </cell>
          <cell r="C298" t="str">
            <v>DIA056</v>
          </cell>
          <cell r="D298" t="str">
            <v>Chu Thiện Vị</v>
          </cell>
          <cell r="E298" t="str">
            <v>Nhân viên bơm bê tông</v>
          </cell>
          <cell r="F298" t="str">
            <v>Phòng Quản lý vật tư thiết bị thi công</v>
          </cell>
          <cell r="G298" t="str">
            <v>C3-3</v>
          </cell>
          <cell r="H298">
            <v>42923</v>
          </cell>
          <cell r="I298" t="str">
            <v>KCT</v>
          </cell>
          <cell r="J298">
            <v>26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</row>
        <row r="299">
          <cell r="B299">
            <v>10183</v>
          </cell>
          <cell r="C299" t="str">
            <v>DIA060</v>
          </cell>
          <cell r="D299" t="str">
            <v>Trịnh Viết Nam</v>
          </cell>
          <cell r="E299" t="str">
            <v>Nhân viên lái vận thăng</v>
          </cell>
          <cell r="F299" t="str">
            <v>Phòng Quản lý vật tư thiết bị thi công</v>
          </cell>
          <cell r="G299" t="str">
            <v>C3-3</v>
          </cell>
          <cell r="H299">
            <v>42920</v>
          </cell>
          <cell r="I299" t="str">
            <v>KCT</v>
          </cell>
          <cell r="J299">
            <v>26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</row>
        <row r="300">
          <cell r="B300">
            <v>10301</v>
          </cell>
          <cell r="C300" t="str">
            <v>DIA066</v>
          </cell>
          <cell r="D300" t="str">
            <v>Đỗ Công Duy</v>
          </cell>
          <cell r="E300" t="str">
            <v>Nhân viên lái vận thăng</v>
          </cell>
          <cell r="F300" t="str">
            <v>Phòng Quản lý vật tư thiết bị thi công</v>
          </cell>
          <cell r="G300" t="str">
            <v>C3-3</v>
          </cell>
          <cell r="H300">
            <v>42942</v>
          </cell>
          <cell r="I300" t="str">
            <v>KCT</v>
          </cell>
          <cell r="J300">
            <v>26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</row>
        <row r="301">
          <cell r="B301">
            <v>10185</v>
          </cell>
          <cell r="C301" t="str">
            <v>DIA062</v>
          </cell>
          <cell r="D301" t="str">
            <v>Nguyễn Xuân Chín</v>
          </cell>
          <cell r="E301" t="str">
            <v>Nhân viên lái vận thăng</v>
          </cell>
          <cell r="F301" t="str">
            <v>Phòng Quản lý vật tư thiết bị thi công</v>
          </cell>
          <cell r="G301" t="str">
            <v>C3-3</v>
          </cell>
          <cell r="H301">
            <v>42920</v>
          </cell>
          <cell r="I301" t="str">
            <v>KCT</v>
          </cell>
          <cell r="J301">
            <v>26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</row>
        <row r="302">
          <cell r="B302">
            <v>10077.1</v>
          </cell>
          <cell r="C302" t="str">
            <v>DAI002</v>
          </cell>
          <cell r="D302" t="str">
            <v>Hoàng Phương Anh</v>
          </cell>
          <cell r="E302" t="str">
            <v>Phụ trách Kế toán</v>
          </cell>
          <cell r="F302" t="str">
            <v>Phòng Tài chính &amp; Kế toán</v>
          </cell>
          <cell r="G302" t="str">
            <v>C3-4</v>
          </cell>
          <cell r="H302">
            <v>42313</v>
          </cell>
          <cell r="I302" t="str">
            <v>KVP</v>
          </cell>
          <cell r="J302">
            <v>24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</row>
        <row r="303">
          <cell r="B303">
            <v>10339</v>
          </cell>
          <cell r="C303">
            <v>0</v>
          </cell>
          <cell r="D303" t="str">
            <v>Đỗ Sinh Thành</v>
          </cell>
          <cell r="E303" t="str">
            <v>Giám đốc</v>
          </cell>
          <cell r="F303" t="str">
            <v>Ban Giám đốc</v>
          </cell>
          <cell r="G303" t="str">
            <v>C3-4</v>
          </cell>
          <cell r="H303">
            <v>42948</v>
          </cell>
          <cell r="I303" t="str">
            <v>KVP</v>
          </cell>
          <cell r="J303">
            <v>24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</row>
        <row r="304">
          <cell r="B304">
            <v>10357</v>
          </cell>
          <cell r="C304">
            <v>0</v>
          </cell>
          <cell r="D304" t="str">
            <v>Đỗ Thành Đạt</v>
          </cell>
          <cell r="E304" t="str">
            <v>Phụ trách Dịch vụ</v>
          </cell>
          <cell r="F304">
            <v>0</v>
          </cell>
          <cell r="G304" t="str">
            <v>C3-4</v>
          </cell>
          <cell r="H304">
            <v>42979</v>
          </cell>
          <cell r="I304" t="str">
            <v>KCT</v>
          </cell>
          <cell r="J304">
            <v>26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B305">
            <v>10368</v>
          </cell>
          <cell r="C305">
            <v>0</v>
          </cell>
          <cell r="D305" t="str">
            <v>Nguyễn Việt Tùng</v>
          </cell>
          <cell r="E305" t="str">
            <v>Trưởng phòng Sản xuất</v>
          </cell>
          <cell r="F305">
            <v>0</v>
          </cell>
          <cell r="G305" t="str">
            <v>C3-4</v>
          </cell>
          <cell r="H305">
            <v>42303</v>
          </cell>
          <cell r="I305" t="str">
            <v>KCT</v>
          </cell>
          <cell r="J305">
            <v>26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</row>
        <row r="306">
          <cell r="B306">
            <v>10378</v>
          </cell>
          <cell r="C306">
            <v>0</v>
          </cell>
          <cell r="D306" t="str">
            <v>Nguyễn Công Hải</v>
          </cell>
          <cell r="E306" t="str">
            <v>Nhân viên cây xanh</v>
          </cell>
          <cell r="F306">
            <v>0</v>
          </cell>
          <cell r="G306" t="str">
            <v>C3-4</v>
          </cell>
          <cell r="H306">
            <v>42064</v>
          </cell>
          <cell r="I306" t="str">
            <v>KCT</v>
          </cell>
          <cell r="J306">
            <v>26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</row>
        <row r="307">
          <cell r="B307">
            <v>10379</v>
          </cell>
          <cell r="C307">
            <v>0</v>
          </cell>
          <cell r="D307" t="str">
            <v>Phạm Thị Tuy</v>
          </cell>
          <cell r="E307" t="str">
            <v>Nhân viên cây xanh</v>
          </cell>
          <cell r="F307">
            <v>0</v>
          </cell>
          <cell r="G307" t="str">
            <v>C3-4</v>
          </cell>
          <cell r="H307">
            <v>42347</v>
          </cell>
          <cell r="I307" t="str">
            <v>KCT</v>
          </cell>
          <cell r="J307">
            <v>26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</row>
        <row r="308">
          <cell r="B308">
            <v>10380</v>
          </cell>
          <cell r="C308">
            <v>0</v>
          </cell>
          <cell r="D308" t="str">
            <v>Lê Thị Hằng</v>
          </cell>
          <cell r="E308" t="str">
            <v>Nhân viên cây xanh</v>
          </cell>
          <cell r="F308">
            <v>0</v>
          </cell>
          <cell r="G308" t="str">
            <v>C3-4</v>
          </cell>
          <cell r="H308">
            <v>42471</v>
          </cell>
          <cell r="I308" t="str">
            <v>KCT</v>
          </cell>
          <cell r="J308">
            <v>26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</row>
        <row r="309">
          <cell r="B309">
            <v>10381</v>
          </cell>
          <cell r="C309">
            <v>0</v>
          </cell>
          <cell r="D309" t="str">
            <v>Trử Thị Thanh</v>
          </cell>
          <cell r="E309" t="str">
            <v>Nhân viên cây xanh</v>
          </cell>
          <cell r="F309">
            <v>0</v>
          </cell>
          <cell r="G309" t="str">
            <v>C3-4</v>
          </cell>
          <cell r="H309">
            <v>42840</v>
          </cell>
          <cell r="I309" t="str">
            <v>KCT</v>
          </cell>
          <cell r="J309">
            <v>26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</row>
        <row r="310">
          <cell r="B310">
            <v>10382</v>
          </cell>
          <cell r="C310">
            <v>0</v>
          </cell>
          <cell r="D310" t="str">
            <v>Bùi Thị Thêu</v>
          </cell>
          <cell r="E310" t="str">
            <v>Nhân viên Cây xanh</v>
          </cell>
          <cell r="F310">
            <v>0</v>
          </cell>
          <cell r="G310" t="str">
            <v>C3-4</v>
          </cell>
          <cell r="H310">
            <v>42908</v>
          </cell>
          <cell r="I310" t="str">
            <v>KCT</v>
          </cell>
          <cell r="J310">
            <v>26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</row>
        <row r="311">
          <cell r="B311">
            <v>10393</v>
          </cell>
          <cell r="C311">
            <v>0</v>
          </cell>
          <cell r="D311" t="str">
            <v>Nguyễn Thị Hứa</v>
          </cell>
          <cell r="E311" t="str">
            <v>Nhân viên cây xanh tòa nhà</v>
          </cell>
          <cell r="F311" t="str">
            <v>Ecolife Tây Hồ - Tổ cây xanh</v>
          </cell>
          <cell r="G311" t="str">
            <v>C3-4</v>
          </cell>
          <cell r="H311">
            <v>42826</v>
          </cell>
          <cell r="I311" t="str">
            <v>KCT</v>
          </cell>
          <cell r="J311">
            <v>26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</row>
        <row r="312">
          <cell r="B312">
            <v>10394</v>
          </cell>
          <cell r="C312">
            <v>0</v>
          </cell>
          <cell r="D312" t="str">
            <v>Nguyễn Thị Mùi</v>
          </cell>
          <cell r="E312" t="str">
            <v>Nhân viên Cây xanh</v>
          </cell>
          <cell r="F312">
            <v>0</v>
          </cell>
          <cell r="G312" t="str">
            <v>C3-4</v>
          </cell>
          <cell r="H312">
            <v>43040</v>
          </cell>
          <cell r="I312" t="str">
            <v>KCT</v>
          </cell>
          <cell r="J312">
            <v>26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</row>
        <row r="313">
          <cell r="B313">
            <v>10395</v>
          </cell>
          <cell r="C313">
            <v>0</v>
          </cell>
          <cell r="D313" t="str">
            <v>Nguyễn Thị Hợp</v>
          </cell>
          <cell r="E313" t="str">
            <v>Nhân viên Cây xanh</v>
          </cell>
          <cell r="F313">
            <v>0</v>
          </cell>
          <cell r="G313" t="str">
            <v>C3-4</v>
          </cell>
          <cell r="H313">
            <v>43054</v>
          </cell>
          <cell r="I313" t="str">
            <v>KCT</v>
          </cell>
          <cell r="J313">
            <v>26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</row>
        <row r="314">
          <cell r="B314">
            <v>10396</v>
          </cell>
          <cell r="C314">
            <v>0</v>
          </cell>
          <cell r="D314" t="str">
            <v>Phạm Thị Phương</v>
          </cell>
          <cell r="E314" t="str">
            <v>Nhân viên Cây xanh</v>
          </cell>
          <cell r="F314">
            <v>0</v>
          </cell>
          <cell r="G314" t="str">
            <v>C3-4</v>
          </cell>
          <cell r="H314">
            <v>43055</v>
          </cell>
          <cell r="I314" t="str">
            <v>KCT</v>
          </cell>
          <cell r="J314">
            <v>26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</row>
        <row r="315">
          <cell r="B315">
            <v>10003</v>
          </cell>
          <cell r="C315" t="str">
            <v>TDI002</v>
          </cell>
          <cell r="D315" t="str">
            <v>Trần Nguyễn Dũng</v>
          </cell>
          <cell r="E315" t="str">
            <v>Kiến trúc sư</v>
          </cell>
          <cell r="F315" t="str">
            <v>Bộ phận Thiết kế ý tưởng</v>
          </cell>
          <cell r="G315" t="str">
            <v>C4</v>
          </cell>
          <cell r="H315">
            <v>41381</v>
          </cell>
          <cell r="I315" t="str">
            <v>KVP</v>
          </cell>
          <cell r="J315">
            <v>24</v>
          </cell>
          <cell r="K315">
            <v>0</v>
          </cell>
          <cell r="L315">
            <v>23.5</v>
          </cell>
          <cell r="M315">
            <v>0.5</v>
          </cell>
          <cell r="N315">
            <v>0</v>
          </cell>
          <cell r="O315">
            <v>0</v>
          </cell>
        </row>
        <row r="316">
          <cell r="B316">
            <v>10004</v>
          </cell>
          <cell r="C316" t="str">
            <v>TDI003</v>
          </cell>
          <cell r="D316" t="str">
            <v>Đào Hữu Đạt</v>
          </cell>
          <cell r="E316" t="str">
            <v>Kiến trúc sư</v>
          </cell>
          <cell r="F316" t="str">
            <v>Bộ phận Thiết kế ý tưởng</v>
          </cell>
          <cell r="G316" t="str">
            <v>C4</v>
          </cell>
          <cell r="H316">
            <v>41345</v>
          </cell>
          <cell r="I316" t="str">
            <v>KVP</v>
          </cell>
          <cell r="J316">
            <v>24</v>
          </cell>
          <cell r="K316">
            <v>0</v>
          </cell>
          <cell r="L316">
            <v>23</v>
          </cell>
          <cell r="M316">
            <v>1</v>
          </cell>
          <cell r="N316">
            <v>0</v>
          </cell>
          <cell r="O316">
            <v>0</v>
          </cell>
        </row>
        <row r="317">
          <cell r="B317">
            <v>10005</v>
          </cell>
          <cell r="C317" t="str">
            <v>TDI004</v>
          </cell>
          <cell r="D317" t="str">
            <v>Lưu Minh Luân</v>
          </cell>
          <cell r="E317" t="str">
            <v>Kiến trúc sư</v>
          </cell>
          <cell r="F317" t="str">
            <v>Bộ phận Thiết kế kiến trúc</v>
          </cell>
          <cell r="G317" t="str">
            <v>C4</v>
          </cell>
          <cell r="H317">
            <v>41687</v>
          </cell>
          <cell r="I317" t="str">
            <v>KVP</v>
          </cell>
          <cell r="J317">
            <v>24</v>
          </cell>
          <cell r="K317">
            <v>0</v>
          </cell>
          <cell r="L317">
            <v>23</v>
          </cell>
          <cell r="M317">
            <v>1</v>
          </cell>
          <cell r="N317">
            <v>0</v>
          </cell>
          <cell r="O317">
            <v>0</v>
          </cell>
        </row>
        <row r="318">
          <cell r="B318">
            <v>10006</v>
          </cell>
          <cell r="C318" t="str">
            <v>TDI006</v>
          </cell>
          <cell r="D318" t="str">
            <v>Nguyễn Thành Nam</v>
          </cell>
          <cell r="E318" t="str">
            <v>Giám đốc</v>
          </cell>
          <cell r="F318" t="str">
            <v>Ban Giám đốc</v>
          </cell>
          <cell r="G318" t="str">
            <v>C4</v>
          </cell>
          <cell r="H318">
            <v>40162</v>
          </cell>
          <cell r="I318" t="str">
            <v>KVP</v>
          </cell>
          <cell r="J318">
            <v>24</v>
          </cell>
          <cell r="K318">
            <v>0</v>
          </cell>
          <cell r="L318">
            <v>24</v>
          </cell>
          <cell r="M318">
            <v>0</v>
          </cell>
          <cell r="N318">
            <v>0</v>
          </cell>
          <cell r="O318">
            <v>0</v>
          </cell>
        </row>
        <row r="319">
          <cell r="B319">
            <v>10007</v>
          </cell>
          <cell r="C319" t="str">
            <v>TDI013</v>
          </cell>
          <cell r="D319" t="str">
            <v>Trần Văn Tuấn Dương</v>
          </cell>
          <cell r="E319" t="str">
            <v>Kiến trúc sư</v>
          </cell>
          <cell r="F319" t="str">
            <v>Bộ phận Thiết kế kiến trúc</v>
          </cell>
          <cell r="G319" t="str">
            <v>C4</v>
          </cell>
          <cell r="H319">
            <v>42749</v>
          </cell>
          <cell r="I319" t="str">
            <v>KVP</v>
          </cell>
          <cell r="J319">
            <v>24</v>
          </cell>
          <cell r="K319">
            <v>0</v>
          </cell>
          <cell r="L319">
            <v>22</v>
          </cell>
          <cell r="M319">
            <v>2</v>
          </cell>
          <cell r="N319">
            <v>0</v>
          </cell>
          <cell r="O319">
            <v>0</v>
          </cell>
        </row>
        <row r="320">
          <cell r="B320">
            <v>10191.200000000001</v>
          </cell>
          <cell r="C320" t="str">
            <v>EC006</v>
          </cell>
          <cell r="D320" t="str">
            <v>Nguyễn Viết Thông</v>
          </cell>
          <cell r="E320" t="str">
            <v>Phụ trách kế toán</v>
          </cell>
          <cell r="F320">
            <v>0</v>
          </cell>
          <cell r="G320" t="str">
            <v>C4</v>
          </cell>
          <cell r="H320">
            <v>42585</v>
          </cell>
          <cell r="I320" t="str">
            <v>KVP</v>
          </cell>
          <cell r="J320">
            <v>24</v>
          </cell>
          <cell r="K320">
            <v>0</v>
          </cell>
          <cell r="L320">
            <v>24</v>
          </cell>
          <cell r="M320">
            <v>0</v>
          </cell>
          <cell r="N320">
            <v>0</v>
          </cell>
          <cell r="O320">
            <v>0</v>
          </cell>
        </row>
        <row r="321">
          <cell r="B321">
            <v>10001</v>
          </cell>
          <cell r="C321" t="str">
            <v>TDI001</v>
          </cell>
          <cell r="D321" t="str">
            <v>Nguyễn Ngọc Xuyên</v>
          </cell>
          <cell r="E321" t="str">
            <v>Khác</v>
          </cell>
          <cell r="F321" t="str">
            <v>Khác</v>
          </cell>
          <cell r="G321" t="str">
            <v>C5-1</v>
          </cell>
          <cell r="H321">
            <v>41339</v>
          </cell>
          <cell r="I321" t="str">
            <v>KVP</v>
          </cell>
          <cell r="J321">
            <v>24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</row>
        <row r="322">
          <cell r="B322">
            <v>10361</v>
          </cell>
          <cell r="C322">
            <v>0</v>
          </cell>
          <cell r="D322" t="str">
            <v>Phan Thùy Dương</v>
          </cell>
          <cell r="E322" t="str">
            <v>Giám đốc</v>
          </cell>
          <cell r="F322" t="str">
            <v>Ban Giám đốc</v>
          </cell>
          <cell r="G322" t="str">
            <v>C5-1</v>
          </cell>
          <cell r="H322">
            <v>42431</v>
          </cell>
          <cell r="I322" t="str">
            <v>KVP</v>
          </cell>
          <cell r="J322">
            <v>24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</row>
        <row r="323">
          <cell r="B323">
            <v>10191.1</v>
          </cell>
          <cell r="C323" t="str">
            <v>ECL002</v>
          </cell>
          <cell r="D323" t="str">
            <v>Nguyễn Viết Thông</v>
          </cell>
          <cell r="E323" t="str">
            <v>Phụ trách Kế toán</v>
          </cell>
          <cell r="F323" t="str">
            <v>Phòng Kế toán</v>
          </cell>
          <cell r="G323" t="str">
            <v>C6.2</v>
          </cell>
          <cell r="H323">
            <v>42585</v>
          </cell>
          <cell r="I323" t="str">
            <v>KVP</v>
          </cell>
          <cell r="J323">
            <v>24</v>
          </cell>
          <cell r="K323">
            <v>0</v>
          </cell>
          <cell r="L323">
            <v>24</v>
          </cell>
          <cell r="M323">
            <v>0</v>
          </cell>
          <cell r="N323">
            <v>0</v>
          </cell>
          <cell r="O323">
            <v>0</v>
          </cell>
        </row>
        <row r="324">
          <cell r="B324">
            <v>10190.1</v>
          </cell>
          <cell r="C324">
            <v>0</v>
          </cell>
          <cell r="D324" t="str">
            <v>Vũ Bá Sang</v>
          </cell>
          <cell r="E324" t="str">
            <v>Giám đốc</v>
          </cell>
          <cell r="F324" t="str">
            <v>Ban Giám đốc</v>
          </cell>
          <cell r="G324" t="str">
            <v>C6.2</v>
          </cell>
          <cell r="H324">
            <v>41876</v>
          </cell>
          <cell r="I324" t="str">
            <v>KVP</v>
          </cell>
          <cell r="J324">
            <v>24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</row>
      </sheetData>
      <sheetData sheetId="7" refreshError="1">
        <row r="7">
          <cell r="B7">
            <v>10023</v>
          </cell>
          <cell r="C7" t="str">
            <v>KC047</v>
          </cell>
          <cell r="D7" t="str">
            <v>Phạm Xuân Đông</v>
          </cell>
          <cell r="E7">
            <v>0</v>
          </cell>
          <cell r="F7">
            <v>0</v>
          </cell>
          <cell r="G7" t="str">
            <v>Quyền Trưởng đoàn Tư vấn giám sát</v>
          </cell>
          <cell r="H7" t="str">
            <v>Đoàn Tư vấn giám sát Ecohome Phúc Lợi</v>
          </cell>
          <cell r="I7" t="str">
            <v>C2-1</v>
          </cell>
          <cell r="J7" t="str">
            <v>XĐTH</v>
          </cell>
          <cell r="K7">
            <v>24</v>
          </cell>
          <cell r="L7">
            <v>11285000</v>
          </cell>
          <cell r="M7">
            <v>0</v>
          </cell>
          <cell r="N7">
            <v>0</v>
          </cell>
          <cell r="O7">
            <v>30</v>
          </cell>
          <cell r="P7">
            <v>0</v>
          </cell>
          <cell r="Q7">
            <v>0</v>
          </cell>
          <cell r="R7">
            <v>0</v>
          </cell>
          <cell r="S7">
            <v>30</v>
          </cell>
          <cell r="T7">
            <v>3526563</v>
          </cell>
          <cell r="U7">
            <v>1763282</v>
          </cell>
          <cell r="V7">
            <v>0</v>
          </cell>
          <cell r="W7">
            <v>0</v>
          </cell>
        </row>
        <row r="8">
          <cell r="B8">
            <v>10008</v>
          </cell>
          <cell r="C8">
            <v>0</v>
          </cell>
          <cell r="D8" t="str">
            <v>Nguyễn Văn Dũng</v>
          </cell>
          <cell r="E8">
            <v>0</v>
          </cell>
          <cell r="F8">
            <v>0</v>
          </cell>
          <cell r="G8" t="str">
            <v>Trưởng các đoàn Tư vấn giám sát</v>
          </cell>
          <cell r="H8" t="str">
            <v>Đoàn Tư vấn giám sát</v>
          </cell>
          <cell r="I8" t="str">
            <v>C2-1</v>
          </cell>
          <cell r="J8" t="str">
            <v>Không XĐTH</v>
          </cell>
          <cell r="K8">
            <v>24</v>
          </cell>
          <cell r="L8">
            <v>29700000</v>
          </cell>
          <cell r="M8">
            <v>0</v>
          </cell>
          <cell r="N8">
            <v>0</v>
          </cell>
          <cell r="O8">
            <v>16</v>
          </cell>
          <cell r="P8">
            <v>0</v>
          </cell>
          <cell r="Q8">
            <v>0</v>
          </cell>
          <cell r="R8">
            <v>0</v>
          </cell>
          <cell r="S8">
            <v>16</v>
          </cell>
          <cell r="T8">
            <v>4950000</v>
          </cell>
          <cell r="U8">
            <v>2475000</v>
          </cell>
          <cell r="V8">
            <v>0</v>
          </cell>
          <cell r="W8">
            <v>0</v>
          </cell>
        </row>
        <row r="9">
          <cell r="B9">
            <v>10009</v>
          </cell>
          <cell r="C9" t="str">
            <v>Vũ Quốc Tuấn</v>
          </cell>
          <cell r="D9" t="str">
            <v>Vũ Quốc Tuấn</v>
          </cell>
          <cell r="E9">
            <v>0</v>
          </cell>
          <cell r="F9">
            <v>0</v>
          </cell>
          <cell r="G9" t="str">
            <v>Kỹ sư giám sát M&amp;E</v>
          </cell>
          <cell r="H9" t="str">
            <v>Đoàn Tư vấn giám sát Ecohome Phúc Lợi</v>
          </cell>
          <cell r="I9" t="str">
            <v>C2-1</v>
          </cell>
          <cell r="J9" t="str">
            <v>Không XĐTH</v>
          </cell>
          <cell r="K9">
            <v>24</v>
          </cell>
          <cell r="L9">
            <v>14950000</v>
          </cell>
          <cell r="M9">
            <v>0</v>
          </cell>
          <cell r="N9">
            <v>0</v>
          </cell>
          <cell r="O9">
            <v>30</v>
          </cell>
          <cell r="P9">
            <v>0</v>
          </cell>
          <cell r="Q9">
            <v>0</v>
          </cell>
          <cell r="R9">
            <v>0</v>
          </cell>
          <cell r="S9">
            <v>30</v>
          </cell>
          <cell r="T9">
            <v>4671875</v>
          </cell>
          <cell r="U9">
            <v>2335938</v>
          </cell>
          <cell r="V9">
            <v>0</v>
          </cell>
          <cell r="W9">
            <v>0</v>
          </cell>
        </row>
        <row r="10">
          <cell r="B10">
            <v>10022</v>
          </cell>
          <cell r="C10" t="str">
            <v>KC045</v>
          </cell>
          <cell r="D10" t="str">
            <v>Nguyễn Huy Châu</v>
          </cell>
          <cell r="E10">
            <v>0</v>
          </cell>
          <cell r="F10">
            <v>0</v>
          </cell>
          <cell r="G10" t="str">
            <v>Kỹ sư An toàn lao động</v>
          </cell>
          <cell r="H10" t="str">
            <v>Đoàn Tư vấn giám sát Ecohome Phúc Lợi</v>
          </cell>
          <cell r="I10" t="str">
            <v>C2-1</v>
          </cell>
          <cell r="J10" t="str">
            <v>XĐTH</v>
          </cell>
          <cell r="K10">
            <v>24</v>
          </cell>
          <cell r="L10">
            <v>11000000</v>
          </cell>
          <cell r="M10">
            <v>0</v>
          </cell>
          <cell r="N10">
            <v>0</v>
          </cell>
          <cell r="O10">
            <v>30</v>
          </cell>
          <cell r="P10">
            <v>0</v>
          </cell>
          <cell r="Q10">
            <v>0</v>
          </cell>
          <cell r="R10">
            <v>0</v>
          </cell>
          <cell r="S10">
            <v>30</v>
          </cell>
          <cell r="T10">
            <v>3437500</v>
          </cell>
          <cell r="U10">
            <v>1718750</v>
          </cell>
          <cell r="V10">
            <v>0</v>
          </cell>
          <cell r="W10">
            <v>0</v>
          </cell>
        </row>
        <row r="11">
          <cell r="B11">
            <v>10013</v>
          </cell>
          <cell r="C11" t="str">
            <v>KC020</v>
          </cell>
          <cell r="D11" t="str">
            <v>Tống Viết Tú</v>
          </cell>
          <cell r="E11">
            <v>0</v>
          </cell>
          <cell r="F11">
            <v>0</v>
          </cell>
          <cell r="G11" t="str">
            <v>Kỹ sư Giám sát xây dựng</v>
          </cell>
          <cell r="H11" t="str">
            <v>Đoàn Tư vấn giám sát Ecohome Phúc Lợi</v>
          </cell>
          <cell r="I11" t="str">
            <v>C2-1</v>
          </cell>
          <cell r="J11" t="str">
            <v>XĐTH</v>
          </cell>
          <cell r="K11">
            <v>24</v>
          </cell>
          <cell r="L11">
            <v>13000000.199999999</v>
          </cell>
          <cell r="M11">
            <v>0</v>
          </cell>
          <cell r="N11">
            <v>0</v>
          </cell>
          <cell r="O11">
            <v>30</v>
          </cell>
          <cell r="P11">
            <v>0</v>
          </cell>
          <cell r="Q11">
            <v>0</v>
          </cell>
          <cell r="R11">
            <v>0</v>
          </cell>
          <cell r="S11">
            <v>30</v>
          </cell>
          <cell r="T11">
            <v>4062500</v>
          </cell>
          <cell r="U11">
            <v>2031250</v>
          </cell>
          <cell r="V11">
            <v>0</v>
          </cell>
          <cell r="W11">
            <v>0</v>
          </cell>
        </row>
        <row r="12">
          <cell r="B12">
            <v>10027</v>
          </cell>
          <cell r="C12" t="str">
            <v>KC053</v>
          </cell>
          <cell r="D12" t="str">
            <v>Nguyễn Đức Hưng</v>
          </cell>
          <cell r="E12">
            <v>0</v>
          </cell>
          <cell r="F12">
            <v>0</v>
          </cell>
          <cell r="G12" t="str">
            <v>Nhân viên Trắc đạc</v>
          </cell>
          <cell r="H12" t="str">
            <v>Đoàn Tư vấn giám sát Ecohome Phúc Lợi</v>
          </cell>
          <cell r="I12" t="str">
            <v>C2-1</v>
          </cell>
          <cell r="J12" t="str">
            <v>XĐTH</v>
          </cell>
          <cell r="K12">
            <v>24</v>
          </cell>
          <cell r="L12">
            <v>10000000</v>
          </cell>
          <cell r="M12">
            <v>0</v>
          </cell>
          <cell r="N12">
            <v>0</v>
          </cell>
          <cell r="O12">
            <v>30</v>
          </cell>
          <cell r="P12">
            <v>0</v>
          </cell>
          <cell r="Q12">
            <v>0</v>
          </cell>
          <cell r="R12">
            <v>0</v>
          </cell>
          <cell r="S12">
            <v>30</v>
          </cell>
          <cell r="T12">
            <v>3125000</v>
          </cell>
          <cell r="U12">
            <v>1562500</v>
          </cell>
          <cell r="V12">
            <v>0</v>
          </cell>
          <cell r="W12">
            <v>0</v>
          </cell>
        </row>
        <row r="13">
          <cell r="B13">
            <v>10372</v>
          </cell>
          <cell r="C13">
            <v>0</v>
          </cell>
          <cell r="D13" t="str">
            <v>Lương Trung Đông</v>
          </cell>
          <cell r="E13">
            <v>0</v>
          </cell>
          <cell r="F13">
            <v>0</v>
          </cell>
          <cell r="G13" t="str">
            <v>Kỹ sư Giám sát xây dựng</v>
          </cell>
          <cell r="H13" t="str">
            <v>Đoàn Tư vấn giám sát TD school</v>
          </cell>
          <cell r="I13" t="str">
            <v>C2-1</v>
          </cell>
          <cell r="J13" t="str">
            <v>HĐTV</v>
          </cell>
          <cell r="K13">
            <v>24</v>
          </cell>
          <cell r="L13">
            <v>13000000</v>
          </cell>
          <cell r="M13">
            <v>0</v>
          </cell>
          <cell r="N13">
            <v>0</v>
          </cell>
          <cell r="O13">
            <v>30</v>
          </cell>
          <cell r="P13">
            <v>0</v>
          </cell>
          <cell r="Q13">
            <v>0</v>
          </cell>
          <cell r="R13">
            <v>0</v>
          </cell>
          <cell r="S13">
            <v>30</v>
          </cell>
          <cell r="T13">
            <v>4062500</v>
          </cell>
          <cell r="U13">
            <v>2031250</v>
          </cell>
          <cell r="V13">
            <v>0</v>
          </cell>
          <cell r="W13">
            <v>0</v>
          </cell>
        </row>
        <row r="14">
          <cell r="B14">
            <v>10014</v>
          </cell>
          <cell r="C14">
            <v>0</v>
          </cell>
          <cell r="D14" t="str">
            <v>Nguyễn Khắc Trường</v>
          </cell>
          <cell r="E14">
            <v>0</v>
          </cell>
          <cell r="F14">
            <v>0</v>
          </cell>
          <cell r="G14" t="str">
            <v>Kỹ sư Giám sát xây dựng</v>
          </cell>
          <cell r="H14" t="str">
            <v>Đoàn Tư vấn giám sát Ecohome Phúc Lợi</v>
          </cell>
          <cell r="I14" t="str">
            <v>C2-1</v>
          </cell>
          <cell r="J14" t="str">
            <v>Không XĐTH</v>
          </cell>
          <cell r="K14">
            <v>24</v>
          </cell>
          <cell r="L14">
            <v>12999999.960000001</v>
          </cell>
          <cell r="M14">
            <v>0</v>
          </cell>
          <cell r="N14">
            <v>0</v>
          </cell>
          <cell r="O14">
            <v>30</v>
          </cell>
          <cell r="P14">
            <v>0</v>
          </cell>
          <cell r="Q14">
            <v>0</v>
          </cell>
          <cell r="R14">
            <v>0</v>
          </cell>
          <cell r="S14">
            <v>30</v>
          </cell>
          <cell r="T14">
            <v>4062500</v>
          </cell>
          <cell r="U14">
            <v>2031250</v>
          </cell>
          <cell r="V14">
            <v>0</v>
          </cell>
          <cell r="W14">
            <v>0</v>
          </cell>
        </row>
        <row r="15">
          <cell r="B15">
            <v>10314</v>
          </cell>
          <cell r="C15">
            <v>0</v>
          </cell>
          <cell r="D15" t="str">
            <v>Cao Duy Trọng</v>
          </cell>
          <cell r="E15">
            <v>0</v>
          </cell>
          <cell r="F15">
            <v>0</v>
          </cell>
          <cell r="G15" t="str">
            <v>Kỹ sư Tư vấn giám sát</v>
          </cell>
          <cell r="H15" t="str">
            <v>Đoàn Tư vấn giám sát Ecohome Phúc Lợi</v>
          </cell>
          <cell r="I15" t="str">
            <v>C2-1</v>
          </cell>
          <cell r="J15" t="str">
            <v>XĐTH</v>
          </cell>
          <cell r="K15">
            <v>24</v>
          </cell>
          <cell r="L15">
            <v>13000000</v>
          </cell>
          <cell r="M15">
            <v>0</v>
          </cell>
          <cell r="N15">
            <v>0</v>
          </cell>
          <cell r="O15">
            <v>30</v>
          </cell>
          <cell r="P15">
            <v>0</v>
          </cell>
          <cell r="Q15">
            <v>0</v>
          </cell>
          <cell r="R15">
            <v>0</v>
          </cell>
          <cell r="S15">
            <v>30</v>
          </cell>
          <cell r="T15">
            <v>4062500</v>
          </cell>
          <cell r="U15">
            <v>2031250</v>
          </cell>
          <cell r="V15">
            <v>0</v>
          </cell>
          <cell r="W15">
            <v>0</v>
          </cell>
        </row>
        <row r="16">
          <cell r="B16">
            <v>10010</v>
          </cell>
          <cell r="C16" t="str">
            <v>KC010</v>
          </cell>
          <cell r="D16" t="str">
            <v>Hà Tiến Dũng</v>
          </cell>
          <cell r="E16">
            <v>0</v>
          </cell>
          <cell r="F16">
            <v>0</v>
          </cell>
          <cell r="G16" t="str">
            <v>Kỹ sư Giám sát xây dựng</v>
          </cell>
          <cell r="H16" t="str">
            <v>Đoàn Tư vấn giám sát Ecolife Tây Hồ</v>
          </cell>
          <cell r="I16" t="str">
            <v>C2-1</v>
          </cell>
          <cell r="J16" t="str">
            <v>XĐTH</v>
          </cell>
          <cell r="K16">
            <v>24</v>
          </cell>
          <cell r="L16">
            <v>13999999.949999999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10328</v>
          </cell>
          <cell r="C17">
            <v>0</v>
          </cell>
          <cell r="D17" t="str">
            <v>Nguyễn Xuân Hùng</v>
          </cell>
          <cell r="E17">
            <v>0</v>
          </cell>
          <cell r="F17">
            <v>0</v>
          </cell>
          <cell r="G17" t="str">
            <v xml:space="preserve">Phó Phòng Quản lý dự án kiêm Giám đốc dự án Ecohome Phúc Lợi </v>
          </cell>
          <cell r="H17" t="str">
            <v>Dự án Ecohome Phúc Lợi DE4</v>
          </cell>
          <cell r="I17" t="str">
            <v>C2</v>
          </cell>
          <cell r="J17" t="str">
            <v>XĐTH</v>
          </cell>
          <cell r="K17">
            <v>24</v>
          </cell>
          <cell r="L17">
            <v>35000000</v>
          </cell>
          <cell r="M17">
            <v>0</v>
          </cell>
          <cell r="N17">
            <v>0</v>
          </cell>
          <cell r="O17">
            <v>8</v>
          </cell>
          <cell r="P17">
            <v>0</v>
          </cell>
          <cell r="Q17">
            <v>0</v>
          </cell>
          <cell r="R17">
            <v>0</v>
          </cell>
          <cell r="S17">
            <v>8</v>
          </cell>
          <cell r="T17">
            <v>2916667</v>
          </cell>
          <cell r="U17">
            <v>1458334</v>
          </cell>
          <cell r="V17">
            <v>0</v>
          </cell>
          <cell r="W17">
            <v>0</v>
          </cell>
        </row>
        <row r="18">
          <cell r="B18">
            <v>10047</v>
          </cell>
          <cell r="C18">
            <v>0</v>
          </cell>
          <cell r="D18" t="str">
            <v>Nông Bá Hóa</v>
          </cell>
          <cell r="E18">
            <v>0</v>
          </cell>
          <cell r="F18">
            <v>0</v>
          </cell>
          <cell r="G18" t="str">
            <v>Kỹ sư giám sát A3</v>
          </cell>
          <cell r="H18" t="str">
            <v>Ban Điều hành dự án Ecolife Capitol</v>
          </cell>
          <cell r="I18" t="str">
            <v>C3</v>
          </cell>
          <cell r="J18" t="str">
            <v>Không XĐTH</v>
          </cell>
          <cell r="K18">
            <v>26</v>
          </cell>
          <cell r="L18">
            <v>11550000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10133</v>
          </cell>
          <cell r="C19" t="str">
            <v>CNX390</v>
          </cell>
          <cell r="D19" t="str">
            <v>Nguyễn Bá Đạo</v>
          </cell>
          <cell r="E19">
            <v>0</v>
          </cell>
          <cell r="F19">
            <v>0</v>
          </cell>
          <cell r="G19" t="str">
            <v>Chỉ huy phó</v>
          </cell>
          <cell r="H19" t="str">
            <v>Ban Điều hành dự án Ecohome Phúc Lợi</v>
          </cell>
          <cell r="I19" t="str">
            <v>C3</v>
          </cell>
          <cell r="J19" t="str">
            <v>XĐTH</v>
          </cell>
          <cell r="K19">
            <v>26</v>
          </cell>
          <cell r="L19">
            <v>20000000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10081</v>
          </cell>
          <cell r="C20" t="str">
            <v>CNX268</v>
          </cell>
          <cell r="D20" t="str">
            <v>Triệu Hải Minh</v>
          </cell>
          <cell r="E20">
            <v>0</v>
          </cell>
          <cell r="F20">
            <v>0</v>
          </cell>
          <cell r="G20" t="str">
            <v>Phụ trách tòa E2</v>
          </cell>
          <cell r="H20" t="str">
            <v>Ban Điều hành dự án Ecohome Phúc Lợi</v>
          </cell>
          <cell r="I20" t="str">
            <v>C3</v>
          </cell>
          <cell r="J20" t="str">
            <v>XĐTH</v>
          </cell>
          <cell r="K20">
            <v>26</v>
          </cell>
          <cell r="L20">
            <v>15000000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10058</v>
          </cell>
          <cell r="C21" t="str">
            <v>CNX079</v>
          </cell>
          <cell r="D21" t="str">
            <v>Chung Văn Dương</v>
          </cell>
          <cell r="E21">
            <v>0</v>
          </cell>
          <cell r="F21">
            <v>0</v>
          </cell>
          <cell r="G21" t="str">
            <v>Kỹ sư trắc địa</v>
          </cell>
          <cell r="H21" t="str">
            <v>Ban Điều hành dự án Ecohome Phúc Lợi</v>
          </cell>
          <cell r="I21" t="str">
            <v>C3</v>
          </cell>
          <cell r="J21" t="str">
            <v>XĐTH</v>
          </cell>
          <cell r="K21">
            <v>26</v>
          </cell>
          <cell r="L21">
            <v>11500000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10060</v>
          </cell>
          <cell r="C22" t="str">
            <v>CNX090</v>
          </cell>
          <cell r="D22" t="str">
            <v>Nguyễn Văn Sơn</v>
          </cell>
          <cell r="E22">
            <v>0</v>
          </cell>
          <cell r="F22">
            <v>0</v>
          </cell>
          <cell r="G22" t="str">
            <v>Kỹ sư HSE</v>
          </cell>
          <cell r="H22" t="str">
            <v>Ban Điều hành dự án Ecohome Phúc Lợi</v>
          </cell>
          <cell r="I22" t="str">
            <v>C3</v>
          </cell>
          <cell r="J22" t="str">
            <v>XĐTH</v>
          </cell>
          <cell r="K22">
            <v>26</v>
          </cell>
          <cell r="L22">
            <v>11550000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10130</v>
          </cell>
          <cell r="C23" t="str">
            <v>CNX383</v>
          </cell>
          <cell r="D23" t="str">
            <v>Mai Thanh Hòa</v>
          </cell>
          <cell r="E23">
            <v>0</v>
          </cell>
          <cell r="F23">
            <v>0</v>
          </cell>
          <cell r="G23" t="str">
            <v>Kỹ sư giám sát xây dựng</v>
          </cell>
          <cell r="H23" t="str">
            <v>Ban Điều hành dự án Ecolife Capitol</v>
          </cell>
          <cell r="I23" t="str">
            <v>C3</v>
          </cell>
          <cell r="J23" t="str">
            <v>XĐTH</v>
          </cell>
          <cell r="K23">
            <v>26</v>
          </cell>
          <cell r="L23">
            <v>13000000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10101</v>
          </cell>
          <cell r="C24" t="str">
            <v>CNX316</v>
          </cell>
          <cell r="D24" t="str">
            <v>Lê Viết Nhất</v>
          </cell>
          <cell r="E24">
            <v>0</v>
          </cell>
          <cell r="F24">
            <v>0</v>
          </cell>
          <cell r="G24" t="str">
            <v>Kỹ sư giám sát xây dựng</v>
          </cell>
          <cell r="H24" t="str">
            <v>Ban Điều hành dự án Ecohome Phúc Lợi</v>
          </cell>
          <cell r="I24" t="str">
            <v>C3</v>
          </cell>
          <cell r="J24" t="str">
            <v>XĐTH</v>
          </cell>
          <cell r="K24">
            <v>26</v>
          </cell>
          <cell r="L24">
            <v>13800000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10237</v>
          </cell>
          <cell r="C25" t="str">
            <v>TD168</v>
          </cell>
          <cell r="D25" t="str">
            <v>Phan Trung Kiên</v>
          </cell>
          <cell r="E25">
            <v>0</v>
          </cell>
          <cell r="F25">
            <v>0</v>
          </cell>
          <cell r="G25" t="str">
            <v>Chỉ huy phó phụ trách công tác nghiệm thu</v>
          </cell>
          <cell r="H25" t="str">
            <v>Ban Điều hành dự án Ecohome Phúc Lợi</v>
          </cell>
          <cell r="I25" t="str">
            <v>C3</v>
          </cell>
          <cell r="J25" t="str">
            <v>XĐTH</v>
          </cell>
          <cell r="K25">
            <v>26</v>
          </cell>
          <cell r="L25">
            <v>15000000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10059</v>
          </cell>
          <cell r="C26" t="str">
            <v>CNX081</v>
          </cell>
          <cell r="D26" t="str">
            <v>Trương Chí Thanh</v>
          </cell>
          <cell r="E26">
            <v>0</v>
          </cell>
          <cell r="F26">
            <v>0</v>
          </cell>
          <cell r="G26" t="str">
            <v>Kỹ sư giám sát xây dựng</v>
          </cell>
          <cell r="H26" t="str">
            <v>Ban Điều hành dự án Ecohome Phúc Lợi</v>
          </cell>
          <cell r="I26" t="str">
            <v>C3</v>
          </cell>
          <cell r="J26" t="str">
            <v>XĐTH</v>
          </cell>
          <cell r="K26">
            <v>26</v>
          </cell>
          <cell r="L26">
            <v>8800000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10131</v>
          </cell>
          <cell r="C27" t="str">
            <v>CNX384</v>
          </cell>
          <cell r="D27" t="str">
            <v>Ngô Việt Đức</v>
          </cell>
          <cell r="E27">
            <v>0</v>
          </cell>
          <cell r="F27">
            <v>0</v>
          </cell>
          <cell r="G27" t="str">
            <v>Kỹ sư giám sát xây dựng</v>
          </cell>
          <cell r="H27" t="str">
            <v>Ban Điều hành dự án Ecohome Phúc Lợi</v>
          </cell>
          <cell r="I27" t="str">
            <v>C3</v>
          </cell>
          <cell r="J27" t="str">
            <v>Không XĐTH</v>
          </cell>
          <cell r="K27">
            <v>26</v>
          </cell>
          <cell r="L27">
            <v>10800000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10068</v>
          </cell>
          <cell r="C28" t="str">
            <v>CNX156</v>
          </cell>
          <cell r="D28" t="str">
            <v>Vũ Xuân Viên</v>
          </cell>
          <cell r="E28">
            <v>0</v>
          </cell>
          <cell r="F28">
            <v>0</v>
          </cell>
          <cell r="G28" t="str">
            <v>Chỉ huy phó</v>
          </cell>
          <cell r="H28" t="str">
            <v>Ban Điều hành dự án Ecohome Phúc Lợi</v>
          </cell>
          <cell r="I28" t="str">
            <v>C3</v>
          </cell>
          <cell r="J28" t="str">
            <v>XĐTH</v>
          </cell>
          <cell r="K28">
            <v>26</v>
          </cell>
          <cell r="L28">
            <v>16000000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10331</v>
          </cell>
          <cell r="C29" t="str">
            <v>CNX402</v>
          </cell>
          <cell r="D29" t="str">
            <v>Nguyễn Tường Linh</v>
          </cell>
          <cell r="E29">
            <v>0</v>
          </cell>
          <cell r="F29">
            <v>0</v>
          </cell>
          <cell r="G29" t="str">
            <v>Kỹ sư Giám sát xây dựng</v>
          </cell>
          <cell r="H29" t="str">
            <v>Ban Điều hành dự án Ecohome Phúc Lợi</v>
          </cell>
          <cell r="I29" t="str">
            <v>C3</v>
          </cell>
          <cell r="J29" t="str">
            <v>XĐTH</v>
          </cell>
          <cell r="K29">
            <v>26</v>
          </cell>
          <cell r="L29">
            <v>12000000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10100</v>
          </cell>
          <cell r="C30" t="str">
            <v>CNX315</v>
          </cell>
          <cell r="D30" t="str">
            <v>Lưu Đức Phú</v>
          </cell>
          <cell r="E30">
            <v>0</v>
          </cell>
          <cell r="F30">
            <v>0</v>
          </cell>
          <cell r="G30" t="str">
            <v>Kỹ sư giám sát xây dựng</v>
          </cell>
          <cell r="H30" t="str">
            <v>Ban Điều hành dự án Ecohome Phúc Lợi</v>
          </cell>
          <cell r="I30" t="str">
            <v>C3</v>
          </cell>
          <cell r="J30" t="str">
            <v>XĐTH</v>
          </cell>
          <cell r="K30">
            <v>26</v>
          </cell>
          <cell r="L30">
            <v>12000000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10128</v>
          </cell>
          <cell r="C31" t="str">
            <v>TD131</v>
          </cell>
          <cell r="D31" t="str">
            <v>Hoàng Tùng</v>
          </cell>
          <cell r="E31">
            <v>0</v>
          </cell>
          <cell r="F31">
            <v>0</v>
          </cell>
          <cell r="G31" t="str">
            <v>Kỹ sư Quản lý chất lượng M&amp;E</v>
          </cell>
          <cell r="H31" t="str">
            <v>Ban Điều hành dự án Ecohome Phúc Lợi</v>
          </cell>
          <cell r="I31" t="str">
            <v>C3</v>
          </cell>
          <cell r="J31" t="str">
            <v>XĐTH</v>
          </cell>
          <cell r="K31">
            <v>26</v>
          </cell>
          <cell r="L31">
            <v>13200000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10330</v>
          </cell>
          <cell r="C32" t="str">
            <v>CNX401</v>
          </cell>
          <cell r="D32" t="str">
            <v>Nguyễn Văn Thể</v>
          </cell>
          <cell r="E32">
            <v>0</v>
          </cell>
          <cell r="F32">
            <v>0</v>
          </cell>
          <cell r="G32" t="str">
            <v>Kỹ sư Cấp thoát nước</v>
          </cell>
          <cell r="H32" t="str">
            <v>Ban Điều hành dự án Ecohome Phúc Lợi</v>
          </cell>
          <cell r="I32" t="str">
            <v>C3</v>
          </cell>
          <cell r="J32" t="str">
            <v>XĐTH</v>
          </cell>
          <cell r="K32">
            <v>26</v>
          </cell>
          <cell r="L32">
            <v>13000000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10080</v>
          </cell>
          <cell r="C33" t="str">
            <v>CNX259</v>
          </cell>
          <cell r="D33" t="str">
            <v>Nguyễn Trường Giang</v>
          </cell>
          <cell r="E33">
            <v>0</v>
          </cell>
          <cell r="F33">
            <v>0</v>
          </cell>
          <cell r="G33" t="str">
            <v>Kỹ sư giám sát M&amp;E</v>
          </cell>
          <cell r="H33" t="str">
            <v>Ban Điều hành dự án Ecohome Phúc Lợi</v>
          </cell>
          <cell r="I33" t="str">
            <v>C3</v>
          </cell>
          <cell r="J33" t="str">
            <v>XĐTH</v>
          </cell>
          <cell r="K33">
            <v>26</v>
          </cell>
          <cell r="L33">
            <v>10000000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10054</v>
          </cell>
          <cell r="C34" t="str">
            <v>CNX066</v>
          </cell>
          <cell r="D34" t="str">
            <v>Vũ Ngọc Thái</v>
          </cell>
          <cell r="E34">
            <v>0</v>
          </cell>
          <cell r="F34">
            <v>0</v>
          </cell>
          <cell r="G34" t="str">
            <v>Trưởng nhóm vật tư DE4</v>
          </cell>
          <cell r="H34" t="str">
            <v>Ban Điều hành dự án Ecohome Phúc Lợi</v>
          </cell>
          <cell r="I34" t="str">
            <v>C3</v>
          </cell>
          <cell r="J34" t="str">
            <v>XĐTH</v>
          </cell>
          <cell r="K34">
            <v>26</v>
          </cell>
          <cell r="L34">
            <v>14000000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10076</v>
          </cell>
          <cell r="C35" t="str">
            <v>CNX212</v>
          </cell>
          <cell r="D35" t="str">
            <v>Nguyễn Song Hào</v>
          </cell>
          <cell r="E35">
            <v>0</v>
          </cell>
          <cell r="F35">
            <v>0</v>
          </cell>
          <cell r="G35" t="str">
            <v>Nhân viên điều phối vật tư</v>
          </cell>
          <cell r="H35" t="str">
            <v>Ban Điều hành dự án Ecohome Phúc Lợi</v>
          </cell>
          <cell r="I35" t="str">
            <v>C3</v>
          </cell>
          <cell r="J35" t="str">
            <v>XĐTH</v>
          </cell>
          <cell r="K35">
            <v>26</v>
          </cell>
          <cell r="L35">
            <v>7100000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B36">
            <v>10085</v>
          </cell>
          <cell r="C36" t="str">
            <v>CNX284</v>
          </cell>
          <cell r="D36" t="str">
            <v>Phạm Tiến Đạt</v>
          </cell>
          <cell r="E36">
            <v>0</v>
          </cell>
          <cell r="F36">
            <v>0</v>
          </cell>
          <cell r="G36" t="str">
            <v>Nhân viên điều phối vật tư</v>
          </cell>
          <cell r="H36" t="str">
            <v>Ban Điều hành dự án Ecohome Phúc Lợi</v>
          </cell>
          <cell r="I36" t="str">
            <v>C3</v>
          </cell>
          <cell r="J36" t="str">
            <v>XĐTH</v>
          </cell>
          <cell r="K36">
            <v>26</v>
          </cell>
          <cell r="L36">
            <v>8100000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B37">
            <v>10025</v>
          </cell>
          <cell r="C37" t="str">
            <v>KC049</v>
          </cell>
          <cell r="D37" t="str">
            <v>Nguyễn Văn Tuấn</v>
          </cell>
          <cell r="E37">
            <v>0</v>
          </cell>
          <cell r="F37">
            <v>0</v>
          </cell>
          <cell r="G37" t="str">
            <v>Kỹ sư giám sát xây dựng</v>
          </cell>
          <cell r="H37" t="str">
            <v>Ban Điều hành dự án Ecolife Capitol</v>
          </cell>
          <cell r="I37" t="str">
            <v>C3</v>
          </cell>
          <cell r="J37" t="str">
            <v>XĐTH</v>
          </cell>
          <cell r="K37">
            <v>26</v>
          </cell>
          <cell r="L37">
            <v>12500000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B38">
            <v>10135</v>
          </cell>
          <cell r="C38" t="str">
            <v>CNX392</v>
          </cell>
          <cell r="D38" t="str">
            <v>Trần Đức Trọng</v>
          </cell>
          <cell r="E38">
            <v>0</v>
          </cell>
          <cell r="F38">
            <v>0</v>
          </cell>
          <cell r="G38" t="str">
            <v>Nhân viên học việc kỹ sư giám sát hạ tầng</v>
          </cell>
          <cell r="H38" t="str">
            <v>Ban Điều hành dự án Ecohome Phúc Lợi</v>
          </cell>
          <cell r="I38" t="str">
            <v>C3</v>
          </cell>
          <cell r="J38" t="str">
            <v>HĐHV</v>
          </cell>
          <cell r="K38">
            <v>26</v>
          </cell>
          <cell r="L38">
            <v>7000000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B39">
            <v>10098</v>
          </cell>
          <cell r="C39" t="str">
            <v>CNX310</v>
          </cell>
          <cell r="D39" t="str">
            <v>Cao Văn Cảnh</v>
          </cell>
          <cell r="E39">
            <v>0</v>
          </cell>
          <cell r="F39">
            <v>0</v>
          </cell>
          <cell r="G39" t="str">
            <v>Chuyên viên khối lượng</v>
          </cell>
          <cell r="H39" t="str">
            <v>Ban Điều hành dự án Ecohome Phúc Lợi</v>
          </cell>
          <cell r="I39" t="str">
            <v>C3</v>
          </cell>
          <cell r="J39" t="str">
            <v>XĐTH</v>
          </cell>
          <cell r="K39">
            <v>26</v>
          </cell>
          <cell r="L39">
            <v>14512500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B40">
            <v>10003</v>
          </cell>
          <cell r="C40">
            <v>0</v>
          </cell>
          <cell r="D40" t="str">
            <v>Trần Nguyễn Dũng</v>
          </cell>
          <cell r="E40">
            <v>0</v>
          </cell>
          <cell r="F40">
            <v>0</v>
          </cell>
          <cell r="G40" t="str">
            <v>Kiến trúc sư</v>
          </cell>
          <cell r="H40" t="str">
            <v>Bộ phận Thiết kế ý tưởng</v>
          </cell>
          <cell r="I40" t="str">
            <v>C4</v>
          </cell>
          <cell r="J40" t="str">
            <v>XĐTH</v>
          </cell>
          <cell r="K40">
            <v>24</v>
          </cell>
          <cell r="L40">
            <v>13200000</v>
          </cell>
          <cell r="M40">
            <v>0</v>
          </cell>
          <cell r="N40">
            <v>0</v>
          </cell>
          <cell r="O40">
            <v>4</v>
          </cell>
          <cell r="P40">
            <v>0</v>
          </cell>
          <cell r="Q40">
            <v>0</v>
          </cell>
          <cell r="R40">
            <v>0</v>
          </cell>
          <cell r="S40">
            <v>4</v>
          </cell>
          <cell r="T40">
            <v>550000</v>
          </cell>
          <cell r="U40">
            <v>275000</v>
          </cell>
          <cell r="V40">
            <v>0</v>
          </cell>
          <cell r="W40">
            <v>0</v>
          </cell>
        </row>
        <row r="41">
          <cell r="B41">
            <v>10004</v>
          </cell>
          <cell r="C41">
            <v>0</v>
          </cell>
          <cell r="D41" t="str">
            <v>Đào Hữu Đạt</v>
          </cell>
          <cell r="E41">
            <v>0</v>
          </cell>
          <cell r="F41">
            <v>0</v>
          </cell>
          <cell r="G41" t="str">
            <v>Kiến trúc sư</v>
          </cell>
          <cell r="H41" t="str">
            <v>Bộ phận Thiết kế ý tưởng</v>
          </cell>
          <cell r="I41" t="str">
            <v>C4</v>
          </cell>
          <cell r="J41" t="str">
            <v>XĐTH</v>
          </cell>
          <cell r="K41">
            <v>24</v>
          </cell>
          <cell r="L41">
            <v>13750000</v>
          </cell>
          <cell r="M41">
            <v>0</v>
          </cell>
          <cell r="N41">
            <v>0</v>
          </cell>
          <cell r="O41">
            <v>4</v>
          </cell>
          <cell r="P41">
            <v>0</v>
          </cell>
          <cell r="Q41">
            <v>0</v>
          </cell>
          <cell r="R41">
            <v>0</v>
          </cell>
          <cell r="S41">
            <v>4</v>
          </cell>
          <cell r="T41">
            <v>572917</v>
          </cell>
          <cell r="U41">
            <v>286459</v>
          </cell>
          <cell r="V41">
            <v>0</v>
          </cell>
          <cell r="W41">
            <v>0</v>
          </cell>
        </row>
        <row r="42">
          <cell r="B42">
            <v>10005</v>
          </cell>
          <cell r="C42">
            <v>0</v>
          </cell>
          <cell r="D42" t="str">
            <v>Lưu Minh Luân</v>
          </cell>
          <cell r="E42">
            <v>0</v>
          </cell>
          <cell r="F42">
            <v>0</v>
          </cell>
          <cell r="G42" t="str">
            <v>Kiến trúc sư</v>
          </cell>
          <cell r="H42" t="str">
            <v>Bộ phận Thiết kế kiến trúc</v>
          </cell>
          <cell r="I42" t="str">
            <v>C4</v>
          </cell>
          <cell r="J42" t="str">
            <v>XĐTH</v>
          </cell>
          <cell r="K42">
            <v>24</v>
          </cell>
          <cell r="L42">
            <v>13225000</v>
          </cell>
          <cell r="M42">
            <v>0</v>
          </cell>
          <cell r="N42">
            <v>0</v>
          </cell>
          <cell r="O42">
            <v>4</v>
          </cell>
          <cell r="P42">
            <v>0</v>
          </cell>
          <cell r="Q42">
            <v>0</v>
          </cell>
          <cell r="R42">
            <v>0</v>
          </cell>
          <cell r="S42">
            <v>4</v>
          </cell>
          <cell r="T42">
            <v>551042</v>
          </cell>
          <cell r="U42">
            <v>275521</v>
          </cell>
          <cell r="V42">
            <v>0</v>
          </cell>
          <cell r="W42">
            <v>0</v>
          </cell>
        </row>
        <row r="43">
          <cell r="B43">
            <v>10007</v>
          </cell>
          <cell r="C43">
            <v>0</v>
          </cell>
          <cell r="D43" t="str">
            <v>Trần Văn Tuấn Dương</v>
          </cell>
          <cell r="E43">
            <v>0</v>
          </cell>
          <cell r="F43">
            <v>0</v>
          </cell>
          <cell r="G43" t="str">
            <v>Kiến trúc sư</v>
          </cell>
          <cell r="H43" t="str">
            <v>Bộ phận Thiết kế kiến trúc</v>
          </cell>
          <cell r="I43" t="str">
            <v>C4</v>
          </cell>
          <cell r="J43" t="str">
            <v>XĐTH</v>
          </cell>
          <cell r="K43">
            <v>24</v>
          </cell>
          <cell r="L43">
            <v>8000000</v>
          </cell>
          <cell r="M43">
            <v>0</v>
          </cell>
          <cell r="N43">
            <v>0</v>
          </cell>
          <cell r="O43">
            <v>4</v>
          </cell>
          <cell r="P43">
            <v>0</v>
          </cell>
          <cell r="Q43">
            <v>0</v>
          </cell>
          <cell r="R43">
            <v>0</v>
          </cell>
          <cell r="S43">
            <v>4</v>
          </cell>
          <cell r="T43">
            <v>333333</v>
          </cell>
          <cell r="U43">
            <v>166666</v>
          </cell>
          <cell r="V43">
            <v>0</v>
          </cell>
          <cell r="W43">
            <v>0</v>
          </cell>
        </row>
        <row r="44">
          <cell r="B44">
            <v>10266</v>
          </cell>
          <cell r="C44">
            <v>0</v>
          </cell>
          <cell r="D44" t="str">
            <v>Nguyễn Thái Anh</v>
          </cell>
          <cell r="E44">
            <v>0</v>
          </cell>
          <cell r="F44">
            <v>0</v>
          </cell>
          <cell r="G44" t="str">
            <v>Phụ trách Marketing</v>
          </cell>
          <cell r="H44" t="str">
            <v>Phòng Marketing</v>
          </cell>
          <cell r="I44" t="str">
            <v>CHG</v>
          </cell>
          <cell r="J44" t="str">
            <v>XĐTH</v>
          </cell>
          <cell r="K44">
            <v>24</v>
          </cell>
          <cell r="L44">
            <v>20000000</v>
          </cell>
          <cell r="M44">
            <v>0</v>
          </cell>
          <cell r="N44">
            <v>0</v>
          </cell>
          <cell r="O44">
            <v>24</v>
          </cell>
          <cell r="P44">
            <v>0</v>
          </cell>
          <cell r="Q44">
            <v>0</v>
          </cell>
          <cell r="R44">
            <v>0</v>
          </cell>
          <cell r="S44">
            <v>24</v>
          </cell>
          <cell r="T44">
            <v>5000000</v>
          </cell>
          <cell r="U44">
            <v>2500000</v>
          </cell>
          <cell r="V44">
            <v>0</v>
          </cell>
          <cell r="W44">
            <v>0</v>
          </cell>
        </row>
        <row r="45">
          <cell r="B45">
            <v>10253</v>
          </cell>
          <cell r="C45">
            <v>0</v>
          </cell>
          <cell r="D45" t="str">
            <v>Đỗ Thị Phương Thảo</v>
          </cell>
          <cell r="E45">
            <v>0</v>
          </cell>
          <cell r="F45">
            <v>0</v>
          </cell>
          <cell r="G45" t="str">
            <v>Chuyên viên Marketing</v>
          </cell>
          <cell r="H45" t="str">
            <v>Ban Marketing &amp; Truyền thông</v>
          </cell>
          <cell r="I45" t="str">
            <v>CHG</v>
          </cell>
          <cell r="J45" t="str">
            <v>XĐTH</v>
          </cell>
          <cell r="K45">
            <v>24</v>
          </cell>
          <cell r="L45">
            <v>13600000</v>
          </cell>
          <cell r="M45">
            <v>4</v>
          </cell>
          <cell r="N45">
            <v>0</v>
          </cell>
          <cell r="O45">
            <v>20</v>
          </cell>
          <cell r="P45">
            <v>0</v>
          </cell>
          <cell r="Q45">
            <v>0</v>
          </cell>
          <cell r="R45">
            <v>0</v>
          </cell>
          <cell r="S45">
            <v>24</v>
          </cell>
          <cell r="T45">
            <v>3258333</v>
          </cell>
          <cell r="U45">
            <v>1558333</v>
          </cell>
          <cell r="V45">
            <v>0</v>
          </cell>
          <cell r="W45">
            <v>0</v>
          </cell>
        </row>
        <row r="46">
          <cell r="B46">
            <v>10254</v>
          </cell>
          <cell r="C46">
            <v>0</v>
          </cell>
          <cell r="D46" t="str">
            <v>Nguyễn Thị Thanh Duyên</v>
          </cell>
          <cell r="E46">
            <v>0</v>
          </cell>
          <cell r="F46">
            <v>0</v>
          </cell>
          <cell r="G46" t="str">
            <v>Chuyên viên Truyền thông</v>
          </cell>
          <cell r="H46" t="str">
            <v>Phòng Truyền thông</v>
          </cell>
          <cell r="I46" t="str">
            <v>CHG</v>
          </cell>
          <cell r="J46" t="str">
            <v>XĐTH</v>
          </cell>
          <cell r="K46">
            <v>24</v>
          </cell>
          <cell r="L46">
            <v>12100000</v>
          </cell>
          <cell r="M46">
            <v>4</v>
          </cell>
          <cell r="N46">
            <v>0</v>
          </cell>
          <cell r="O46">
            <v>20</v>
          </cell>
          <cell r="P46">
            <v>0</v>
          </cell>
          <cell r="Q46">
            <v>0</v>
          </cell>
          <cell r="R46">
            <v>0</v>
          </cell>
          <cell r="S46">
            <v>24</v>
          </cell>
          <cell r="T46">
            <v>2898958</v>
          </cell>
          <cell r="U46">
            <v>1386458</v>
          </cell>
          <cell r="V46">
            <v>0</v>
          </cell>
          <cell r="W46">
            <v>0</v>
          </cell>
        </row>
        <row r="47">
          <cell r="B47">
            <v>10244</v>
          </cell>
          <cell r="C47">
            <v>0</v>
          </cell>
          <cell r="D47" t="str">
            <v>Phương Phong Vũ</v>
          </cell>
          <cell r="E47">
            <v>0</v>
          </cell>
          <cell r="F47">
            <v>0</v>
          </cell>
          <cell r="G47" t="str">
            <v>Nhân viên lái xe</v>
          </cell>
          <cell r="H47" t="str">
            <v>Bộ phận Hành chính - Lái xe</v>
          </cell>
          <cell r="I47" t="str">
            <v>CHG</v>
          </cell>
          <cell r="J47" t="str">
            <v>Không XĐTH</v>
          </cell>
          <cell r="K47">
            <v>24</v>
          </cell>
          <cell r="L47">
            <v>8250000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B48">
            <v>10286</v>
          </cell>
          <cell r="C48">
            <v>0</v>
          </cell>
          <cell r="D48" t="str">
            <v>Nhữ Hồng Tám</v>
          </cell>
          <cell r="E48">
            <v>0</v>
          </cell>
          <cell r="F48">
            <v>0</v>
          </cell>
          <cell r="G48" t="str">
            <v>Nhân viên lái xe</v>
          </cell>
          <cell r="H48" t="str">
            <v>Bộ phận Hành chính - Lái xe</v>
          </cell>
          <cell r="I48" t="str">
            <v>CHG</v>
          </cell>
          <cell r="J48" t="str">
            <v>Không XĐTH</v>
          </cell>
          <cell r="K48">
            <v>24</v>
          </cell>
          <cell r="L48">
            <v>7250000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B49">
            <v>10256</v>
          </cell>
          <cell r="C49" t="str">
            <v>TD235</v>
          </cell>
          <cell r="D49" t="str">
            <v>Phùng Phi Thường</v>
          </cell>
          <cell r="E49">
            <v>0</v>
          </cell>
          <cell r="F49">
            <v>0</v>
          </cell>
          <cell r="G49" t="str">
            <v>Nhân viên lái xe</v>
          </cell>
          <cell r="H49" t="str">
            <v>Bộ phận Hành chính - Lái xe</v>
          </cell>
          <cell r="I49" t="str">
            <v>CHG</v>
          </cell>
          <cell r="J49" t="str">
            <v>XĐTH</v>
          </cell>
          <cell r="K49">
            <v>24</v>
          </cell>
          <cell r="L49">
            <v>9000000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B50">
            <v>10291</v>
          </cell>
          <cell r="C50" t="str">
            <v>TD342</v>
          </cell>
          <cell r="D50" t="str">
            <v>Nguyễn Đăng Luyện</v>
          </cell>
          <cell r="E50">
            <v>0</v>
          </cell>
          <cell r="F50">
            <v>0</v>
          </cell>
          <cell r="G50" t="str">
            <v>Nhân viên Hành chính</v>
          </cell>
          <cell r="H50" t="str">
            <v>Phòng Nhân sự - Hành chính - Công nghệ thông tin</v>
          </cell>
          <cell r="I50" t="str">
            <v>CHG</v>
          </cell>
          <cell r="J50" t="str">
            <v>XĐTH</v>
          </cell>
          <cell r="K50">
            <v>24</v>
          </cell>
          <cell r="L50">
            <v>5000000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B51">
            <v>10257</v>
          </cell>
          <cell r="C51">
            <v>0</v>
          </cell>
          <cell r="D51" t="str">
            <v>Đỗ Mạnh Hùng</v>
          </cell>
          <cell r="E51">
            <v>0</v>
          </cell>
          <cell r="F51">
            <v>0</v>
          </cell>
          <cell r="G51" t="str">
            <v>Nhân viên công nghệ thông tin</v>
          </cell>
          <cell r="H51" t="str">
            <v>Ban Công nghệ thông tin</v>
          </cell>
          <cell r="I51" t="str">
            <v>CHG</v>
          </cell>
          <cell r="J51" t="str">
            <v>XĐTH</v>
          </cell>
          <cell r="K51">
            <v>24</v>
          </cell>
          <cell r="L51">
            <v>11550000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B52">
            <v>10279</v>
          </cell>
          <cell r="C52">
            <v>0</v>
          </cell>
          <cell r="D52" t="str">
            <v>Đỗ Văn Đoài</v>
          </cell>
          <cell r="E52">
            <v>0</v>
          </cell>
          <cell r="F52">
            <v>0</v>
          </cell>
          <cell r="G52" t="str">
            <v>Nhân viên công nghệ thông tin</v>
          </cell>
          <cell r="H52" t="str">
            <v>Ban Công nghệ thông tin</v>
          </cell>
          <cell r="I52" t="str">
            <v>CHG</v>
          </cell>
          <cell r="J52" t="str">
            <v>XĐTH</v>
          </cell>
          <cell r="K52">
            <v>24</v>
          </cell>
          <cell r="L52">
            <v>6300000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B53">
            <v>10148</v>
          </cell>
          <cell r="C53">
            <v>0</v>
          </cell>
          <cell r="D53" t="str">
            <v>Nguyễn Vũ Thắng</v>
          </cell>
          <cell r="E53">
            <v>0</v>
          </cell>
          <cell r="F53">
            <v>0</v>
          </cell>
          <cell r="G53" t="str">
            <v>Nhân viên lái xe</v>
          </cell>
          <cell r="H53" t="str">
            <v>Bộ phận Hành chính - Lái xe</v>
          </cell>
          <cell r="I53" t="str">
            <v>CHG</v>
          </cell>
          <cell r="J53" t="str">
            <v>XĐTH</v>
          </cell>
          <cell r="K53">
            <v>24</v>
          </cell>
          <cell r="L53">
            <v>7250000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B54">
            <v>10148.1</v>
          </cell>
          <cell r="C54">
            <v>0</v>
          </cell>
          <cell r="D54" t="str">
            <v>Nguyễn Vũ Thắng</v>
          </cell>
          <cell r="E54">
            <v>0</v>
          </cell>
          <cell r="F54">
            <v>0</v>
          </cell>
          <cell r="G54" t="str">
            <v>Nhân viên lái xe</v>
          </cell>
          <cell r="H54" t="str">
            <v>Bộ phận Hành chính - Lái xe</v>
          </cell>
          <cell r="I54" t="str">
            <v>C3-3</v>
          </cell>
          <cell r="J54" t="str">
            <v>XĐTH</v>
          </cell>
          <cell r="K54">
            <v>24</v>
          </cell>
          <cell r="L54">
            <v>1052632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10373</v>
          </cell>
          <cell r="C55">
            <v>0</v>
          </cell>
          <cell r="D55" t="str">
            <v>Đinh Thị Thìn</v>
          </cell>
          <cell r="E55">
            <v>0</v>
          </cell>
          <cell r="F55">
            <v>0</v>
          </cell>
          <cell r="G55" t="str">
            <v>Nhân viên Tạp vụ</v>
          </cell>
          <cell r="H55" t="str">
            <v>Bộ phận Hành chính - Bảo vệ &amp; Tạp vụ</v>
          </cell>
          <cell r="I55" t="str">
            <v>CHG</v>
          </cell>
          <cell r="J55" t="str">
            <v>XĐTH</v>
          </cell>
          <cell r="K55">
            <v>24</v>
          </cell>
          <cell r="L55">
            <v>4500000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B56">
            <v>10285</v>
          </cell>
          <cell r="C56" t="str">
            <v>CNX191</v>
          </cell>
          <cell r="D56" t="str">
            <v>Bùi Thị Thúy Nhung</v>
          </cell>
          <cell r="E56">
            <v>0</v>
          </cell>
          <cell r="F56">
            <v>0</v>
          </cell>
          <cell r="G56" t="str">
            <v>Nhân viên tạp vụ</v>
          </cell>
          <cell r="H56" t="str">
            <v>Bộ phận Hành chính - Bảo vệ &amp; Tạp vụ</v>
          </cell>
          <cell r="I56" t="str">
            <v>CHG</v>
          </cell>
          <cell r="J56" t="str">
            <v>XĐTH</v>
          </cell>
          <cell r="K56">
            <v>24</v>
          </cell>
          <cell r="L56">
            <v>4840000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T57">
            <v>52042188</v>
          </cell>
          <cell r="U57">
            <v>25887241</v>
          </cell>
          <cell r="W57">
            <v>0</v>
          </cell>
        </row>
      </sheetData>
      <sheetData sheetId="8" refreshError="1">
        <row r="7">
          <cell r="B7">
            <v>10248</v>
          </cell>
        </row>
        <row r="8">
          <cell r="B8">
            <v>10264</v>
          </cell>
        </row>
        <row r="20">
          <cell r="H20">
            <v>31000000</v>
          </cell>
          <cell r="K20">
            <v>0</v>
          </cell>
        </row>
      </sheetData>
      <sheetData sheetId="9" refreshError="1">
        <row r="3">
          <cell r="A3">
            <v>10241</v>
          </cell>
          <cell r="B3" t="str">
            <v>Nguyễn Thị Chiêm</v>
          </cell>
          <cell r="C3">
            <v>0</v>
          </cell>
          <cell r="D3" t="str">
            <v>Tháng 11</v>
          </cell>
          <cell r="E3">
            <v>680000</v>
          </cell>
          <cell r="F3">
            <v>1</v>
          </cell>
          <cell r="G3">
            <v>28333.333333333332</v>
          </cell>
        </row>
        <row r="4">
          <cell r="A4">
            <v>10224</v>
          </cell>
          <cell r="B4" t="str">
            <v>Nguyễn Thúy Hằng</v>
          </cell>
          <cell r="C4" t="str">
            <v>Nhà mẫu Phúc Lợi</v>
          </cell>
          <cell r="D4" t="str">
            <v>Tháng 11</v>
          </cell>
          <cell r="E4">
            <v>680000</v>
          </cell>
          <cell r="F4">
            <v>24</v>
          </cell>
          <cell r="G4">
            <v>680000</v>
          </cell>
        </row>
        <row r="5">
          <cell r="A5">
            <v>10206</v>
          </cell>
          <cell r="B5" t="str">
            <v>Vũ Thị Bích Thảo</v>
          </cell>
          <cell r="C5" t="str">
            <v>CBNV Phòng thủ tục khách hàng tại Ecohome 1</v>
          </cell>
          <cell r="D5" t="str">
            <v>Tháng 11</v>
          </cell>
          <cell r="E5">
            <v>680000</v>
          </cell>
          <cell r="F5">
            <v>24</v>
          </cell>
          <cell r="G5">
            <v>680000</v>
          </cell>
        </row>
        <row r="6">
          <cell r="A6">
            <v>10354</v>
          </cell>
          <cell r="B6" t="str">
            <v>Quàng Văn Bước</v>
          </cell>
          <cell r="C6">
            <v>0</v>
          </cell>
          <cell r="D6" t="str">
            <v>Tháng 11</v>
          </cell>
          <cell r="E6">
            <v>680000</v>
          </cell>
          <cell r="F6">
            <v>24</v>
          </cell>
          <cell r="G6">
            <v>680000</v>
          </cell>
        </row>
        <row r="7">
          <cell r="A7">
            <v>10307</v>
          </cell>
          <cell r="B7" t="str">
            <v>Phạm Thị Minh Nguyệt</v>
          </cell>
          <cell r="C7">
            <v>0</v>
          </cell>
          <cell r="D7" t="str">
            <v>Tháng 11</v>
          </cell>
          <cell r="E7">
            <v>680000</v>
          </cell>
          <cell r="F7">
            <v>24</v>
          </cell>
          <cell r="G7">
            <v>680000</v>
          </cell>
        </row>
        <row r="8">
          <cell r="A8">
            <v>10359</v>
          </cell>
          <cell r="B8" t="str">
            <v xml:space="preserve">Hoàng Xuân Quỳnh </v>
          </cell>
          <cell r="C8">
            <v>0</v>
          </cell>
          <cell r="D8" t="str">
            <v>Tháng 11</v>
          </cell>
          <cell r="E8">
            <v>680000</v>
          </cell>
          <cell r="F8">
            <v>24</v>
          </cell>
          <cell r="G8">
            <v>680000</v>
          </cell>
        </row>
        <row r="9">
          <cell r="A9">
            <v>10335</v>
          </cell>
          <cell r="B9" t="str">
            <v>Nguyễn Thị Phượng</v>
          </cell>
          <cell r="C9">
            <v>0</v>
          </cell>
          <cell r="D9" t="str">
            <v>Tháng 11</v>
          </cell>
          <cell r="E9">
            <v>680000</v>
          </cell>
          <cell r="F9">
            <v>24</v>
          </cell>
          <cell r="G9">
            <v>680000</v>
          </cell>
        </row>
        <row r="10">
          <cell r="A10">
            <v>10244</v>
          </cell>
          <cell r="B10" t="str">
            <v>Phương Phong Vũ</v>
          </cell>
          <cell r="C10" t="str">
            <v>NV Lái xe</v>
          </cell>
          <cell r="D10" t="str">
            <v>Tháng 11</v>
          </cell>
          <cell r="E10">
            <v>680000</v>
          </cell>
          <cell r="F10">
            <v>24</v>
          </cell>
          <cell r="G10">
            <v>680000</v>
          </cell>
        </row>
        <row r="11">
          <cell r="A11">
            <v>10286</v>
          </cell>
          <cell r="B11" t="str">
            <v>Nhữ Hồng Tám</v>
          </cell>
          <cell r="C11">
            <v>0</v>
          </cell>
          <cell r="D11" t="str">
            <v>Tháng 11</v>
          </cell>
          <cell r="E11">
            <v>680000</v>
          </cell>
          <cell r="F11">
            <v>24</v>
          </cell>
          <cell r="G11">
            <v>680000</v>
          </cell>
        </row>
        <row r="12">
          <cell r="A12">
            <v>10148</v>
          </cell>
          <cell r="B12" t="str">
            <v>Nguyễn Vũ Thắng</v>
          </cell>
          <cell r="C12">
            <v>0</v>
          </cell>
          <cell r="D12" t="str">
            <v>Tháng 11</v>
          </cell>
          <cell r="E12">
            <v>680000</v>
          </cell>
          <cell r="F12">
            <v>24</v>
          </cell>
          <cell r="G12">
            <v>680000</v>
          </cell>
        </row>
        <row r="13">
          <cell r="A13">
            <v>10030</v>
          </cell>
          <cell r="B13" t="str">
            <v>Lê Văn Khoảng</v>
          </cell>
          <cell r="C13">
            <v>0</v>
          </cell>
          <cell r="D13" t="str">
            <v>Tháng 11</v>
          </cell>
          <cell r="E13">
            <v>680000</v>
          </cell>
          <cell r="F13">
            <v>23</v>
          </cell>
          <cell r="G13">
            <v>651666.66666666663</v>
          </cell>
        </row>
        <row r="14">
          <cell r="A14">
            <v>10350</v>
          </cell>
          <cell r="B14" t="str">
            <v>Luyện Công Vũ</v>
          </cell>
          <cell r="C14">
            <v>0</v>
          </cell>
          <cell r="D14" t="str">
            <v>Tháng 11</v>
          </cell>
          <cell r="E14">
            <v>680000</v>
          </cell>
          <cell r="F14">
            <v>24</v>
          </cell>
          <cell r="G14">
            <v>680000</v>
          </cell>
        </row>
        <row r="15">
          <cell r="A15">
            <v>10353</v>
          </cell>
          <cell r="B15" t="str">
            <v>Nguyễn Hữu Hải</v>
          </cell>
          <cell r="C15">
            <v>0</v>
          </cell>
          <cell r="D15" t="str">
            <v>Tháng 11</v>
          </cell>
          <cell r="E15">
            <v>680000</v>
          </cell>
          <cell r="F15">
            <v>23</v>
          </cell>
          <cell r="G15">
            <v>651666.66666666663</v>
          </cell>
        </row>
        <row r="16">
          <cell r="A16">
            <v>10355</v>
          </cell>
          <cell r="B16" t="str">
            <v>Nguyễn Long</v>
          </cell>
          <cell r="C16">
            <v>0</v>
          </cell>
          <cell r="D16" t="str">
            <v>Tháng 11</v>
          </cell>
          <cell r="E16">
            <v>680000</v>
          </cell>
          <cell r="F16">
            <v>24</v>
          </cell>
          <cell r="G16">
            <v>680000</v>
          </cell>
        </row>
        <row r="17">
          <cell r="A17">
            <v>10235</v>
          </cell>
          <cell r="B17" t="str">
            <v>Trịnh Ngọc Khoa</v>
          </cell>
          <cell r="C17">
            <v>0</v>
          </cell>
          <cell r="D17" t="str">
            <v>Tháng 11</v>
          </cell>
          <cell r="E17">
            <v>680000</v>
          </cell>
          <cell r="F17">
            <v>23</v>
          </cell>
          <cell r="G17">
            <v>651666.66666666663</v>
          </cell>
        </row>
        <row r="18">
          <cell r="A18">
            <v>10014</v>
          </cell>
          <cell r="B18" t="str">
            <v>Nguyễn Khắc Trường</v>
          </cell>
          <cell r="C18">
            <v>0</v>
          </cell>
          <cell r="D18" t="str">
            <v>Tháng 11</v>
          </cell>
          <cell r="E18">
            <v>680000</v>
          </cell>
          <cell r="F18">
            <v>24</v>
          </cell>
          <cell r="G18">
            <v>680000</v>
          </cell>
        </row>
        <row r="19">
          <cell r="A19">
            <v>10008</v>
          </cell>
          <cell r="B19" t="str">
            <v>Nguyễn Văn Dũng</v>
          </cell>
          <cell r="C19">
            <v>0</v>
          </cell>
          <cell r="D19" t="str">
            <v>Tháng 11</v>
          </cell>
          <cell r="E19">
            <v>680000</v>
          </cell>
          <cell r="F19">
            <v>24</v>
          </cell>
          <cell r="G19">
            <v>680000</v>
          </cell>
        </row>
        <row r="20">
          <cell r="A20">
            <v>10366</v>
          </cell>
          <cell r="B20" t="str">
            <v>Nguyễn Thị Thu Nhàn</v>
          </cell>
          <cell r="C20">
            <v>0</v>
          </cell>
          <cell r="D20" t="str">
            <v>Tháng 11</v>
          </cell>
          <cell r="E20">
            <v>680000</v>
          </cell>
          <cell r="F20">
            <v>16</v>
          </cell>
          <cell r="G20">
            <v>453333.33333333331</v>
          </cell>
        </row>
        <row r="21">
          <cell r="A21">
            <v>10219</v>
          </cell>
          <cell r="B21" t="str">
            <v>Lưu Nguyễn Thu Ngân</v>
          </cell>
          <cell r="C21">
            <v>0</v>
          </cell>
          <cell r="D21" t="str">
            <v>Tháng 11</v>
          </cell>
          <cell r="E21">
            <v>680000</v>
          </cell>
          <cell r="F21">
            <v>2</v>
          </cell>
          <cell r="G21">
            <v>56666.666666666664</v>
          </cell>
        </row>
        <row r="22">
          <cell r="A22">
            <v>10217</v>
          </cell>
          <cell r="B22" t="str">
            <v>Vũ Ngọc Huy</v>
          </cell>
          <cell r="C22">
            <v>0</v>
          </cell>
          <cell r="D22" t="str">
            <v>Tháng 11</v>
          </cell>
          <cell r="E22">
            <v>680000</v>
          </cell>
          <cell r="F22">
            <v>13</v>
          </cell>
          <cell r="G22">
            <v>368333.33333333331</v>
          </cell>
        </row>
        <row r="23">
          <cell r="A23">
            <v>10370</v>
          </cell>
          <cell r="B23" t="str">
            <v>Nguyễn Thị Trang</v>
          </cell>
          <cell r="C23">
            <v>0</v>
          </cell>
          <cell r="D23" t="str">
            <v>Tháng 11</v>
          </cell>
          <cell r="E23">
            <v>680000</v>
          </cell>
          <cell r="F23">
            <v>24</v>
          </cell>
          <cell r="G23">
            <v>680000</v>
          </cell>
        </row>
        <row r="24">
          <cell r="A24">
            <v>10268</v>
          </cell>
          <cell r="B24" t="str">
            <v>Trần Thị Huyền Trang</v>
          </cell>
          <cell r="C24">
            <v>0</v>
          </cell>
          <cell r="D24" t="str">
            <v>Tháng 11</v>
          </cell>
          <cell r="E24">
            <v>680000</v>
          </cell>
          <cell r="F24">
            <v>21</v>
          </cell>
          <cell r="G24">
            <v>595000</v>
          </cell>
        </row>
        <row r="25">
          <cell r="A25">
            <v>10360</v>
          </cell>
          <cell r="B25" t="str">
            <v>Trần Quang Vinh</v>
          </cell>
          <cell r="C25">
            <v>0</v>
          </cell>
          <cell r="D25" t="str">
            <v>Tháng 11</v>
          </cell>
          <cell r="E25">
            <v>680000</v>
          </cell>
          <cell r="F25">
            <v>0</v>
          </cell>
          <cell r="G25">
            <v>0</v>
          </cell>
        </row>
        <row r="26">
          <cell r="A26">
            <v>10269</v>
          </cell>
          <cell r="B26" t="str">
            <v>Chử Viết Trung</v>
          </cell>
          <cell r="C26">
            <v>0</v>
          </cell>
          <cell r="D26" t="str">
            <v>Tháng 11</v>
          </cell>
          <cell r="E26">
            <v>680000</v>
          </cell>
          <cell r="F26">
            <v>24</v>
          </cell>
          <cell r="G26">
            <v>680000</v>
          </cell>
        </row>
        <row r="27">
          <cell r="G27">
            <v>13656666.666666668</v>
          </cell>
        </row>
      </sheetData>
      <sheetData sheetId="10" refreshError="1">
        <row r="15">
          <cell r="C15">
            <v>10332</v>
          </cell>
          <cell r="D15" t="str">
            <v>Nguyễn Đồng Cường</v>
          </cell>
          <cell r="E15">
            <v>0</v>
          </cell>
          <cell r="F15">
            <v>0</v>
          </cell>
          <cell r="G15">
            <v>0.81614242424242422</v>
          </cell>
          <cell r="H15">
            <v>0.86799999999999999</v>
          </cell>
          <cell r="I15">
            <v>0.84725696969696962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0.32</v>
          </cell>
          <cell r="O15">
            <v>12244094</v>
          </cell>
          <cell r="P15">
            <v>0.14000000000000001</v>
          </cell>
          <cell r="Q15">
            <v>13564032</v>
          </cell>
          <cell r="R15">
            <v>3.3333333333333333E-2</v>
          </cell>
          <cell r="S15">
            <v>729088</v>
          </cell>
          <cell r="T15">
            <v>0.08</v>
          </cell>
          <cell r="U15">
            <v>2618496</v>
          </cell>
          <cell r="V15">
            <v>29155710</v>
          </cell>
          <cell r="W15">
            <v>8892531</v>
          </cell>
          <cell r="X15">
            <v>20263179</v>
          </cell>
        </row>
        <row r="16">
          <cell r="D16" t="str">
            <v>Kinh doanh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0.2</v>
          </cell>
          <cell r="O16">
            <v>7652559</v>
          </cell>
          <cell r="P16">
            <v>0</v>
          </cell>
          <cell r="Q16">
            <v>38784491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46437051</v>
          </cell>
          <cell r="W16">
            <v>13931115</v>
          </cell>
          <cell r="X16">
            <v>32505936</v>
          </cell>
        </row>
        <row r="17">
          <cell r="C17">
            <v>10222</v>
          </cell>
          <cell r="D17" t="str">
            <v>Vũ Tuấn Linh</v>
          </cell>
          <cell r="E17">
            <v>0</v>
          </cell>
          <cell r="F17">
            <v>0</v>
          </cell>
          <cell r="G17">
            <v>0.84848484848484851</v>
          </cell>
          <cell r="H17">
            <v>0.85799999999999998</v>
          </cell>
          <cell r="I17">
            <v>0.85419393939393928</v>
          </cell>
          <cell r="J17">
            <v>1</v>
          </cell>
          <cell r="K17">
            <v>0</v>
          </cell>
          <cell r="L17">
            <v>1</v>
          </cell>
          <cell r="M17">
            <v>0</v>
          </cell>
          <cell r="N17">
            <v>0.16666666666666666</v>
          </cell>
          <cell r="O17">
            <v>1275427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1275427</v>
          </cell>
          <cell r="W17">
            <v>382628</v>
          </cell>
          <cell r="X17">
            <v>892799</v>
          </cell>
        </row>
        <row r="18">
          <cell r="C18">
            <v>10204</v>
          </cell>
          <cell r="D18" t="str">
            <v>Dương Quỳnh Trang</v>
          </cell>
          <cell r="E18">
            <v>0</v>
          </cell>
          <cell r="F18">
            <v>0</v>
          </cell>
          <cell r="G18">
            <v>0.84848484848484851</v>
          </cell>
          <cell r="H18">
            <v>0.85799999999999998</v>
          </cell>
          <cell r="I18">
            <v>0.85419393939393928</v>
          </cell>
          <cell r="J18">
            <v>1</v>
          </cell>
          <cell r="K18">
            <v>2539878925.0749226</v>
          </cell>
          <cell r="L18">
            <v>2</v>
          </cell>
          <cell r="M18">
            <v>0</v>
          </cell>
          <cell r="N18">
            <v>0.33333333333333331</v>
          </cell>
          <cell r="O18">
            <v>2550853</v>
          </cell>
          <cell r="P18">
            <v>0.7</v>
          </cell>
          <cell r="Q18">
            <v>35558305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38109158</v>
          </cell>
          <cell r="W18">
            <v>11432747</v>
          </cell>
          <cell r="X18">
            <v>26676411</v>
          </cell>
        </row>
        <row r="19">
          <cell r="C19">
            <v>10224</v>
          </cell>
          <cell r="D19" t="str">
            <v>Nguyễn Thúy Hằng</v>
          </cell>
          <cell r="E19">
            <v>0</v>
          </cell>
          <cell r="F19">
            <v>0</v>
          </cell>
          <cell r="G19">
            <v>0.84848484848484851</v>
          </cell>
          <cell r="H19">
            <v>0.85799999999999998</v>
          </cell>
          <cell r="I19">
            <v>0.85419393939393928</v>
          </cell>
          <cell r="J19">
            <v>1</v>
          </cell>
          <cell r="K19">
            <v>0</v>
          </cell>
          <cell r="L19">
            <v>1</v>
          </cell>
          <cell r="M19">
            <v>0</v>
          </cell>
          <cell r="N19">
            <v>0.16666666666666666</v>
          </cell>
          <cell r="O19">
            <v>1275427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1275427</v>
          </cell>
          <cell r="W19">
            <v>382628</v>
          </cell>
          <cell r="X19">
            <v>892799</v>
          </cell>
        </row>
        <row r="20">
          <cell r="C20">
            <v>10358</v>
          </cell>
          <cell r="D20" t="str">
            <v>Nguyễn Thị Hồng Dịu</v>
          </cell>
          <cell r="E20">
            <v>0</v>
          </cell>
          <cell r="F20">
            <v>0</v>
          </cell>
          <cell r="G20">
            <v>0.84848484848484851</v>
          </cell>
          <cell r="H20">
            <v>0.85799999999999998</v>
          </cell>
          <cell r="I20">
            <v>0.85419393939393928</v>
          </cell>
          <cell r="J20">
            <v>1</v>
          </cell>
          <cell r="K20">
            <v>2304418255.014286</v>
          </cell>
          <cell r="L20">
            <v>2</v>
          </cell>
          <cell r="M20">
            <v>0</v>
          </cell>
          <cell r="N20">
            <v>0.33333333333333331</v>
          </cell>
          <cell r="O20">
            <v>2550853</v>
          </cell>
          <cell r="P20">
            <v>0.7</v>
          </cell>
          <cell r="Q20">
            <v>3226186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5777039</v>
          </cell>
          <cell r="W20">
            <v>1733112</v>
          </cell>
          <cell r="X20">
            <v>4043927</v>
          </cell>
        </row>
        <row r="21">
          <cell r="D21" t="str">
            <v>Cho thuê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113115919</v>
          </cell>
          <cell r="T21">
            <v>0</v>
          </cell>
          <cell r="U21">
            <v>30112704</v>
          </cell>
          <cell r="V21">
            <v>143228623</v>
          </cell>
          <cell r="W21">
            <v>59774312</v>
          </cell>
          <cell r="X21">
            <v>83454311</v>
          </cell>
        </row>
        <row r="22">
          <cell r="C22">
            <v>10209</v>
          </cell>
          <cell r="D22" t="str">
            <v>Phạm Mai Anh</v>
          </cell>
          <cell r="E22">
            <v>0</v>
          </cell>
          <cell r="F22">
            <v>0</v>
          </cell>
          <cell r="G22">
            <v>0.78380000000000005</v>
          </cell>
          <cell r="H22">
            <v>0.69599999999999995</v>
          </cell>
          <cell r="I22">
            <v>0.73111999999999999</v>
          </cell>
          <cell r="J22">
            <v>1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0.33333333333333331</v>
          </cell>
          <cell r="S22">
            <v>20850536.550000001</v>
          </cell>
          <cell r="T22">
            <v>0.1</v>
          </cell>
          <cell r="U22">
            <v>3273120</v>
          </cell>
          <cell r="V22">
            <v>24123656.550000001</v>
          </cell>
          <cell r="W22">
            <v>9322150.5500000007</v>
          </cell>
          <cell r="X22">
            <v>14801506</v>
          </cell>
        </row>
        <row r="23">
          <cell r="C23">
            <v>10210</v>
          </cell>
          <cell r="D23" t="str">
            <v>Nguyễn Ngọc Yến</v>
          </cell>
          <cell r="E23">
            <v>0</v>
          </cell>
          <cell r="F23">
            <v>0</v>
          </cell>
          <cell r="G23">
            <v>1.2467999999999999</v>
          </cell>
          <cell r="H23">
            <v>0.70499999999999996</v>
          </cell>
          <cell r="I23">
            <v>0.92171999999999998</v>
          </cell>
          <cell r="J23">
            <v>1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0.40333333333333332</v>
          </cell>
          <cell r="S23">
            <v>79900504.75</v>
          </cell>
          <cell r="T23">
            <v>0</v>
          </cell>
          <cell r="U23">
            <v>0</v>
          </cell>
          <cell r="V23">
            <v>79900504.75</v>
          </cell>
          <cell r="W23">
            <v>31960201.75</v>
          </cell>
          <cell r="X23">
            <v>47940303</v>
          </cell>
        </row>
        <row r="24">
          <cell r="C24">
            <v>10227</v>
          </cell>
          <cell r="D24" t="str">
            <v>Nguyễn Thị Thu Hương</v>
          </cell>
          <cell r="E24">
            <v>0</v>
          </cell>
          <cell r="F24">
            <v>0</v>
          </cell>
          <cell r="G24">
            <v>1.0349999999999999</v>
          </cell>
          <cell r="H24">
            <v>0.71199999999999997</v>
          </cell>
          <cell r="I24">
            <v>0.84119999999999995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9.9999999999999992E-2</v>
          </cell>
          <cell r="S24">
            <v>2187264.6</v>
          </cell>
          <cell r="T24">
            <v>0.73749999999999993</v>
          </cell>
          <cell r="U24">
            <v>24139260</v>
          </cell>
          <cell r="V24">
            <v>26326524.600000001</v>
          </cell>
          <cell r="W24">
            <v>8116683.6000000015</v>
          </cell>
          <cell r="X24">
            <v>18209841</v>
          </cell>
        </row>
        <row r="25">
          <cell r="C25">
            <v>10338</v>
          </cell>
          <cell r="D25" t="str">
            <v>Bùi Thị Ngọc Anh</v>
          </cell>
          <cell r="E25">
            <v>0</v>
          </cell>
          <cell r="F25">
            <v>0</v>
          </cell>
          <cell r="G25">
            <v>0</v>
          </cell>
          <cell r="H25">
            <v>0.85</v>
          </cell>
          <cell r="I25">
            <v>0.85000000000000009</v>
          </cell>
          <cell r="J25">
            <v>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4.6666666666666669E-2</v>
          </cell>
          <cell r="S25">
            <v>1020723.4800000001</v>
          </cell>
          <cell r="T25">
            <v>8.2500000000000004E-2</v>
          </cell>
          <cell r="U25">
            <v>2700324</v>
          </cell>
          <cell r="V25">
            <v>3721047.48</v>
          </cell>
          <cell r="W25">
            <v>1218386.48</v>
          </cell>
          <cell r="X25">
            <v>2502661</v>
          </cell>
        </row>
        <row r="26">
          <cell r="D26" t="str">
            <v>Không phân bổ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0.08</v>
          </cell>
          <cell r="S26">
            <v>9156889.6200000048</v>
          </cell>
          <cell r="T26">
            <v>0</v>
          </cell>
          <cell r="U26">
            <v>0</v>
          </cell>
          <cell r="V26">
            <v>9156889.6200000048</v>
          </cell>
          <cell r="W26">
            <v>9156889.6200000048</v>
          </cell>
        </row>
        <row r="27">
          <cell r="D27" t="str">
            <v>Dịch vụ Khách hàng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0.33</v>
          </cell>
          <cell r="O27">
            <v>12626722</v>
          </cell>
          <cell r="P27">
            <v>0.11000000000000001</v>
          </cell>
          <cell r="Q27">
            <v>10657454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23284179</v>
          </cell>
          <cell r="W27">
            <v>6985251</v>
          </cell>
          <cell r="X27">
            <v>16298928</v>
          </cell>
        </row>
        <row r="28">
          <cell r="C28">
            <v>10241</v>
          </cell>
          <cell r="D28" t="str">
            <v>Nguyễn Thị Chiêm</v>
          </cell>
          <cell r="E28">
            <v>0</v>
          </cell>
          <cell r="F28">
            <v>0</v>
          </cell>
          <cell r="G28">
            <v>0</v>
          </cell>
          <cell r="H28">
            <v>0.85299999999999998</v>
          </cell>
          <cell r="I28">
            <v>0.85299999999999998</v>
          </cell>
          <cell r="J28">
            <v>1</v>
          </cell>
          <cell r="K28">
            <v>0</v>
          </cell>
          <cell r="L28">
            <v>3</v>
          </cell>
          <cell r="M28">
            <v>0</v>
          </cell>
          <cell r="N28">
            <v>0.1111111111111111</v>
          </cell>
          <cell r="O28">
            <v>1402969</v>
          </cell>
          <cell r="P28">
            <v>0.1111111111111111</v>
          </cell>
          <cell r="Q28">
            <v>1184162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2587131</v>
          </cell>
          <cell r="W28">
            <v>776139</v>
          </cell>
          <cell r="X28">
            <v>1810992</v>
          </cell>
        </row>
        <row r="29">
          <cell r="C29">
            <v>10220</v>
          </cell>
          <cell r="D29" t="str">
            <v>Trần Kim Cương</v>
          </cell>
          <cell r="E29">
            <v>0</v>
          </cell>
          <cell r="F29">
            <v>0</v>
          </cell>
          <cell r="G29">
            <v>0</v>
          </cell>
          <cell r="H29">
            <v>0.86</v>
          </cell>
          <cell r="I29">
            <v>0.86</v>
          </cell>
          <cell r="J29">
            <v>1</v>
          </cell>
          <cell r="K29">
            <v>0</v>
          </cell>
          <cell r="L29">
            <v>3</v>
          </cell>
          <cell r="M29">
            <v>0</v>
          </cell>
          <cell r="N29">
            <v>0.1111111111111111</v>
          </cell>
          <cell r="O29">
            <v>1402969</v>
          </cell>
          <cell r="P29">
            <v>0.1111111111111111</v>
          </cell>
          <cell r="Q29">
            <v>1184162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2587131</v>
          </cell>
          <cell r="W29">
            <v>776139</v>
          </cell>
          <cell r="X29">
            <v>1810992</v>
          </cell>
        </row>
        <row r="30">
          <cell r="C30">
            <v>10214</v>
          </cell>
          <cell r="D30" t="str">
            <v>Hoàng Thị Yến</v>
          </cell>
          <cell r="E30">
            <v>0</v>
          </cell>
          <cell r="F30">
            <v>0</v>
          </cell>
          <cell r="G30">
            <v>0</v>
          </cell>
          <cell r="H30">
            <v>0.86699999999999999</v>
          </cell>
          <cell r="I30">
            <v>0.86699999999999999</v>
          </cell>
          <cell r="J30">
            <v>1</v>
          </cell>
          <cell r="K30">
            <v>0</v>
          </cell>
          <cell r="L30">
            <v>2</v>
          </cell>
          <cell r="M30">
            <v>0</v>
          </cell>
          <cell r="N30">
            <v>7.407407407407407E-2</v>
          </cell>
          <cell r="O30">
            <v>935313</v>
          </cell>
          <cell r="P30">
            <v>7.407407407407407E-2</v>
          </cell>
          <cell r="Q30">
            <v>789441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1724754</v>
          </cell>
          <cell r="W30">
            <v>517426</v>
          </cell>
          <cell r="X30">
            <v>1207328</v>
          </cell>
        </row>
        <row r="31">
          <cell r="C31">
            <v>10232</v>
          </cell>
          <cell r="D31" t="str">
            <v>Nguyễn Thị Dung</v>
          </cell>
          <cell r="E31">
            <v>0</v>
          </cell>
          <cell r="F31">
            <v>0</v>
          </cell>
          <cell r="G31">
            <v>0</v>
          </cell>
          <cell r="H31">
            <v>0.85719999999999996</v>
          </cell>
          <cell r="I31">
            <v>0.85719999999999996</v>
          </cell>
          <cell r="J31">
            <v>1</v>
          </cell>
          <cell r="K31">
            <v>0</v>
          </cell>
          <cell r="L31">
            <v>2</v>
          </cell>
          <cell r="M31">
            <v>0</v>
          </cell>
          <cell r="N31">
            <v>7.407407407407407E-2</v>
          </cell>
          <cell r="O31">
            <v>935313</v>
          </cell>
          <cell r="P31">
            <v>7.407407407407407E-2</v>
          </cell>
          <cell r="Q31">
            <v>789441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1724754</v>
          </cell>
          <cell r="W31">
            <v>517426</v>
          </cell>
          <cell r="X31">
            <v>1207328</v>
          </cell>
        </row>
        <row r="32">
          <cell r="C32">
            <v>10218</v>
          </cell>
          <cell r="D32" t="str">
            <v>Từ Diệu Huyền</v>
          </cell>
          <cell r="E32">
            <v>0</v>
          </cell>
          <cell r="F32">
            <v>0</v>
          </cell>
          <cell r="G32">
            <v>0</v>
          </cell>
          <cell r="H32">
            <v>0.85</v>
          </cell>
          <cell r="I32">
            <v>0.85000000000000009</v>
          </cell>
          <cell r="J32">
            <v>1</v>
          </cell>
          <cell r="K32">
            <v>0</v>
          </cell>
          <cell r="L32">
            <v>2</v>
          </cell>
          <cell r="M32">
            <v>0</v>
          </cell>
          <cell r="N32">
            <v>7.407407407407407E-2</v>
          </cell>
          <cell r="O32">
            <v>935313</v>
          </cell>
          <cell r="P32">
            <v>7.407407407407407E-2</v>
          </cell>
          <cell r="Q32">
            <v>789441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1724754</v>
          </cell>
          <cell r="W32">
            <v>517426</v>
          </cell>
          <cell r="X32">
            <v>1207328</v>
          </cell>
        </row>
        <row r="33">
          <cell r="C33">
            <v>10211</v>
          </cell>
          <cell r="D33" t="str">
            <v>Trần Thị Hoài</v>
          </cell>
          <cell r="E33">
            <v>0</v>
          </cell>
          <cell r="F33">
            <v>0</v>
          </cell>
          <cell r="G33">
            <v>0</v>
          </cell>
          <cell r="H33">
            <v>0.85</v>
          </cell>
          <cell r="I33">
            <v>0.85000000000000009</v>
          </cell>
          <cell r="J33">
            <v>1</v>
          </cell>
          <cell r="K33">
            <v>0</v>
          </cell>
          <cell r="L33">
            <v>2</v>
          </cell>
          <cell r="M33">
            <v>0</v>
          </cell>
          <cell r="N33">
            <v>7.407407407407407E-2</v>
          </cell>
          <cell r="O33">
            <v>935313</v>
          </cell>
          <cell r="P33">
            <v>7.407407407407407E-2</v>
          </cell>
          <cell r="Q33">
            <v>789441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1724754</v>
          </cell>
          <cell r="W33">
            <v>517426</v>
          </cell>
          <cell r="X33">
            <v>1207328</v>
          </cell>
        </row>
        <row r="34">
          <cell r="C34">
            <v>10206</v>
          </cell>
          <cell r="D34" t="str">
            <v>Vũ Thị Bích Thảo</v>
          </cell>
          <cell r="E34">
            <v>0</v>
          </cell>
          <cell r="F34">
            <v>0</v>
          </cell>
          <cell r="G34">
            <v>0</v>
          </cell>
          <cell r="H34">
            <v>0.85399999999999987</v>
          </cell>
          <cell r="I34">
            <v>0.85399999999999998</v>
          </cell>
          <cell r="J34">
            <v>1</v>
          </cell>
          <cell r="K34">
            <v>0</v>
          </cell>
          <cell r="L34">
            <v>2</v>
          </cell>
          <cell r="M34">
            <v>0</v>
          </cell>
          <cell r="N34">
            <v>7.407407407407407E-2</v>
          </cell>
          <cell r="O34">
            <v>935313</v>
          </cell>
          <cell r="P34">
            <v>7.407407407407407E-2</v>
          </cell>
          <cell r="Q34">
            <v>789441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1724754</v>
          </cell>
          <cell r="W34">
            <v>517426</v>
          </cell>
          <cell r="X34">
            <v>1207328</v>
          </cell>
        </row>
        <row r="35">
          <cell r="C35">
            <v>10335</v>
          </cell>
          <cell r="D35" t="str">
            <v>Nguyễn Thị Phượng</v>
          </cell>
          <cell r="E35">
            <v>0</v>
          </cell>
          <cell r="F35">
            <v>0</v>
          </cell>
          <cell r="G35">
            <v>0</v>
          </cell>
          <cell r="H35">
            <v>0.86</v>
          </cell>
          <cell r="I35">
            <v>0.86</v>
          </cell>
          <cell r="J35">
            <v>1</v>
          </cell>
          <cell r="K35">
            <v>0</v>
          </cell>
          <cell r="L35">
            <v>2</v>
          </cell>
          <cell r="M35">
            <v>0</v>
          </cell>
          <cell r="N35">
            <v>7.407407407407407E-2</v>
          </cell>
          <cell r="O35">
            <v>935313</v>
          </cell>
          <cell r="P35">
            <v>7.407407407407407E-2</v>
          </cell>
          <cell r="Q35">
            <v>789441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1724754</v>
          </cell>
          <cell r="W35">
            <v>517426</v>
          </cell>
          <cell r="X35">
            <v>1207328</v>
          </cell>
        </row>
        <row r="36">
          <cell r="C36">
            <v>10337</v>
          </cell>
          <cell r="D36" t="str">
            <v>Đỗ Hà Thanh</v>
          </cell>
          <cell r="E36">
            <v>0</v>
          </cell>
          <cell r="F36">
            <v>0</v>
          </cell>
          <cell r="G36">
            <v>0</v>
          </cell>
          <cell r="H36">
            <v>0.85609999999999997</v>
          </cell>
          <cell r="I36">
            <v>0.85610000000000008</v>
          </cell>
          <cell r="J36">
            <v>1</v>
          </cell>
          <cell r="K36">
            <v>0</v>
          </cell>
          <cell r="L36">
            <v>2</v>
          </cell>
          <cell r="M36">
            <v>0</v>
          </cell>
          <cell r="N36">
            <v>7.407407407407407E-2</v>
          </cell>
          <cell r="O36">
            <v>935313</v>
          </cell>
          <cell r="P36">
            <v>7.407407407407407E-2</v>
          </cell>
          <cell r="Q36">
            <v>789441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1724754</v>
          </cell>
          <cell r="W36">
            <v>517426</v>
          </cell>
          <cell r="X36">
            <v>1207328</v>
          </cell>
        </row>
        <row r="37">
          <cell r="C37">
            <v>10307</v>
          </cell>
          <cell r="D37" t="str">
            <v>Phan Thị Minh Nguyệt</v>
          </cell>
          <cell r="E37">
            <v>0</v>
          </cell>
          <cell r="F37">
            <v>0</v>
          </cell>
          <cell r="G37">
            <v>0</v>
          </cell>
          <cell r="H37">
            <v>0.85699999999999998</v>
          </cell>
          <cell r="I37">
            <v>0.8570000000000001</v>
          </cell>
          <cell r="J37">
            <v>1</v>
          </cell>
          <cell r="K37">
            <v>0</v>
          </cell>
          <cell r="L37">
            <v>2</v>
          </cell>
          <cell r="M37">
            <v>0</v>
          </cell>
          <cell r="N37">
            <v>7.407407407407407E-2</v>
          </cell>
          <cell r="O37">
            <v>935313</v>
          </cell>
          <cell r="P37">
            <v>7.407407407407407E-2</v>
          </cell>
          <cell r="Q37">
            <v>789441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1724754</v>
          </cell>
          <cell r="W37">
            <v>517426</v>
          </cell>
          <cell r="X37">
            <v>1207328</v>
          </cell>
        </row>
        <row r="38">
          <cell r="C38">
            <v>10346</v>
          </cell>
          <cell r="D38" t="str">
            <v>Nguyễn Thị Xuân</v>
          </cell>
          <cell r="E38">
            <v>0</v>
          </cell>
          <cell r="F38">
            <v>0</v>
          </cell>
          <cell r="G38">
            <v>0</v>
          </cell>
          <cell r="H38">
            <v>0.85399999999999987</v>
          </cell>
          <cell r="I38">
            <v>0.85399999999999998</v>
          </cell>
          <cell r="J38">
            <v>1</v>
          </cell>
          <cell r="K38">
            <v>0</v>
          </cell>
          <cell r="L38">
            <v>1</v>
          </cell>
          <cell r="M38">
            <v>0</v>
          </cell>
          <cell r="N38">
            <v>3.7037037037037035E-2</v>
          </cell>
          <cell r="O38">
            <v>467656</v>
          </cell>
          <cell r="P38">
            <v>3.7037037037037035E-2</v>
          </cell>
          <cell r="Q38">
            <v>394721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862377</v>
          </cell>
          <cell r="W38">
            <v>258713</v>
          </cell>
          <cell r="X38">
            <v>603664</v>
          </cell>
        </row>
        <row r="39">
          <cell r="C39">
            <v>10268</v>
          </cell>
          <cell r="D39" t="str">
            <v>Trần Thị Huyền Trang</v>
          </cell>
          <cell r="E39">
            <v>0</v>
          </cell>
          <cell r="F39">
            <v>0</v>
          </cell>
          <cell r="G39">
            <v>0</v>
          </cell>
          <cell r="H39">
            <v>0.85699999999999998</v>
          </cell>
          <cell r="I39">
            <v>0.8570000000000001</v>
          </cell>
          <cell r="J39">
            <v>1</v>
          </cell>
          <cell r="K39">
            <v>0</v>
          </cell>
          <cell r="L39">
            <v>1</v>
          </cell>
          <cell r="M39">
            <v>0</v>
          </cell>
          <cell r="N39">
            <v>3.7037037037037035E-2</v>
          </cell>
          <cell r="O39">
            <v>467656</v>
          </cell>
          <cell r="P39">
            <v>3.7037037037037035E-2</v>
          </cell>
          <cell r="Q39">
            <v>394721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862377</v>
          </cell>
          <cell r="W39">
            <v>258713</v>
          </cell>
          <cell r="X39">
            <v>603664</v>
          </cell>
        </row>
        <row r="40">
          <cell r="C40">
            <v>10354</v>
          </cell>
          <cell r="D40" t="str">
            <v>Quàng Văn Bước</v>
          </cell>
          <cell r="E40">
            <v>0</v>
          </cell>
          <cell r="F40">
            <v>0</v>
          </cell>
          <cell r="G40">
            <v>0</v>
          </cell>
          <cell r="H40">
            <v>0.85</v>
          </cell>
          <cell r="I40">
            <v>0.85000000000000009</v>
          </cell>
          <cell r="J40">
            <v>1</v>
          </cell>
          <cell r="K40">
            <v>0</v>
          </cell>
          <cell r="L40">
            <v>2</v>
          </cell>
          <cell r="M40">
            <v>0</v>
          </cell>
          <cell r="N40">
            <v>7.407407407407407E-2</v>
          </cell>
          <cell r="O40">
            <v>935313</v>
          </cell>
          <cell r="P40">
            <v>7.407407407407407E-2</v>
          </cell>
          <cell r="Q40">
            <v>789441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1724754</v>
          </cell>
          <cell r="W40">
            <v>517426</v>
          </cell>
          <cell r="X40">
            <v>1207328</v>
          </cell>
        </row>
        <row r="41">
          <cell r="C41">
            <v>10366</v>
          </cell>
          <cell r="D41" t="str">
            <v>Nguyễn Thị Thu Nhàn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</v>
          </cell>
          <cell r="M41">
            <v>0</v>
          </cell>
          <cell r="N41">
            <v>3.7037037037037035E-2</v>
          </cell>
          <cell r="O41">
            <v>467656</v>
          </cell>
          <cell r="P41">
            <v>3.7037037037037035E-2</v>
          </cell>
          <cell r="Q41">
            <v>394721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862377</v>
          </cell>
          <cell r="W41">
            <v>258713</v>
          </cell>
          <cell r="X41">
            <v>603664</v>
          </cell>
        </row>
        <row r="42">
          <cell r="D42" t="str">
            <v>Nghiệm thu, bàn giao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0.15</v>
          </cell>
          <cell r="O42">
            <v>5739419.0999999996</v>
          </cell>
          <cell r="P42">
            <v>0.05</v>
          </cell>
          <cell r="Q42">
            <v>4844297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10583717</v>
          </cell>
          <cell r="W42">
            <v>3175116</v>
          </cell>
          <cell r="X42">
            <v>7408601</v>
          </cell>
        </row>
        <row r="43">
          <cell r="C43">
            <v>10350</v>
          </cell>
          <cell r="D43" t="str">
            <v>Luyện Công Vũ</v>
          </cell>
          <cell r="E43">
            <v>0</v>
          </cell>
          <cell r="F43">
            <v>0</v>
          </cell>
          <cell r="G43">
            <v>0</v>
          </cell>
          <cell r="H43">
            <v>0.93</v>
          </cell>
          <cell r="I43">
            <v>0.93000000000000016</v>
          </cell>
          <cell r="J43">
            <v>1</v>
          </cell>
          <cell r="K43">
            <v>0</v>
          </cell>
          <cell r="L43">
            <v>3</v>
          </cell>
          <cell r="M43">
            <v>0</v>
          </cell>
          <cell r="N43">
            <v>0.25</v>
          </cell>
          <cell r="O43">
            <v>1434855</v>
          </cell>
          <cell r="P43">
            <v>0.25</v>
          </cell>
          <cell r="Q43">
            <v>1211074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2645929</v>
          </cell>
          <cell r="W43">
            <v>793779</v>
          </cell>
          <cell r="X43">
            <v>1852150</v>
          </cell>
        </row>
        <row r="44">
          <cell r="C44">
            <v>10352</v>
          </cell>
          <cell r="D44" t="str">
            <v>Nguyễn Thị Hà</v>
          </cell>
          <cell r="E44">
            <v>0</v>
          </cell>
          <cell r="F44">
            <v>0</v>
          </cell>
          <cell r="G44">
            <v>0</v>
          </cell>
          <cell r="H44">
            <v>0.87799999999999989</v>
          </cell>
          <cell r="I44">
            <v>0.878</v>
          </cell>
          <cell r="J44">
            <v>1</v>
          </cell>
          <cell r="K44">
            <v>0</v>
          </cell>
          <cell r="L44">
            <v>2</v>
          </cell>
          <cell r="M44">
            <v>0</v>
          </cell>
          <cell r="N44">
            <v>0.16666666666666666</v>
          </cell>
          <cell r="O44">
            <v>956570</v>
          </cell>
          <cell r="P44">
            <v>0.16666666666666666</v>
          </cell>
          <cell r="Q44">
            <v>807383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1763953</v>
          </cell>
          <cell r="W44">
            <v>529186</v>
          </cell>
          <cell r="X44">
            <v>1234767</v>
          </cell>
        </row>
        <row r="45">
          <cell r="C45">
            <v>10353</v>
          </cell>
          <cell r="D45" t="str">
            <v>Nguyễn Hữu Hải</v>
          </cell>
          <cell r="E45">
            <v>0</v>
          </cell>
          <cell r="F45">
            <v>0</v>
          </cell>
          <cell r="G45">
            <v>0</v>
          </cell>
          <cell r="H45">
            <v>0.85799999999999998</v>
          </cell>
          <cell r="I45">
            <v>0.8580000000000001</v>
          </cell>
          <cell r="J45">
            <v>1</v>
          </cell>
          <cell r="K45">
            <v>0</v>
          </cell>
          <cell r="L45">
            <v>2</v>
          </cell>
          <cell r="M45">
            <v>0</v>
          </cell>
          <cell r="N45">
            <v>0.16666666666666666</v>
          </cell>
          <cell r="O45">
            <v>956570</v>
          </cell>
          <cell r="P45">
            <v>0.16666666666666666</v>
          </cell>
          <cell r="Q45">
            <v>807383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1763953</v>
          </cell>
          <cell r="W45">
            <v>529186</v>
          </cell>
          <cell r="X45">
            <v>1234767</v>
          </cell>
        </row>
        <row r="46">
          <cell r="C46">
            <v>10355</v>
          </cell>
          <cell r="D46" t="str">
            <v>Nguyễn Long</v>
          </cell>
          <cell r="E46">
            <v>0</v>
          </cell>
          <cell r="F46">
            <v>0</v>
          </cell>
          <cell r="G46">
            <v>0</v>
          </cell>
          <cell r="H46">
            <v>0.85199999999999998</v>
          </cell>
          <cell r="I46">
            <v>0.85199999999999998</v>
          </cell>
          <cell r="J46">
            <v>1</v>
          </cell>
          <cell r="K46">
            <v>0</v>
          </cell>
          <cell r="L46">
            <v>1</v>
          </cell>
          <cell r="M46">
            <v>0</v>
          </cell>
          <cell r="N46">
            <v>8.3333333333333329E-2</v>
          </cell>
          <cell r="O46">
            <v>478285</v>
          </cell>
          <cell r="P46">
            <v>8.3333333333333329E-2</v>
          </cell>
          <cell r="Q46">
            <v>403691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881976</v>
          </cell>
          <cell r="W46">
            <v>264593</v>
          </cell>
          <cell r="X46">
            <v>617383</v>
          </cell>
        </row>
        <row r="47">
          <cell r="C47">
            <v>10221</v>
          </cell>
          <cell r="D47" t="str">
            <v>Nguyễn Văn Huy</v>
          </cell>
          <cell r="E47">
            <v>0</v>
          </cell>
          <cell r="F47">
            <v>0</v>
          </cell>
          <cell r="G47">
            <v>0</v>
          </cell>
          <cell r="H47">
            <v>0.85</v>
          </cell>
          <cell r="I47">
            <v>0.85000000000000009</v>
          </cell>
          <cell r="J47">
            <v>1</v>
          </cell>
          <cell r="K47">
            <v>0</v>
          </cell>
          <cell r="L47">
            <v>2</v>
          </cell>
          <cell r="M47">
            <v>0</v>
          </cell>
          <cell r="N47">
            <v>0.16666666666666666</v>
          </cell>
          <cell r="O47">
            <v>956570</v>
          </cell>
          <cell r="P47">
            <v>0.16666666666666666</v>
          </cell>
          <cell r="Q47">
            <v>807383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1763953</v>
          </cell>
          <cell r="W47">
            <v>529186</v>
          </cell>
          <cell r="X47">
            <v>1234767</v>
          </cell>
        </row>
        <row r="48">
          <cell r="C48">
            <v>10235</v>
          </cell>
          <cell r="D48" t="str">
            <v>Trịnh Ngọc Khoa</v>
          </cell>
          <cell r="E48">
            <v>0</v>
          </cell>
          <cell r="F48">
            <v>0</v>
          </cell>
          <cell r="G48">
            <v>0</v>
          </cell>
          <cell r="H48">
            <v>0.85299999999999998</v>
          </cell>
          <cell r="I48">
            <v>0.85299999999999998</v>
          </cell>
          <cell r="J48">
            <v>1</v>
          </cell>
          <cell r="K48">
            <v>0</v>
          </cell>
          <cell r="L48">
            <v>2</v>
          </cell>
          <cell r="M48">
            <v>0</v>
          </cell>
          <cell r="N48">
            <v>0.16666666666666666</v>
          </cell>
          <cell r="O48">
            <v>956570</v>
          </cell>
          <cell r="P48">
            <v>0.16666666666666666</v>
          </cell>
          <cell r="Q48">
            <v>807383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1763953</v>
          </cell>
          <cell r="W48">
            <v>529186</v>
          </cell>
          <cell r="X48">
            <v>1234767</v>
          </cell>
        </row>
        <row r="49">
          <cell r="X49">
            <v>159930955</v>
          </cell>
        </row>
      </sheetData>
      <sheetData sheetId="11" refreshError="1"/>
      <sheetData sheetId="12" refreshError="1"/>
      <sheetData sheetId="13" refreshError="1"/>
      <sheetData sheetId="14" refreshError="1">
        <row r="5">
          <cell r="B5">
            <v>10243</v>
          </cell>
          <cell r="C5" t="str">
            <v>TD001</v>
          </cell>
          <cell r="D5" t="str">
            <v>Đỗ Đức Đạt</v>
          </cell>
          <cell r="E5" t="str">
            <v>Tổng Giám đốc</v>
          </cell>
          <cell r="F5" t="str">
            <v>Ban Tổng Giám đốc</v>
          </cell>
          <cell r="G5" t="str">
            <v>TD</v>
          </cell>
          <cell r="H5">
            <v>39462</v>
          </cell>
          <cell r="I5">
            <v>83</v>
          </cell>
          <cell r="J5">
            <v>1</v>
          </cell>
          <cell r="K5">
            <v>12</v>
          </cell>
          <cell r="L5">
            <v>13</v>
          </cell>
          <cell r="M5">
            <v>2</v>
          </cell>
          <cell r="N5">
            <v>2.5</v>
          </cell>
          <cell r="O5">
            <v>0</v>
          </cell>
          <cell r="P5">
            <v>8.5</v>
          </cell>
          <cell r="Q5">
            <v>1.5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14.5</v>
          </cell>
          <cell r="Z5">
            <v>-2.5</v>
          </cell>
          <cell r="AB5">
            <v>42735</v>
          </cell>
          <cell r="AC5">
            <v>-2.5</v>
          </cell>
          <cell r="AD5">
            <v>95</v>
          </cell>
          <cell r="AE5">
            <v>2</v>
          </cell>
          <cell r="AF5">
            <v>12</v>
          </cell>
          <cell r="AG5">
            <v>11.5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11.5</v>
          </cell>
          <cell r="AW5">
            <v>43100</v>
          </cell>
          <cell r="AX5">
            <v>0</v>
          </cell>
          <cell r="AY5">
            <v>11.5</v>
          </cell>
          <cell r="AZ5">
            <v>119</v>
          </cell>
          <cell r="BA5">
            <v>3</v>
          </cell>
          <cell r="BB5">
            <v>12</v>
          </cell>
          <cell r="BC5">
            <v>15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15</v>
          </cell>
          <cell r="CD5">
            <v>0</v>
          </cell>
          <cell r="CE5">
            <v>3</v>
          </cell>
        </row>
        <row r="6">
          <cell r="B6">
            <v>10198</v>
          </cell>
          <cell r="C6" t="str">
            <v>TD020</v>
          </cell>
          <cell r="D6" t="str">
            <v>Nguyễn Huy Anh</v>
          </cell>
          <cell r="E6" t="str">
            <v>Phó Tổng Giám đốc</v>
          </cell>
          <cell r="F6" t="str">
            <v>Ban Tổng Giám đốc</v>
          </cell>
          <cell r="G6" t="str">
            <v>TD</v>
          </cell>
          <cell r="H6">
            <v>41579</v>
          </cell>
          <cell r="I6">
            <v>13</v>
          </cell>
          <cell r="J6">
            <v>0</v>
          </cell>
          <cell r="K6">
            <v>12</v>
          </cell>
          <cell r="L6">
            <v>12</v>
          </cell>
          <cell r="M6">
            <v>0</v>
          </cell>
          <cell r="N6">
            <v>5</v>
          </cell>
          <cell r="O6">
            <v>0</v>
          </cell>
          <cell r="P6">
            <v>3</v>
          </cell>
          <cell r="Q6">
            <v>1.5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9.5</v>
          </cell>
          <cell r="Z6">
            <v>2.5</v>
          </cell>
          <cell r="AB6">
            <v>42735</v>
          </cell>
          <cell r="AC6">
            <v>0</v>
          </cell>
          <cell r="AD6">
            <v>25</v>
          </cell>
          <cell r="AE6">
            <v>0</v>
          </cell>
          <cell r="AF6">
            <v>12</v>
          </cell>
          <cell r="AG6">
            <v>12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12</v>
          </cell>
          <cell r="AW6">
            <v>43100</v>
          </cell>
          <cell r="AX6">
            <v>0</v>
          </cell>
          <cell r="AY6">
            <v>12</v>
          </cell>
          <cell r="AZ6">
            <v>49</v>
          </cell>
          <cell r="BA6">
            <v>1</v>
          </cell>
          <cell r="BB6">
            <v>12</v>
          </cell>
          <cell r="BC6">
            <v>13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13</v>
          </cell>
          <cell r="CD6">
            <v>0</v>
          </cell>
          <cell r="CE6">
            <v>3</v>
          </cell>
        </row>
        <row r="7">
          <cell r="B7">
            <v>0</v>
          </cell>
          <cell r="C7" t="str">
            <v>TD211</v>
          </cell>
          <cell r="D7" t="str">
            <v>Trần Như Trung</v>
          </cell>
          <cell r="E7" t="str">
            <v>Phó Tổng Giám đốc</v>
          </cell>
          <cell r="F7" t="str">
            <v>Ban Tổng Giám đốc</v>
          </cell>
          <cell r="G7" t="str">
            <v>TD</v>
          </cell>
          <cell r="H7">
            <v>42401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Y7">
            <v>0</v>
          </cell>
          <cell r="Z7">
            <v>0</v>
          </cell>
          <cell r="AB7">
            <v>42735</v>
          </cell>
          <cell r="AC7">
            <v>0</v>
          </cell>
          <cell r="AD7">
            <v>0</v>
          </cell>
          <cell r="AE7">
            <v>0</v>
          </cell>
          <cell r="AF7">
            <v>11</v>
          </cell>
          <cell r="AG7">
            <v>11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2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2</v>
          </cell>
          <cell r="AU7">
            <v>9</v>
          </cell>
          <cell r="AW7">
            <v>43100</v>
          </cell>
          <cell r="AX7">
            <v>0</v>
          </cell>
          <cell r="AY7">
            <v>9</v>
          </cell>
          <cell r="AZ7">
            <v>22</v>
          </cell>
          <cell r="BA7">
            <v>0</v>
          </cell>
          <cell r="BB7">
            <v>12</v>
          </cell>
          <cell r="BC7">
            <v>12</v>
          </cell>
          <cell r="BD7">
            <v>0</v>
          </cell>
          <cell r="BE7">
            <v>0</v>
          </cell>
          <cell r="BF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CD7">
            <v>0</v>
          </cell>
        </row>
        <row r="8">
          <cell r="B8">
            <v>10140</v>
          </cell>
          <cell r="C8" t="str">
            <v>TD031</v>
          </cell>
          <cell r="D8" t="str">
            <v>Trần Công Tưởng</v>
          </cell>
          <cell r="E8" t="str">
            <v>Trợ lý TGĐ</v>
          </cell>
          <cell r="F8" t="str">
            <v>Tổ trợ lý</v>
          </cell>
          <cell r="G8" t="str">
            <v>TD</v>
          </cell>
          <cell r="H8">
            <v>41624</v>
          </cell>
          <cell r="I8">
            <v>12</v>
          </cell>
          <cell r="J8">
            <v>0</v>
          </cell>
          <cell r="K8">
            <v>12</v>
          </cell>
          <cell r="L8">
            <v>12</v>
          </cell>
          <cell r="M8">
            <v>0</v>
          </cell>
          <cell r="N8">
            <v>0.5</v>
          </cell>
          <cell r="O8">
            <v>0.5</v>
          </cell>
          <cell r="P8">
            <v>3</v>
          </cell>
          <cell r="Q8">
            <v>2.5</v>
          </cell>
          <cell r="R8">
            <v>1</v>
          </cell>
          <cell r="S8">
            <v>1.5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2</v>
          </cell>
          <cell r="Y8">
            <v>11</v>
          </cell>
          <cell r="Z8">
            <v>1</v>
          </cell>
          <cell r="AB8">
            <v>42735</v>
          </cell>
          <cell r="AC8">
            <v>0</v>
          </cell>
          <cell r="AD8">
            <v>24</v>
          </cell>
          <cell r="AE8">
            <v>0</v>
          </cell>
          <cell r="AF8">
            <v>12</v>
          </cell>
          <cell r="AG8">
            <v>12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3.5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1</v>
          </cell>
          <cell r="AT8">
            <v>4.5</v>
          </cell>
          <cell r="AU8">
            <v>7.5</v>
          </cell>
          <cell r="AW8">
            <v>43100</v>
          </cell>
          <cell r="AX8">
            <v>1</v>
          </cell>
          <cell r="AY8">
            <v>7.5</v>
          </cell>
          <cell r="AZ8">
            <v>48</v>
          </cell>
          <cell r="BA8">
            <v>1</v>
          </cell>
          <cell r="BB8">
            <v>12</v>
          </cell>
          <cell r="BC8">
            <v>14</v>
          </cell>
          <cell r="BD8">
            <v>1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3.5</v>
          </cell>
          <cell r="BK8">
            <v>0</v>
          </cell>
          <cell r="BL8">
            <v>0</v>
          </cell>
          <cell r="BM8">
            <v>1</v>
          </cell>
          <cell r="BN8">
            <v>0</v>
          </cell>
          <cell r="BO8">
            <v>0</v>
          </cell>
          <cell r="BP8">
            <v>5.5</v>
          </cell>
          <cell r="BQ8">
            <v>8.5</v>
          </cell>
          <cell r="CD8">
            <v>0</v>
          </cell>
          <cell r="CE8">
            <v>3</v>
          </cell>
        </row>
        <row r="9">
          <cell r="B9">
            <v>10246</v>
          </cell>
          <cell r="C9" t="str">
            <v>TD082</v>
          </cell>
          <cell r="D9" t="str">
            <v>Lê Thị Thu Hằng</v>
          </cell>
          <cell r="E9" t="str">
            <v>NV kế hoạch tổng hợp</v>
          </cell>
          <cell r="F9" t="str">
            <v>Tổ trợ lý</v>
          </cell>
          <cell r="G9" t="str">
            <v>TD</v>
          </cell>
          <cell r="H9">
            <v>41925</v>
          </cell>
          <cell r="I9">
            <v>2</v>
          </cell>
          <cell r="J9">
            <v>0</v>
          </cell>
          <cell r="K9">
            <v>12</v>
          </cell>
          <cell r="L9">
            <v>12</v>
          </cell>
          <cell r="M9">
            <v>1</v>
          </cell>
          <cell r="N9">
            <v>0.5</v>
          </cell>
          <cell r="O9">
            <v>0</v>
          </cell>
          <cell r="P9">
            <v>3.5</v>
          </cell>
          <cell r="Q9">
            <v>1.5</v>
          </cell>
          <cell r="R9">
            <v>0</v>
          </cell>
          <cell r="S9">
            <v>1</v>
          </cell>
          <cell r="T9">
            <v>0</v>
          </cell>
          <cell r="U9">
            <v>0.5</v>
          </cell>
          <cell r="V9">
            <v>0.5</v>
          </cell>
          <cell r="W9">
            <v>3</v>
          </cell>
          <cell r="X9">
            <v>0</v>
          </cell>
          <cell r="Y9">
            <v>11.5</v>
          </cell>
          <cell r="Z9">
            <v>0.5</v>
          </cell>
          <cell r="AB9">
            <v>42735</v>
          </cell>
          <cell r="AC9">
            <v>0.5</v>
          </cell>
          <cell r="AD9">
            <v>14</v>
          </cell>
          <cell r="AE9">
            <v>0</v>
          </cell>
          <cell r="AF9">
            <v>12</v>
          </cell>
          <cell r="AG9">
            <v>12.5</v>
          </cell>
          <cell r="AH9">
            <v>0</v>
          </cell>
          <cell r="AI9">
            <v>2.5</v>
          </cell>
          <cell r="AJ9">
            <v>0</v>
          </cell>
          <cell r="AK9">
            <v>0.5</v>
          </cell>
          <cell r="AL9">
            <v>0</v>
          </cell>
          <cell r="AM9">
            <v>0</v>
          </cell>
          <cell r="AN9">
            <v>0</v>
          </cell>
          <cell r="AO9">
            <v>4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7</v>
          </cell>
          <cell r="AU9">
            <v>5.5</v>
          </cell>
          <cell r="AW9">
            <v>43100</v>
          </cell>
          <cell r="AX9">
            <v>1</v>
          </cell>
          <cell r="AY9">
            <v>5.5</v>
          </cell>
          <cell r="AZ9">
            <v>38</v>
          </cell>
          <cell r="BA9">
            <v>1</v>
          </cell>
          <cell r="BB9">
            <v>12</v>
          </cell>
          <cell r="BC9">
            <v>14</v>
          </cell>
          <cell r="BD9">
            <v>0</v>
          </cell>
          <cell r="BE9">
            <v>0.5</v>
          </cell>
          <cell r="BF9">
            <v>0.5</v>
          </cell>
          <cell r="BG9">
            <v>1</v>
          </cell>
          <cell r="BH9">
            <v>0</v>
          </cell>
          <cell r="BI9">
            <v>1</v>
          </cell>
          <cell r="BJ9">
            <v>5</v>
          </cell>
          <cell r="BK9">
            <v>0</v>
          </cell>
          <cell r="BL9">
            <v>2.5</v>
          </cell>
          <cell r="BM9">
            <v>2</v>
          </cell>
          <cell r="BN9">
            <v>0</v>
          </cell>
          <cell r="BO9">
            <v>1</v>
          </cell>
          <cell r="BP9">
            <v>13.5</v>
          </cell>
          <cell r="BQ9">
            <v>0.5</v>
          </cell>
          <cell r="CD9">
            <v>0</v>
          </cell>
          <cell r="CE9">
            <v>3</v>
          </cell>
        </row>
        <row r="10">
          <cell r="B10">
            <v>10258</v>
          </cell>
          <cell r="C10" t="str">
            <v>TD243</v>
          </cell>
          <cell r="D10" t="str">
            <v>Phạm Thu Hà</v>
          </cell>
          <cell r="E10" t="str">
            <v>Thư ký TGĐ</v>
          </cell>
          <cell r="F10" t="str">
            <v>Tổ trợ lý</v>
          </cell>
          <cell r="G10" t="str">
            <v>TD</v>
          </cell>
          <cell r="H10">
            <v>42534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Y10">
            <v>0</v>
          </cell>
          <cell r="Z10">
            <v>0</v>
          </cell>
          <cell r="AB10">
            <v>42735</v>
          </cell>
          <cell r="AC10">
            <v>0</v>
          </cell>
          <cell r="AD10">
            <v>0</v>
          </cell>
          <cell r="AE10">
            <v>0</v>
          </cell>
          <cell r="AF10">
            <v>6.5</v>
          </cell>
          <cell r="AG10">
            <v>6.5</v>
          </cell>
          <cell r="AM10">
            <v>0</v>
          </cell>
          <cell r="AN10">
            <v>0</v>
          </cell>
          <cell r="AO10">
            <v>0</v>
          </cell>
          <cell r="AP10">
            <v>1</v>
          </cell>
          <cell r="AQ10">
            <v>0</v>
          </cell>
          <cell r="AR10">
            <v>2</v>
          </cell>
          <cell r="AS10">
            <v>0</v>
          </cell>
          <cell r="AT10">
            <v>3</v>
          </cell>
          <cell r="AU10">
            <v>3.5</v>
          </cell>
          <cell r="AW10">
            <v>43100</v>
          </cell>
          <cell r="AX10">
            <v>3</v>
          </cell>
          <cell r="AY10">
            <v>3.5</v>
          </cell>
          <cell r="AZ10">
            <v>18</v>
          </cell>
          <cell r="BA10">
            <v>0</v>
          </cell>
          <cell r="BB10">
            <v>12</v>
          </cell>
          <cell r="BC10">
            <v>15</v>
          </cell>
          <cell r="BD10">
            <v>1</v>
          </cell>
          <cell r="BE10">
            <v>2</v>
          </cell>
          <cell r="BF10">
            <v>0</v>
          </cell>
          <cell r="BG10">
            <v>0</v>
          </cell>
          <cell r="BH10">
            <v>0.5</v>
          </cell>
          <cell r="BI10">
            <v>1</v>
          </cell>
          <cell r="BJ10">
            <v>0</v>
          </cell>
          <cell r="BK10">
            <v>0</v>
          </cell>
          <cell r="BL10">
            <v>1.5</v>
          </cell>
          <cell r="BM10">
            <v>2</v>
          </cell>
          <cell r="BN10">
            <v>1</v>
          </cell>
          <cell r="BO10">
            <v>0</v>
          </cell>
          <cell r="BP10">
            <v>9</v>
          </cell>
          <cell r="BQ10">
            <v>6</v>
          </cell>
          <cell r="CD10">
            <v>0</v>
          </cell>
          <cell r="CE10">
            <v>3</v>
          </cell>
        </row>
        <row r="11">
          <cell r="B11">
            <v>0</v>
          </cell>
          <cell r="C11" t="str">
            <v>TD212</v>
          </cell>
          <cell r="D11" t="str">
            <v>Nguyễn Hồng Sơn</v>
          </cell>
          <cell r="E11" t="str">
            <v>Giám đốc Ban Đầu tư</v>
          </cell>
          <cell r="F11" t="str">
            <v>Ban Đầu tư</v>
          </cell>
          <cell r="G11" t="str">
            <v>TD</v>
          </cell>
          <cell r="H11">
            <v>42402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Y11">
            <v>0</v>
          </cell>
          <cell r="Z11">
            <v>0</v>
          </cell>
          <cell r="AB11">
            <v>42735</v>
          </cell>
          <cell r="AC11">
            <v>0</v>
          </cell>
          <cell r="AD11">
            <v>0</v>
          </cell>
          <cell r="AE11">
            <v>0</v>
          </cell>
          <cell r="AF11">
            <v>11</v>
          </cell>
          <cell r="AG11">
            <v>11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0.5</v>
          </cell>
          <cell r="AN11">
            <v>3</v>
          </cell>
          <cell r="AO11">
            <v>0</v>
          </cell>
          <cell r="AP11">
            <v>0</v>
          </cell>
          <cell r="AT11">
            <v>3.5</v>
          </cell>
          <cell r="AU11">
            <v>7.5</v>
          </cell>
          <cell r="AW11">
            <v>43100</v>
          </cell>
          <cell r="AX11">
            <v>0</v>
          </cell>
          <cell r="AY11">
            <v>7.5</v>
          </cell>
          <cell r="AZ11">
            <v>22</v>
          </cell>
          <cell r="BA11">
            <v>0</v>
          </cell>
          <cell r="BB11">
            <v>12</v>
          </cell>
          <cell r="BC11">
            <v>12</v>
          </cell>
          <cell r="BD11">
            <v>0</v>
          </cell>
          <cell r="BE11">
            <v>0</v>
          </cell>
          <cell r="BF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CD11">
            <v>0</v>
          </cell>
        </row>
        <row r="12">
          <cell r="B12">
            <v>0</v>
          </cell>
          <cell r="C12" t="str">
            <v>TD242</v>
          </cell>
          <cell r="D12" t="str">
            <v>Nguyễn Thanh Tùng</v>
          </cell>
          <cell r="E12" t="str">
            <v>PT đầu tư</v>
          </cell>
          <cell r="F12" t="str">
            <v>BP Đầu tư</v>
          </cell>
          <cell r="G12" t="str">
            <v>TD</v>
          </cell>
          <cell r="H12">
            <v>42522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Y12">
            <v>0</v>
          </cell>
          <cell r="Z12">
            <v>0</v>
          </cell>
          <cell r="AA12">
            <v>42684</v>
          </cell>
          <cell r="AB12">
            <v>42735</v>
          </cell>
          <cell r="AC12">
            <v>0</v>
          </cell>
          <cell r="AD12">
            <v>0</v>
          </cell>
          <cell r="AE12">
            <v>0</v>
          </cell>
          <cell r="AF12">
            <v>7</v>
          </cell>
          <cell r="AG12">
            <v>7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3</v>
          </cell>
          <cell r="AT12">
            <v>3</v>
          </cell>
          <cell r="AU12">
            <v>4</v>
          </cell>
          <cell r="AW12">
            <v>43100</v>
          </cell>
          <cell r="AX12">
            <v>0</v>
          </cell>
          <cell r="AY12">
            <v>4</v>
          </cell>
          <cell r="AZ12">
            <v>18</v>
          </cell>
          <cell r="BA12">
            <v>0</v>
          </cell>
          <cell r="BB12">
            <v>12</v>
          </cell>
          <cell r="BC12">
            <v>12</v>
          </cell>
          <cell r="BD12">
            <v>0</v>
          </cell>
          <cell r="BE12">
            <v>0</v>
          </cell>
          <cell r="BF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CD12">
            <v>0</v>
          </cell>
        </row>
        <row r="13">
          <cell r="B13">
            <v>0</v>
          </cell>
          <cell r="C13" t="e">
            <v>#N/A</v>
          </cell>
          <cell r="D13" t="str">
            <v>Lê Minh Thắng</v>
          </cell>
          <cell r="E13" t="e">
            <v>#N/A</v>
          </cell>
          <cell r="F13" t="e">
            <v>#N/A</v>
          </cell>
          <cell r="G13" t="str">
            <v>TD</v>
          </cell>
          <cell r="H13">
            <v>42450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Y13">
            <v>0</v>
          </cell>
          <cell r="Z13">
            <v>0</v>
          </cell>
          <cell r="AB13">
            <v>42735</v>
          </cell>
          <cell r="AC13">
            <v>0</v>
          </cell>
          <cell r="AD13">
            <v>0</v>
          </cell>
          <cell r="AE13">
            <v>0</v>
          </cell>
          <cell r="AF13">
            <v>9.5</v>
          </cell>
          <cell r="AG13">
            <v>9.5</v>
          </cell>
          <cell r="AJ13">
            <v>0</v>
          </cell>
          <cell r="AK13">
            <v>0</v>
          </cell>
          <cell r="AL13">
            <v>0</v>
          </cell>
          <cell r="AM13">
            <v>2.5</v>
          </cell>
          <cell r="AN13">
            <v>1.5</v>
          </cell>
          <cell r="AO13">
            <v>0</v>
          </cell>
          <cell r="AT13">
            <v>4</v>
          </cell>
          <cell r="AU13">
            <v>5.5</v>
          </cell>
          <cell r="AW13">
            <v>43100</v>
          </cell>
          <cell r="AX13">
            <v>0</v>
          </cell>
          <cell r="AY13">
            <v>5.5</v>
          </cell>
          <cell r="AZ13">
            <v>21</v>
          </cell>
          <cell r="BA13">
            <v>0</v>
          </cell>
          <cell r="BB13">
            <v>12</v>
          </cell>
          <cell r="BC13">
            <v>12</v>
          </cell>
          <cell r="BD13">
            <v>0</v>
          </cell>
          <cell r="BE13">
            <v>0</v>
          </cell>
          <cell r="BF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CD13">
            <v>0</v>
          </cell>
        </row>
        <row r="14">
          <cell r="B14">
            <v>0</v>
          </cell>
          <cell r="C14" t="str">
            <v>TD178</v>
          </cell>
          <cell r="D14" t="str">
            <v>Nguyễn Hồng Đô</v>
          </cell>
          <cell r="E14" t="str">
            <v>PT kinh doanh</v>
          </cell>
          <cell r="F14" t="str">
            <v>BP Kinh doanh &amp; Tiếp thị</v>
          </cell>
          <cell r="G14" t="str">
            <v>TD</v>
          </cell>
          <cell r="H14">
            <v>42278</v>
          </cell>
          <cell r="I14">
            <v>0</v>
          </cell>
          <cell r="J14">
            <v>0</v>
          </cell>
          <cell r="K14">
            <v>3</v>
          </cell>
          <cell r="L14">
            <v>3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  <cell r="AB14">
            <v>42735</v>
          </cell>
          <cell r="AC14">
            <v>0</v>
          </cell>
          <cell r="AD14">
            <v>2</v>
          </cell>
          <cell r="AE14">
            <v>0</v>
          </cell>
          <cell r="AF14">
            <v>12</v>
          </cell>
          <cell r="AG14">
            <v>12</v>
          </cell>
          <cell r="AH14">
            <v>0</v>
          </cell>
          <cell r="AI14">
            <v>0</v>
          </cell>
          <cell r="AJ14">
            <v>0</v>
          </cell>
          <cell r="AK14">
            <v>1</v>
          </cell>
          <cell r="AL14">
            <v>0</v>
          </cell>
          <cell r="AM14">
            <v>0</v>
          </cell>
          <cell r="AN14">
            <v>0</v>
          </cell>
          <cell r="AO14">
            <v>1</v>
          </cell>
          <cell r="AP14">
            <v>0</v>
          </cell>
          <cell r="AQ14">
            <v>0</v>
          </cell>
          <cell r="AT14">
            <v>2</v>
          </cell>
          <cell r="AU14">
            <v>10</v>
          </cell>
          <cell r="AW14">
            <v>43100</v>
          </cell>
          <cell r="AX14">
            <v>0</v>
          </cell>
          <cell r="AY14">
            <v>10</v>
          </cell>
          <cell r="AZ14">
            <v>26</v>
          </cell>
          <cell r="BA14">
            <v>0</v>
          </cell>
          <cell r="BB14">
            <v>12</v>
          </cell>
          <cell r="BC14">
            <v>12</v>
          </cell>
          <cell r="BD14">
            <v>0</v>
          </cell>
          <cell r="BE14">
            <v>0</v>
          </cell>
          <cell r="BF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CD14">
            <v>0</v>
          </cell>
        </row>
        <row r="15">
          <cell r="B15">
            <v>10192</v>
          </cell>
          <cell r="C15" t="str">
            <v>TD000</v>
          </cell>
          <cell r="D15" t="str">
            <v>Hoàng Văn Mạnh</v>
          </cell>
          <cell r="E15" t="str">
            <v>NV</v>
          </cell>
          <cell r="F15" t="str">
            <v>BP Kinh doanh &amp; Tiếp thị</v>
          </cell>
          <cell r="G15" t="str">
            <v>TD</v>
          </cell>
          <cell r="H15">
            <v>42005</v>
          </cell>
          <cell r="I15">
            <v>0</v>
          </cell>
          <cell r="J15">
            <v>0</v>
          </cell>
          <cell r="K15">
            <v>12</v>
          </cell>
          <cell r="L15">
            <v>12</v>
          </cell>
          <cell r="M15">
            <v>0</v>
          </cell>
          <cell r="N15">
            <v>0.5</v>
          </cell>
          <cell r="O15">
            <v>0</v>
          </cell>
          <cell r="P15">
            <v>3</v>
          </cell>
          <cell r="Q15">
            <v>1.5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5</v>
          </cell>
          <cell r="Z15">
            <v>7</v>
          </cell>
          <cell r="AB15">
            <v>42735</v>
          </cell>
          <cell r="AC15">
            <v>1</v>
          </cell>
          <cell r="AD15">
            <v>11</v>
          </cell>
          <cell r="AE15">
            <v>0</v>
          </cell>
          <cell r="AF15">
            <v>12</v>
          </cell>
          <cell r="AG15">
            <v>13</v>
          </cell>
          <cell r="AH15">
            <v>0</v>
          </cell>
          <cell r="AI15">
            <v>1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1</v>
          </cell>
          <cell r="AU15">
            <v>12</v>
          </cell>
          <cell r="AW15">
            <v>43100</v>
          </cell>
          <cell r="AX15">
            <v>0</v>
          </cell>
          <cell r="AY15">
            <v>12</v>
          </cell>
          <cell r="AZ15">
            <v>35</v>
          </cell>
          <cell r="BA15">
            <v>0</v>
          </cell>
          <cell r="BB15">
            <v>12</v>
          </cell>
          <cell r="BC15">
            <v>12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12</v>
          </cell>
          <cell r="CD15">
            <v>0</v>
          </cell>
          <cell r="CE15">
            <v>3</v>
          </cell>
        </row>
        <row r="16">
          <cell r="B16">
            <v>10204</v>
          </cell>
          <cell r="C16" t="str">
            <v>TD136</v>
          </cell>
          <cell r="D16" t="str">
            <v>Dương Quỳnh Trang</v>
          </cell>
          <cell r="E16" t="str">
            <v>NV hỗ trợ kinh doanh</v>
          </cell>
          <cell r="F16" t="str">
            <v>BP Kinh doanh &amp; Tiếp thị</v>
          </cell>
          <cell r="G16" t="str">
            <v>TD</v>
          </cell>
          <cell r="H16">
            <v>42149</v>
          </cell>
          <cell r="I16">
            <v>0</v>
          </cell>
          <cell r="J16">
            <v>0</v>
          </cell>
          <cell r="K16">
            <v>7</v>
          </cell>
          <cell r="L16">
            <v>7</v>
          </cell>
          <cell r="Q16">
            <v>0</v>
          </cell>
          <cell r="R16">
            <v>0</v>
          </cell>
          <cell r="S16">
            <v>0</v>
          </cell>
          <cell r="T16">
            <v>2</v>
          </cell>
          <cell r="U16">
            <v>1</v>
          </cell>
          <cell r="V16">
            <v>0</v>
          </cell>
          <cell r="W16">
            <v>0</v>
          </cell>
          <cell r="X16">
            <v>0</v>
          </cell>
          <cell r="Y16">
            <v>3</v>
          </cell>
          <cell r="Z16">
            <v>4</v>
          </cell>
          <cell r="AB16">
            <v>42735</v>
          </cell>
          <cell r="AC16">
            <v>1.5</v>
          </cell>
          <cell r="AD16">
            <v>7</v>
          </cell>
          <cell r="AE16">
            <v>0</v>
          </cell>
          <cell r="AF16">
            <v>12</v>
          </cell>
          <cell r="AG16">
            <v>13.5</v>
          </cell>
          <cell r="AH16">
            <v>0</v>
          </cell>
          <cell r="AI16">
            <v>1.5</v>
          </cell>
          <cell r="AJ16">
            <v>0</v>
          </cell>
          <cell r="AK16">
            <v>2.5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1</v>
          </cell>
          <cell r="AR16">
            <v>3</v>
          </cell>
          <cell r="AS16">
            <v>0</v>
          </cell>
          <cell r="AT16">
            <v>8</v>
          </cell>
          <cell r="AU16">
            <v>5.5</v>
          </cell>
          <cell r="AW16">
            <v>43100</v>
          </cell>
          <cell r="AX16">
            <v>4</v>
          </cell>
          <cell r="AY16">
            <v>5.5</v>
          </cell>
          <cell r="AZ16">
            <v>31</v>
          </cell>
          <cell r="BA16">
            <v>0</v>
          </cell>
          <cell r="BB16">
            <v>12</v>
          </cell>
          <cell r="BC16">
            <v>16</v>
          </cell>
          <cell r="BD16">
            <v>0</v>
          </cell>
          <cell r="BE16">
            <v>1</v>
          </cell>
          <cell r="BF16">
            <v>3</v>
          </cell>
          <cell r="BG16">
            <v>0</v>
          </cell>
          <cell r="BH16">
            <v>2</v>
          </cell>
          <cell r="BI16">
            <v>1</v>
          </cell>
          <cell r="BJ16">
            <v>0</v>
          </cell>
          <cell r="BK16">
            <v>0.5</v>
          </cell>
          <cell r="BL16">
            <v>0</v>
          </cell>
          <cell r="BM16">
            <v>1</v>
          </cell>
          <cell r="BN16">
            <v>5</v>
          </cell>
          <cell r="BO16">
            <v>0</v>
          </cell>
          <cell r="BP16">
            <v>13.5</v>
          </cell>
          <cell r="BQ16">
            <v>2.5</v>
          </cell>
          <cell r="CD16">
            <v>0</v>
          </cell>
          <cell r="CE16">
            <v>3</v>
          </cell>
        </row>
        <row r="17">
          <cell r="B17">
            <v>0</v>
          </cell>
          <cell r="C17" t="str">
            <v>TD160</v>
          </cell>
          <cell r="D17" t="str">
            <v>Lưu Hoàng Anh</v>
          </cell>
          <cell r="E17" t="str">
            <v>PT thủ tục bán hàng</v>
          </cell>
          <cell r="F17" t="str">
            <v>BP Thủ tục bán hàng</v>
          </cell>
          <cell r="G17" t="str">
            <v>TD</v>
          </cell>
          <cell r="H17">
            <v>42199</v>
          </cell>
          <cell r="I17">
            <v>0</v>
          </cell>
          <cell r="J17">
            <v>0</v>
          </cell>
          <cell r="K17">
            <v>5.5</v>
          </cell>
          <cell r="L17">
            <v>5.5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5.5</v>
          </cell>
          <cell r="AB17">
            <v>42735</v>
          </cell>
          <cell r="AC17">
            <v>0</v>
          </cell>
          <cell r="AD17">
            <v>5</v>
          </cell>
          <cell r="AE17">
            <v>0</v>
          </cell>
          <cell r="AF17">
            <v>12</v>
          </cell>
          <cell r="AG17">
            <v>12</v>
          </cell>
          <cell r="AH17">
            <v>0</v>
          </cell>
          <cell r="AI17">
            <v>0</v>
          </cell>
          <cell r="AJ17">
            <v>0</v>
          </cell>
          <cell r="AK17">
            <v>2</v>
          </cell>
          <cell r="AL17">
            <v>0</v>
          </cell>
          <cell r="AM17">
            <v>0</v>
          </cell>
          <cell r="AN17">
            <v>1.5</v>
          </cell>
          <cell r="AO17">
            <v>2.5</v>
          </cell>
          <cell r="AP17">
            <v>0</v>
          </cell>
          <cell r="AQ17">
            <v>4</v>
          </cell>
          <cell r="AT17">
            <v>10</v>
          </cell>
          <cell r="AU17">
            <v>2</v>
          </cell>
          <cell r="AW17">
            <v>43100</v>
          </cell>
          <cell r="AX17">
            <v>0</v>
          </cell>
          <cell r="AY17">
            <v>2</v>
          </cell>
          <cell r="AZ17">
            <v>29</v>
          </cell>
          <cell r="BA17">
            <v>0</v>
          </cell>
          <cell r="BB17">
            <v>12</v>
          </cell>
          <cell r="BC17">
            <v>12</v>
          </cell>
          <cell r="BD17">
            <v>0</v>
          </cell>
          <cell r="BE17">
            <v>0</v>
          </cell>
          <cell r="BF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CD17">
            <v>0</v>
          </cell>
        </row>
        <row r="18">
          <cell r="B18">
            <v>0</v>
          </cell>
          <cell r="C18" t="str">
            <v>TD018</v>
          </cell>
          <cell r="D18" t="str">
            <v>Nguyễn Lan Anh</v>
          </cell>
          <cell r="E18" t="str">
            <v>NV thủ tục bán hàng</v>
          </cell>
          <cell r="F18" t="str">
            <v>BP Thủ tục bán hàng</v>
          </cell>
          <cell r="G18" t="str">
            <v>TD</v>
          </cell>
          <cell r="H18">
            <v>41565</v>
          </cell>
          <cell r="I18">
            <v>14</v>
          </cell>
          <cell r="J18">
            <v>0</v>
          </cell>
          <cell r="K18">
            <v>12</v>
          </cell>
          <cell r="L18">
            <v>12</v>
          </cell>
          <cell r="M18">
            <v>0</v>
          </cell>
          <cell r="N18">
            <v>0</v>
          </cell>
          <cell r="O18">
            <v>0</v>
          </cell>
          <cell r="P18">
            <v>3</v>
          </cell>
          <cell r="Q18">
            <v>1.5</v>
          </cell>
          <cell r="R18">
            <v>0</v>
          </cell>
          <cell r="S18">
            <v>4.5</v>
          </cell>
          <cell r="T18">
            <v>0</v>
          </cell>
          <cell r="U18">
            <v>1</v>
          </cell>
          <cell r="V18">
            <v>1</v>
          </cell>
          <cell r="W18">
            <v>0</v>
          </cell>
          <cell r="X18">
            <v>0</v>
          </cell>
          <cell r="Y18">
            <v>11</v>
          </cell>
          <cell r="Z18">
            <v>1</v>
          </cell>
          <cell r="AB18">
            <v>42735</v>
          </cell>
          <cell r="AC18">
            <v>1</v>
          </cell>
          <cell r="AD18">
            <v>26</v>
          </cell>
          <cell r="AE18">
            <v>0</v>
          </cell>
          <cell r="AF18">
            <v>12</v>
          </cell>
          <cell r="AG18">
            <v>13</v>
          </cell>
          <cell r="AH18">
            <v>0</v>
          </cell>
          <cell r="AI18">
            <v>2</v>
          </cell>
          <cell r="AJ18">
            <v>0</v>
          </cell>
          <cell r="AK18">
            <v>1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1</v>
          </cell>
          <cell r="AQ18">
            <v>2</v>
          </cell>
          <cell r="AR18">
            <v>5.5</v>
          </cell>
          <cell r="AS18">
            <v>0</v>
          </cell>
          <cell r="AT18">
            <v>11.5</v>
          </cell>
          <cell r="AU18">
            <v>1.5</v>
          </cell>
          <cell r="AW18">
            <v>43100</v>
          </cell>
          <cell r="AX18">
            <v>0</v>
          </cell>
          <cell r="AY18">
            <v>1.5</v>
          </cell>
          <cell r="AZ18">
            <v>50</v>
          </cell>
          <cell r="BA18">
            <v>1</v>
          </cell>
          <cell r="BB18">
            <v>12</v>
          </cell>
          <cell r="BC18">
            <v>13</v>
          </cell>
          <cell r="BD18">
            <v>0</v>
          </cell>
          <cell r="BE18">
            <v>0</v>
          </cell>
          <cell r="BF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CD18">
            <v>0</v>
          </cell>
        </row>
        <row r="19">
          <cell r="B19">
            <v>0</v>
          </cell>
          <cell r="C19" t="str">
            <v>TD085</v>
          </cell>
          <cell r="D19" t="str">
            <v>Đặng Vân Anh</v>
          </cell>
          <cell r="E19" t="str">
            <v>NV thủ tục bán hàng</v>
          </cell>
          <cell r="F19" t="str">
            <v>BP Thủ tục bán hàng</v>
          </cell>
          <cell r="G19" t="str">
            <v>TD</v>
          </cell>
          <cell r="H19">
            <v>41939</v>
          </cell>
          <cell r="I19">
            <v>2</v>
          </cell>
          <cell r="J19">
            <v>0</v>
          </cell>
          <cell r="K19">
            <v>12</v>
          </cell>
          <cell r="L19">
            <v>12</v>
          </cell>
          <cell r="M19">
            <v>0</v>
          </cell>
          <cell r="N19">
            <v>0.5</v>
          </cell>
          <cell r="O19">
            <v>0</v>
          </cell>
          <cell r="P19">
            <v>5</v>
          </cell>
          <cell r="Q19">
            <v>1.5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0.5</v>
          </cell>
          <cell r="W19">
            <v>0</v>
          </cell>
          <cell r="X19">
            <v>0</v>
          </cell>
          <cell r="Y19">
            <v>7.5</v>
          </cell>
          <cell r="Z19">
            <v>4.5</v>
          </cell>
          <cell r="AA19">
            <v>42686</v>
          </cell>
          <cell r="AB19">
            <v>42735</v>
          </cell>
          <cell r="AC19">
            <v>0</v>
          </cell>
          <cell r="AD19">
            <v>14</v>
          </cell>
          <cell r="AE19">
            <v>0</v>
          </cell>
          <cell r="AF19">
            <v>12</v>
          </cell>
          <cell r="AG19">
            <v>12</v>
          </cell>
          <cell r="AH19">
            <v>0</v>
          </cell>
          <cell r="AI19">
            <v>0</v>
          </cell>
          <cell r="AJ19">
            <v>0</v>
          </cell>
          <cell r="AK19">
            <v>0.5</v>
          </cell>
          <cell r="AL19">
            <v>0</v>
          </cell>
          <cell r="AM19">
            <v>0</v>
          </cell>
          <cell r="AN19">
            <v>1</v>
          </cell>
          <cell r="AO19">
            <v>2</v>
          </cell>
          <cell r="AP19">
            <v>1</v>
          </cell>
          <cell r="AQ19">
            <v>4</v>
          </cell>
          <cell r="AR19">
            <v>1</v>
          </cell>
          <cell r="AT19">
            <v>9.5</v>
          </cell>
          <cell r="AU19">
            <v>2.5</v>
          </cell>
          <cell r="AW19">
            <v>43100</v>
          </cell>
          <cell r="AX19">
            <v>0</v>
          </cell>
          <cell r="AY19">
            <v>2.5</v>
          </cell>
          <cell r="AZ19">
            <v>38</v>
          </cell>
          <cell r="BA19">
            <v>1</v>
          </cell>
          <cell r="BB19">
            <v>12</v>
          </cell>
          <cell r="BC19">
            <v>13</v>
          </cell>
          <cell r="BD19">
            <v>0</v>
          </cell>
          <cell r="BE19">
            <v>0</v>
          </cell>
          <cell r="BF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CD19">
            <v>0</v>
          </cell>
        </row>
        <row r="20">
          <cell r="B20">
            <v>0</v>
          </cell>
          <cell r="C20" t="str">
            <v>TD120</v>
          </cell>
          <cell r="D20" t="str">
            <v>Phạm Thị Thu Trang</v>
          </cell>
          <cell r="E20" t="str">
            <v>NV thủ tục bán hàng</v>
          </cell>
          <cell r="F20" t="str">
            <v>BP Thủ tục bán hàng</v>
          </cell>
          <cell r="G20" t="str">
            <v>TD</v>
          </cell>
          <cell r="H20">
            <v>42128</v>
          </cell>
          <cell r="I20">
            <v>0</v>
          </cell>
          <cell r="J20">
            <v>0</v>
          </cell>
          <cell r="K20">
            <v>8</v>
          </cell>
          <cell r="L20">
            <v>8</v>
          </cell>
          <cell r="Q20">
            <v>0</v>
          </cell>
          <cell r="R20">
            <v>0</v>
          </cell>
          <cell r="S20">
            <v>2</v>
          </cell>
          <cell r="T20">
            <v>0</v>
          </cell>
          <cell r="U20">
            <v>3</v>
          </cell>
          <cell r="V20">
            <v>0.5</v>
          </cell>
          <cell r="W20">
            <v>1</v>
          </cell>
          <cell r="X20">
            <v>1.5</v>
          </cell>
          <cell r="Y20">
            <v>8</v>
          </cell>
          <cell r="Z20">
            <v>0</v>
          </cell>
          <cell r="AA20">
            <v>42675</v>
          </cell>
          <cell r="AB20">
            <v>42735</v>
          </cell>
          <cell r="AC20">
            <v>0</v>
          </cell>
          <cell r="AD20">
            <v>7</v>
          </cell>
          <cell r="AE20">
            <v>0</v>
          </cell>
          <cell r="AF20">
            <v>12</v>
          </cell>
          <cell r="AG20">
            <v>12</v>
          </cell>
          <cell r="AH20">
            <v>0</v>
          </cell>
          <cell r="AI20">
            <v>2</v>
          </cell>
          <cell r="AJ20">
            <v>1</v>
          </cell>
          <cell r="AK20">
            <v>0</v>
          </cell>
          <cell r="AL20">
            <v>0</v>
          </cell>
          <cell r="AM20">
            <v>0</v>
          </cell>
          <cell r="AN20">
            <v>1.5</v>
          </cell>
          <cell r="AO20">
            <v>0</v>
          </cell>
          <cell r="AP20">
            <v>1</v>
          </cell>
          <cell r="AQ20">
            <v>5.5</v>
          </cell>
          <cell r="AR20">
            <v>0</v>
          </cell>
          <cell r="AT20">
            <v>11</v>
          </cell>
          <cell r="AU20">
            <v>1</v>
          </cell>
          <cell r="AW20">
            <v>43100</v>
          </cell>
          <cell r="AX20">
            <v>0</v>
          </cell>
          <cell r="AY20">
            <v>1</v>
          </cell>
          <cell r="AZ20">
            <v>31</v>
          </cell>
          <cell r="BA20">
            <v>0</v>
          </cell>
          <cell r="BB20">
            <v>12</v>
          </cell>
          <cell r="BC20">
            <v>12</v>
          </cell>
          <cell r="BD20">
            <v>0</v>
          </cell>
          <cell r="BE20">
            <v>0</v>
          </cell>
          <cell r="BF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CD20">
            <v>0</v>
          </cell>
        </row>
        <row r="21">
          <cell r="B21">
            <v>0</v>
          </cell>
          <cell r="C21" t="str">
            <v>TD177</v>
          </cell>
          <cell r="D21" t="str">
            <v>Hoàng Kim Chi</v>
          </cell>
          <cell r="E21" t="str">
            <v>NV thủ tục bán hàng</v>
          </cell>
          <cell r="F21" t="str">
            <v>BP Thủ tục bán hàng</v>
          </cell>
          <cell r="G21" t="str">
            <v>TD</v>
          </cell>
          <cell r="H21">
            <v>42256</v>
          </cell>
          <cell r="I21">
            <v>0</v>
          </cell>
          <cell r="J21">
            <v>0</v>
          </cell>
          <cell r="K21">
            <v>3.5</v>
          </cell>
          <cell r="L21">
            <v>3.5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3.5</v>
          </cell>
          <cell r="AB21">
            <v>42735</v>
          </cell>
          <cell r="AC21">
            <v>2.5</v>
          </cell>
          <cell r="AD21">
            <v>3</v>
          </cell>
          <cell r="AE21">
            <v>0</v>
          </cell>
          <cell r="AF21">
            <v>12</v>
          </cell>
          <cell r="AG21">
            <v>14.5</v>
          </cell>
          <cell r="AH21">
            <v>0</v>
          </cell>
          <cell r="AI21">
            <v>2</v>
          </cell>
          <cell r="AJ21">
            <v>0.5</v>
          </cell>
          <cell r="AK21">
            <v>3.5</v>
          </cell>
          <cell r="AL21">
            <v>0</v>
          </cell>
          <cell r="AM21">
            <v>0</v>
          </cell>
          <cell r="AN21">
            <v>1</v>
          </cell>
          <cell r="AO21">
            <v>0.5</v>
          </cell>
          <cell r="AP21">
            <v>1</v>
          </cell>
          <cell r="AQ21">
            <v>1.5</v>
          </cell>
          <cell r="AR21">
            <v>3.5</v>
          </cell>
          <cell r="AT21">
            <v>13.5</v>
          </cell>
          <cell r="AU21">
            <v>1</v>
          </cell>
          <cell r="AW21">
            <v>43100</v>
          </cell>
          <cell r="AX21">
            <v>0</v>
          </cell>
          <cell r="AY21">
            <v>1</v>
          </cell>
          <cell r="AZ21">
            <v>27</v>
          </cell>
          <cell r="BA21">
            <v>0</v>
          </cell>
          <cell r="BB21">
            <v>12</v>
          </cell>
          <cell r="BC21">
            <v>12</v>
          </cell>
          <cell r="BD21">
            <v>0</v>
          </cell>
          <cell r="BE21">
            <v>0</v>
          </cell>
          <cell r="BF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CD21">
            <v>0</v>
          </cell>
        </row>
        <row r="22">
          <cell r="B22">
            <v>0</v>
          </cell>
          <cell r="C22" t="str">
            <v>TD238</v>
          </cell>
          <cell r="D22" t="str">
            <v>Hoàng Hồng Huệ</v>
          </cell>
          <cell r="E22" t="str">
            <v>PT chăm sóc KH</v>
          </cell>
          <cell r="F22" t="str">
            <v>BP Chăm sóc khách hàng</v>
          </cell>
          <cell r="G22" t="str">
            <v>TD</v>
          </cell>
          <cell r="H22">
            <v>42506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Y22">
            <v>0</v>
          </cell>
          <cell r="Z22">
            <v>0</v>
          </cell>
          <cell r="AB22">
            <v>42735</v>
          </cell>
          <cell r="AC22">
            <v>0</v>
          </cell>
          <cell r="AD22">
            <v>0</v>
          </cell>
          <cell r="AE22">
            <v>0</v>
          </cell>
          <cell r="AF22">
            <v>7.5</v>
          </cell>
          <cell r="AG22">
            <v>7.5</v>
          </cell>
          <cell r="AL22">
            <v>0</v>
          </cell>
          <cell r="AM22">
            <v>0</v>
          </cell>
          <cell r="AN22">
            <v>0</v>
          </cell>
          <cell r="AO22">
            <v>2</v>
          </cell>
          <cell r="AP22">
            <v>0</v>
          </cell>
          <cell r="AQ22">
            <v>0</v>
          </cell>
          <cell r="AR22">
            <v>2.5</v>
          </cell>
          <cell r="AS22">
            <v>0</v>
          </cell>
          <cell r="AT22">
            <v>4.5</v>
          </cell>
          <cell r="AU22">
            <v>3</v>
          </cell>
          <cell r="AW22">
            <v>43100</v>
          </cell>
          <cell r="AX22">
            <v>3</v>
          </cell>
          <cell r="AY22">
            <v>3</v>
          </cell>
          <cell r="AZ22">
            <v>19</v>
          </cell>
          <cell r="BA22">
            <v>0</v>
          </cell>
          <cell r="BB22">
            <v>12</v>
          </cell>
          <cell r="BC22">
            <v>15</v>
          </cell>
          <cell r="BD22">
            <v>4</v>
          </cell>
          <cell r="BE22">
            <v>0</v>
          </cell>
          <cell r="BF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4</v>
          </cell>
          <cell r="CD22">
            <v>0</v>
          </cell>
        </row>
        <row r="23">
          <cell r="B23">
            <v>0</v>
          </cell>
          <cell r="C23" t="str">
            <v>TD248</v>
          </cell>
          <cell r="D23" t="str">
            <v>Nguyễn Thị Vân Anh</v>
          </cell>
          <cell r="E23" t="str">
            <v>NV thủ tục bán hàng</v>
          </cell>
          <cell r="F23" t="str">
            <v>BP Thủ tục bán hàng</v>
          </cell>
          <cell r="G23" t="str">
            <v>TD</v>
          </cell>
          <cell r="H23" t="str">
            <v>01/07/2015</v>
          </cell>
          <cell r="I23">
            <v>0</v>
          </cell>
          <cell r="J23">
            <v>0</v>
          </cell>
          <cell r="K23">
            <v>6</v>
          </cell>
          <cell r="L23">
            <v>6</v>
          </cell>
          <cell r="Y23">
            <v>0</v>
          </cell>
          <cell r="Z23">
            <v>6</v>
          </cell>
          <cell r="AB23">
            <v>42735</v>
          </cell>
          <cell r="AC23">
            <v>0</v>
          </cell>
          <cell r="AD23">
            <v>5</v>
          </cell>
          <cell r="AE23">
            <v>0</v>
          </cell>
          <cell r="AF23">
            <v>12</v>
          </cell>
          <cell r="AG23">
            <v>12</v>
          </cell>
          <cell r="AM23">
            <v>0</v>
          </cell>
          <cell r="AN23">
            <v>0</v>
          </cell>
          <cell r="AO23">
            <v>3</v>
          </cell>
          <cell r="AP23">
            <v>0</v>
          </cell>
          <cell r="AQ23">
            <v>4</v>
          </cell>
          <cell r="AT23">
            <v>7</v>
          </cell>
          <cell r="AU23">
            <v>5</v>
          </cell>
          <cell r="AW23">
            <v>43100</v>
          </cell>
          <cell r="AX23">
            <v>0</v>
          </cell>
          <cell r="AY23">
            <v>5</v>
          </cell>
          <cell r="AZ23">
            <v>29</v>
          </cell>
          <cell r="BA23">
            <v>0</v>
          </cell>
          <cell r="BB23">
            <v>12</v>
          </cell>
          <cell r="BC23">
            <v>12</v>
          </cell>
          <cell r="BD23">
            <v>0</v>
          </cell>
          <cell r="BE23">
            <v>0</v>
          </cell>
          <cell r="BF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CD23">
            <v>0</v>
          </cell>
        </row>
        <row r="24">
          <cell r="B24">
            <v>0</v>
          </cell>
          <cell r="C24" t="str">
            <v>TD215</v>
          </cell>
          <cell r="D24" t="str">
            <v>Bùi Thị Châu</v>
          </cell>
          <cell r="E24" t="str">
            <v>PT truyền thông &amp; thương hiệu</v>
          </cell>
          <cell r="F24" t="str">
            <v>BP Truyền thông &amp; Thương hiệu</v>
          </cell>
          <cell r="G24" t="str">
            <v>TD</v>
          </cell>
          <cell r="H24">
            <v>42426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Y24">
            <v>0</v>
          </cell>
          <cell r="Z24">
            <v>0</v>
          </cell>
          <cell r="AB24">
            <v>42735</v>
          </cell>
          <cell r="AC24">
            <v>0</v>
          </cell>
          <cell r="AD24">
            <v>0</v>
          </cell>
          <cell r="AE24">
            <v>0</v>
          </cell>
          <cell r="AF24">
            <v>10.5</v>
          </cell>
          <cell r="AG24">
            <v>10.5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3</v>
          </cell>
          <cell r="AQ24">
            <v>3</v>
          </cell>
          <cell r="AR24">
            <v>2</v>
          </cell>
          <cell r="AS24">
            <v>2.5</v>
          </cell>
          <cell r="AT24">
            <v>10.5</v>
          </cell>
          <cell r="AU24">
            <v>0</v>
          </cell>
          <cell r="AW24">
            <v>43100</v>
          </cell>
          <cell r="AX24">
            <v>0</v>
          </cell>
          <cell r="AY24">
            <v>0</v>
          </cell>
          <cell r="AZ24">
            <v>22</v>
          </cell>
          <cell r="BA24">
            <v>0</v>
          </cell>
          <cell r="BB24">
            <v>12</v>
          </cell>
          <cell r="BC24">
            <v>12</v>
          </cell>
          <cell r="BD24">
            <v>0</v>
          </cell>
          <cell r="BE24">
            <v>0</v>
          </cell>
          <cell r="BF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CD24">
            <v>0</v>
          </cell>
        </row>
        <row r="25">
          <cell r="B25">
            <v>0</v>
          </cell>
          <cell r="C25" t="e">
            <v>#N/A</v>
          </cell>
          <cell r="D25" t="str">
            <v>Trần Đình Quân</v>
          </cell>
          <cell r="E25" t="e">
            <v>#N/A</v>
          </cell>
          <cell r="F25" t="e">
            <v>#N/A</v>
          </cell>
          <cell r="G25" t="str">
            <v>TD</v>
          </cell>
          <cell r="H25">
            <v>42115</v>
          </cell>
          <cell r="I25">
            <v>0</v>
          </cell>
          <cell r="J25">
            <v>0</v>
          </cell>
          <cell r="K25">
            <v>8.5</v>
          </cell>
          <cell r="L25">
            <v>8.5</v>
          </cell>
          <cell r="Y25">
            <v>0</v>
          </cell>
          <cell r="Z25">
            <v>8.5</v>
          </cell>
          <cell r="AA25">
            <v>42597</v>
          </cell>
          <cell r="AB25">
            <v>42735</v>
          </cell>
          <cell r="AC25">
            <v>0</v>
          </cell>
          <cell r="AD25">
            <v>8</v>
          </cell>
          <cell r="AE25">
            <v>0</v>
          </cell>
          <cell r="AF25">
            <v>12</v>
          </cell>
          <cell r="AG25">
            <v>12</v>
          </cell>
          <cell r="AJ25">
            <v>0</v>
          </cell>
          <cell r="AK25">
            <v>1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T25">
            <v>1</v>
          </cell>
          <cell r="AU25">
            <v>11</v>
          </cell>
          <cell r="AW25">
            <v>43100</v>
          </cell>
          <cell r="AX25">
            <v>0</v>
          </cell>
          <cell r="AY25">
            <v>11</v>
          </cell>
          <cell r="AZ25">
            <v>32</v>
          </cell>
          <cell r="BA25">
            <v>0</v>
          </cell>
          <cell r="BB25">
            <v>12</v>
          </cell>
          <cell r="BC25">
            <v>12</v>
          </cell>
          <cell r="BD25">
            <v>0</v>
          </cell>
          <cell r="BE25">
            <v>0</v>
          </cell>
          <cell r="BF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CD25">
            <v>0</v>
          </cell>
        </row>
        <row r="26">
          <cell r="B26">
            <v>10253</v>
          </cell>
          <cell r="C26" t="str">
            <v>TD214</v>
          </cell>
          <cell r="D26" t="str">
            <v>Đỗ Thị Phương Thảo</v>
          </cell>
          <cell r="E26" t="str">
            <v>NV thiết kế đồ họa</v>
          </cell>
          <cell r="F26" t="str">
            <v>BP Truyền thông &amp; Thương hiệu</v>
          </cell>
          <cell r="G26" t="str">
            <v>TD</v>
          </cell>
          <cell r="H26">
            <v>42346</v>
          </cell>
          <cell r="I26">
            <v>0</v>
          </cell>
          <cell r="J26">
            <v>0</v>
          </cell>
          <cell r="K26">
            <v>1</v>
          </cell>
          <cell r="L26">
            <v>1</v>
          </cell>
          <cell r="Y26">
            <v>0</v>
          </cell>
          <cell r="Z26">
            <v>1</v>
          </cell>
          <cell r="AB26">
            <v>42735</v>
          </cell>
          <cell r="AC26">
            <v>1</v>
          </cell>
          <cell r="AD26">
            <v>0</v>
          </cell>
          <cell r="AE26">
            <v>0</v>
          </cell>
          <cell r="AF26">
            <v>12</v>
          </cell>
          <cell r="AG26">
            <v>13</v>
          </cell>
          <cell r="AI26">
            <v>1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4</v>
          </cell>
          <cell r="AR26">
            <v>0</v>
          </cell>
          <cell r="AS26">
            <v>1</v>
          </cell>
          <cell r="AT26">
            <v>6</v>
          </cell>
          <cell r="AU26">
            <v>7</v>
          </cell>
          <cell r="AW26">
            <v>43100</v>
          </cell>
          <cell r="AX26">
            <v>4</v>
          </cell>
          <cell r="AY26">
            <v>7</v>
          </cell>
          <cell r="AZ26">
            <v>24</v>
          </cell>
          <cell r="BA26">
            <v>0</v>
          </cell>
          <cell r="BB26">
            <v>12</v>
          </cell>
          <cell r="BC26">
            <v>16</v>
          </cell>
          <cell r="BD26">
            <v>1</v>
          </cell>
          <cell r="BE26">
            <v>1</v>
          </cell>
          <cell r="BF26">
            <v>2</v>
          </cell>
          <cell r="BG26">
            <v>0</v>
          </cell>
          <cell r="BH26">
            <v>0</v>
          </cell>
          <cell r="BI26">
            <v>1</v>
          </cell>
          <cell r="BJ26">
            <v>0</v>
          </cell>
          <cell r="BK26">
            <v>0.5</v>
          </cell>
          <cell r="BL26">
            <v>1</v>
          </cell>
          <cell r="BM26">
            <v>5</v>
          </cell>
          <cell r="BN26">
            <v>0</v>
          </cell>
          <cell r="BO26">
            <v>1</v>
          </cell>
          <cell r="BP26">
            <v>12.5</v>
          </cell>
          <cell r="BQ26">
            <v>3.5</v>
          </cell>
          <cell r="BZ26">
            <v>3</v>
          </cell>
          <cell r="CD26">
            <v>3</v>
          </cell>
          <cell r="CE26">
            <v>0</v>
          </cell>
        </row>
        <row r="27">
          <cell r="B27">
            <v>10254</v>
          </cell>
          <cell r="C27" t="str">
            <v>TD222</v>
          </cell>
          <cell r="D27" t="str">
            <v>Nguyễn Thị Thanh Duyên</v>
          </cell>
          <cell r="E27" t="str">
            <v>Chuyên viên truyền thông</v>
          </cell>
          <cell r="F27" t="str">
            <v>BP Truyền thông &amp; Thương hiệu</v>
          </cell>
          <cell r="G27" t="str">
            <v>TD</v>
          </cell>
          <cell r="H27">
            <v>42467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Y27">
            <v>0</v>
          </cell>
          <cell r="Z27">
            <v>0</v>
          </cell>
          <cell r="AB27">
            <v>42735</v>
          </cell>
          <cell r="AC27">
            <v>0</v>
          </cell>
          <cell r="AD27">
            <v>0</v>
          </cell>
          <cell r="AE27">
            <v>0</v>
          </cell>
          <cell r="AF27">
            <v>9</v>
          </cell>
          <cell r="AG27">
            <v>9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4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4</v>
          </cell>
          <cell r="AU27">
            <v>5</v>
          </cell>
          <cell r="AW27">
            <v>43100</v>
          </cell>
          <cell r="AX27">
            <v>3</v>
          </cell>
          <cell r="AY27">
            <v>5</v>
          </cell>
          <cell r="AZ27">
            <v>20</v>
          </cell>
          <cell r="BA27">
            <v>0</v>
          </cell>
          <cell r="BB27">
            <v>12</v>
          </cell>
          <cell r="BC27">
            <v>15</v>
          </cell>
          <cell r="BD27">
            <v>0</v>
          </cell>
          <cell r="BE27">
            <v>3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2</v>
          </cell>
          <cell r="BL27">
            <v>0</v>
          </cell>
          <cell r="BM27">
            <v>4</v>
          </cell>
          <cell r="BN27">
            <v>0</v>
          </cell>
          <cell r="BO27">
            <v>0</v>
          </cell>
          <cell r="BP27">
            <v>9</v>
          </cell>
          <cell r="BQ27">
            <v>6</v>
          </cell>
          <cell r="CD27">
            <v>0</v>
          </cell>
          <cell r="CE27">
            <v>3</v>
          </cell>
        </row>
        <row r="28">
          <cell r="B28">
            <v>0</v>
          </cell>
          <cell r="C28" t="str">
            <v>TD219</v>
          </cell>
          <cell r="D28" t="str">
            <v>Trần Như Liễu</v>
          </cell>
          <cell r="E28" t="str">
            <v>Chuyên viên truyền thông</v>
          </cell>
          <cell r="F28" t="str">
            <v>BP Truyền thông &amp; Thương hiệu</v>
          </cell>
          <cell r="G28" t="str">
            <v>TD</v>
          </cell>
          <cell r="H28">
            <v>42485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Y28">
            <v>0</v>
          </cell>
          <cell r="Z28">
            <v>0</v>
          </cell>
          <cell r="AA28">
            <v>42692</v>
          </cell>
          <cell r="AB28">
            <v>42735</v>
          </cell>
          <cell r="AC28">
            <v>0</v>
          </cell>
          <cell r="AD28">
            <v>0</v>
          </cell>
          <cell r="AE28">
            <v>0</v>
          </cell>
          <cell r="AF28">
            <v>8.5</v>
          </cell>
          <cell r="AG28">
            <v>8.5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4</v>
          </cell>
          <cell r="AP28">
            <v>0</v>
          </cell>
          <cell r="AQ28">
            <v>1</v>
          </cell>
          <cell r="AR28">
            <v>0</v>
          </cell>
          <cell r="AT28">
            <v>5</v>
          </cell>
          <cell r="AU28">
            <v>3.5</v>
          </cell>
          <cell r="AW28">
            <v>43100</v>
          </cell>
          <cell r="AX28">
            <v>0</v>
          </cell>
          <cell r="AY28">
            <v>3.5</v>
          </cell>
          <cell r="AZ28">
            <v>20</v>
          </cell>
          <cell r="BA28">
            <v>0</v>
          </cell>
          <cell r="BB28">
            <v>12</v>
          </cell>
          <cell r="BC28">
            <v>12</v>
          </cell>
          <cell r="BD28">
            <v>0</v>
          </cell>
          <cell r="BE28">
            <v>0</v>
          </cell>
          <cell r="BF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CD28">
            <v>0</v>
          </cell>
        </row>
        <row r="29">
          <cell r="B29">
            <v>0</v>
          </cell>
          <cell r="C29" t="str">
            <v>TD007</v>
          </cell>
          <cell r="D29" t="str">
            <v>Lê Thị Hồng Quế</v>
          </cell>
          <cell r="E29" t="str">
            <v>Kế toán trưởng</v>
          </cell>
          <cell r="F29" t="str">
            <v>Ban Tài chính - Kế toán</v>
          </cell>
          <cell r="G29" t="str">
            <v>TD</v>
          </cell>
          <cell r="H29">
            <v>41057</v>
          </cell>
          <cell r="I29">
            <v>31</v>
          </cell>
          <cell r="J29">
            <v>0</v>
          </cell>
          <cell r="K29">
            <v>12</v>
          </cell>
          <cell r="L29">
            <v>12</v>
          </cell>
          <cell r="M29">
            <v>0</v>
          </cell>
          <cell r="N29">
            <v>0.5</v>
          </cell>
          <cell r="O29">
            <v>0</v>
          </cell>
          <cell r="P29">
            <v>3</v>
          </cell>
          <cell r="Q29">
            <v>8.5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0.5</v>
          </cell>
          <cell r="W29">
            <v>1</v>
          </cell>
          <cell r="X29">
            <v>0</v>
          </cell>
          <cell r="Y29">
            <v>13.5</v>
          </cell>
          <cell r="Z29">
            <v>-1.5</v>
          </cell>
          <cell r="AB29">
            <v>42735</v>
          </cell>
          <cell r="AC29">
            <v>-1.5</v>
          </cell>
          <cell r="AD29">
            <v>43</v>
          </cell>
          <cell r="AE29">
            <v>1</v>
          </cell>
          <cell r="AF29">
            <v>12</v>
          </cell>
          <cell r="AG29">
            <v>11.5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3.5</v>
          </cell>
          <cell r="AM29">
            <v>0</v>
          </cell>
          <cell r="AN29">
            <v>0</v>
          </cell>
          <cell r="AO29">
            <v>2</v>
          </cell>
          <cell r="AP29">
            <v>0</v>
          </cell>
          <cell r="AQ29">
            <v>1</v>
          </cell>
          <cell r="AR29">
            <v>0</v>
          </cell>
          <cell r="AS29">
            <v>0</v>
          </cell>
          <cell r="AT29">
            <v>6.5</v>
          </cell>
          <cell r="AU29">
            <v>5</v>
          </cell>
          <cell r="AW29">
            <v>43100</v>
          </cell>
          <cell r="AX29">
            <v>0</v>
          </cell>
          <cell r="AY29">
            <v>5</v>
          </cell>
          <cell r="AZ29">
            <v>67</v>
          </cell>
          <cell r="BA29">
            <v>1</v>
          </cell>
          <cell r="BB29">
            <v>12</v>
          </cell>
          <cell r="BC29">
            <v>13</v>
          </cell>
          <cell r="BD29">
            <v>0</v>
          </cell>
          <cell r="BE29">
            <v>0</v>
          </cell>
          <cell r="BF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CD29">
            <v>0</v>
          </cell>
        </row>
        <row r="30">
          <cell r="B30">
            <v>10252</v>
          </cell>
          <cell r="C30" t="str">
            <v>TD202</v>
          </cell>
          <cell r="D30" t="str">
            <v>Lã Thị Minh Loan</v>
          </cell>
          <cell r="E30" t="str">
            <v>Phó ban PT tài chính</v>
          </cell>
          <cell r="F30" t="str">
            <v>Ban Tài chính - Kế toán</v>
          </cell>
          <cell r="G30" t="str">
            <v>TD</v>
          </cell>
          <cell r="H30">
            <v>42347</v>
          </cell>
          <cell r="I30">
            <v>0</v>
          </cell>
          <cell r="J30">
            <v>0</v>
          </cell>
          <cell r="K30">
            <v>0.5</v>
          </cell>
          <cell r="L30">
            <v>0.5</v>
          </cell>
          <cell r="Y30">
            <v>0</v>
          </cell>
          <cell r="Z30">
            <v>0.5</v>
          </cell>
          <cell r="AB30">
            <v>42735</v>
          </cell>
          <cell r="AC30">
            <v>0</v>
          </cell>
          <cell r="AD30">
            <v>0</v>
          </cell>
          <cell r="AE30">
            <v>0</v>
          </cell>
          <cell r="AF30">
            <v>12</v>
          </cell>
          <cell r="AG30">
            <v>12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0.5</v>
          </cell>
          <cell r="AO30">
            <v>2</v>
          </cell>
          <cell r="AP30">
            <v>0</v>
          </cell>
          <cell r="AQ30">
            <v>1</v>
          </cell>
          <cell r="AR30">
            <v>0</v>
          </cell>
          <cell r="AS30">
            <v>2</v>
          </cell>
          <cell r="AT30">
            <v>5.5</v>
          </cell>
          <cell r="AU30">
            <v>6.5</v>
          </cell>
          <cell r="AW30">
            <v>43100</v>
          </cell>
          <cell r="AX30">
            <v>1</v>
          </cell>
          <cell r="AY30">
            <v>6.5</v>
          </cell>
          <cell r="AZ30">
            <v>24</v>
          </cell>
          <cell r="BA30">
            <v>0</v>
          </cell>
          <cell r="BB30">
            <v>12</v>
          </cell>
          <cell r="BC30">
            <v>13</v>
          </cell>
          <cell r="BD30">
            <v>0</v>
          </cell>
          <cell r="BE30">
            <v>1</v>
          </cell>
          <cell r="BF30">
            <v>0</v>
          </cell>
          <cell r="BG30">
            <v>0</v>
          </cell>
          <cell r="BH30">
            <v>1</v>
          </cell>
          <cell r="BI30">
            <v>0</v>
          </cell>
          <cell r="BJ30">
            <v>3</v>
          </cell>
          <cell r="BK30">
            <v>5</v>
          </cell>
          <cell r="BL30">
            <v>0</v>
          </cell>
          <cell r="BM30">
            <v>0</v>
          </cell>
          <cell r="BN30">
            <v>2</v>
          </cell>
          <cell r="BO30">
            <v>0</v>
          </cell>
          <cell r="BP30">
            <v>12</v>
          </cell>
          <cell r="BQ30">
            <v>1</v>
          </cell>
          <cell r="CD30">
            <v>0</v>
          </cell>
          <cell r="CE30">
            <v>3</v>
          </cell>
        </row>
        <row r="31">
          <cell r="B31">
            <v>10196</v>
          </cell>
          <cell r="C31" t="str">
            <v>TD010</v>
          </cell>
          <cell r="D31" t="str">
            <v>Đỗ Thị Thúy</v>
          </cell>
          <cell r="E31" t="str">
            <v>Thủ quỹ</v>
          </cell>
          <cell r="F31" t="str">
            <v>BP Kế toán</v>
          </cell>
          <cell r="G31" t="str">
            <v>TD</v>
          </cell>
          <cell r="H31">
            <v>41339</v>
          </cell>
          <cell r="I31">
            <v>21</v>
          </cell>
          <cell r="J31">
            <v>0</v>
          </cell>
          <cell r="K31">
            <v>12</v>
          </cell>
          <cell r="L31">
            <v>12</v>
          </cell>
          <cell r="M31">
            <v>0</v>
          </cell>
          <cell r="N31">
            <v>0.5</v>
          </cell>
          <cell r="O31">
            <v>0.5</v>
          </cell>
          <cell r="P31">
            <v>4</v>
          </cell>
          <cell r="Q31">
            <v>1.5</v>
          </cell>
          <cell r="R31">
            <v>1.5</v>
          </cell>
          <cell r="S31">
            <v>2.5</v>
          </cell>
          <cell r="T31">
            <v>1</v>
          </cell>
          <cell r="U31">
            <v>0</v>
          </cell>
          <cell r="V31">
            <v>0</v>
          </cell>
          <cell r="W31">
            <v>0</v>
          </cell>
          <cell r="X31">
            <v>1.5</v>
          </cell>
          <cell r="Y31">
            <v>13</v>
          </cell>
          <cell r="Z31">
            <v>-1</v>
          </cell>
          <cell r="AB31">
            <v>42735</v>
          </cell>
          <cell r="AC31">
            <v>-1</v>
          </cell>
          <cell r="AD31">
            <v>33</v>
          </cell>
          <cell r="AE31">
            <v>0</v>
          </cell>
          <cell r="AF31">
            <v>12</v>
          </cell>
          <cell r="AG31">
            <v>11</v>
          </cell>
          <cell r="AH31">
            <v>0.5</v>
          </cell>
          <cell r="AI31">
            <v>1</v>
          </cell>
          <cell r="AJ31">
            <v>0</v>
          </cell>
          <cell r="AK31">
            <v>0</v>
          </cell>
          <cell r="AL31">
            <v>0</v>
          </cell>
          <cell r="AM31">
            <v>3.5</v>
          </cell>
          <cell r="AN31">
            <v>1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1</v>
          </cell>
          <cell r="AT31">
            <v>7</v>
          </cell>
          <cell r="AU31">
            <v>4</v>
          </cell>
          <cell r="AW31">
            <v>43100</v>
          </cell>
          <cell r="AX31">
            <v>3</v>
          </cell>
          <cell r="AY31">
            <v>4</v>
          </cell>
          <cell r="AZ31">
            <v>57</v>
          </cell>
          <cell r="BA31">
            <v>1</v>
          </cell>
          <cell r="BB31">
            <v>12</v>
          </cell>
          <cell r="BC31">
            <v>16</v>
          </cell>
          <cell r="BD31">
            <v>0</v>
          </cell>
          <cell r="BE31">
            <v>2.5</v>
          </cell>
          <cell r="BF31">
            <v>0.5</v>
          </cell>
          <cell r="BG31">
            <v>0</v>
          </cell>
          <cell r="BH31">
            <v>0</v>
          </cell>
          <cell r="BI31">
            <v>3</v>
          </cell>
          <cell r="BJ31">
            <v>0</v>
          </cell>
          <cell r="BK31">
            <v>3</v>
          </cell>
          <cell r="BL31">
            <v>0</v>
          </cell>
          <cell r="BM31">
            <v>0</v>
          </cell>
          <cell r="BN31">
            <v>1.5</v>
          </cell>
          <cell r="BO31">
            <v>0</v>
          </cell>
          <cell r="BP31">
            <v>10.5</v>
          </cell>
          <cell r="BQ31">
            <v>5.5</v>
          </cell>
          <cell r="BY31">
            <v>3</v>
          </cell>
          <cell r="CD31">
            <v>3</v>
          </cell>
          <cell r="CE31">
            <v>0</v>
          </cell>
        </row>
        <row r="32">
          <cell r="B32">
            <v>10199</v>
          </cell>
          <cell r="C32" t="str">
            <v>TD050</v>
          </cell>
          <cell r="D32" t="str">
            <v>Đặng Thị Thúy</v>
          </cell>
          <cell r="E32" t="str">
            <v>NV kế toán ĐTXDNV</v>
          </cell>
          <cell r="F32" t="str">
            <v>BP Kế toán</v>
          </cell>
          <cell r="G32" t="str">
            <v>TD</v>
          </cell>
          <cell r="H32">
            <v>41781</v>
          </cell>
          <cell r="I32">
            <v>7</v>
          </cell>
          <cell r="J32">
            <v>0</v>
          </cell>
          <cell r="K32">
            <v>12</v>
          </cell>
          <cell r="L32">
            <v>12</v>
          </cell>
          <cell r="M32">
            <v>1</v>
          </cell>
          <cell r="N32">
            <v>5</v>
          </cell>
          <cell r="O32">
            <v>0</v>
          </cell>
          <cell r="P32">
            <v>3.5</v>
          </cell>
          <cell r="Q32">
            <v>1.5</v>
          </cell>
          <cell r="R32">
            <v>0</v>
          </cell>
          <cell r="S32">
            <v>2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13</v>
          </cell>
          <cell r="Z32">
            <v>-1</v>
          </cell>
          <cell r="AB32">
            <v>42735</v>
          </cell>
          <cell r="AC32">
            <v>-1</v>
          </cell>
          <cell r="AD32">
            <v>19</v>
          </cell>
          <cell r="AE32">
            <v>0</v>
          </cell>
          <cell r="AF32">
            <v>12</v>
          </cell>
          <cell r="AG32">
            <v>11</v>
          </cell>
          <cell r="AH32">
            <v>0</v>
          </cell>
          <cell r="AI32">
            <v>1</v>
          </cell>
          <cell r="AJ32">
            <v>0</v>
          </cell>
          <cell r="AK32">
            <v>1</v>
          </cell>
          <cell r="AL32">
            <v>0</v>
          </cell>
          <cell r="AM32">
            <v>1.5</v>
          </cell>
          <cell r="AN32">
            <v>0</v>
          </cell>
          <cell r="AO32">
            <v>2</v>
          </cell>
          <cell r="AP32">
            <v>0</v>
          </cell>
          <cell r="AQ32">
            <v>0</v>
          </cell>
          <cell r="AR32">
            <v>1.5</v>
          </cell>
          <cell r="AS32">
            <v>0</v>
          </cell>
          <cell r="AT32">
            <v>7</v>
          </cell>
          <cell r="AU32">
            <v>4</v>
          </cell>
          <cell r="AW32">
            <v>43100</v>
          </cell>
          <cell r="AX32">
            <v>3</v>
          </cell>
          <cell r="AY32">
            <v>4</v>
          </cell>
          <cell r="AZ32">
            <v>43</v>
          </cell>
          <cell r="BA32">
            <v>1</v>
          </cell>
          <cell r="BB32">
            <v>12</v>
          </cell>
          <cell r="BC32">
            <v>16</v>
          </cell>
          <cell r="BD32">
            <v>0</v>
          </cell>
          <cell r="BE32">
            <v>3</v>
          </cell>
          <cell r="BG32">
            <v>0.5</v>
          </cell>
          <cell r="BH32">
            <v>0.5</v>
          </cell>
          <cell r="BI32">
            <v>2</v>
          </cell>
          <cell r="BJ32">
            <v>0</v>
          </cell>
          <cell r="BK32">
            <v>0</v>
          </cell>
          <cell r="BL32">
            <v>2</v>
          </cell>
          <cell r="BM32">
            <v>0</v>
          </cell>
          <cell r="BN32">
            <v>1</v>
          </cell>
          <cell r="BO32">
            <v>0</v>
          </cell>
          <cell r="BP32">
            <v>9</v>
          </cell>
          <cell r="BQ32">
            <v>7</v>
          </cell>
          <cell r="CD32">
            <v>0</v>
          </cell>
          <cell r="CE32">
            <v>3</v>
          </cell>
        </row>
        <row r="33">
          <cell r="B33">
            <v>10201</v>
          </cell>
          <cell r="C33" t="str">
            <v>TD081</v>
          </cell>
          <cell r="D33" t="str">
            <v>Vũ Thị Ngọc Thu</v>
          </cell>
          <cell r="E33" t="str">
            <v>NV kế toán công nợ phải thu</v>
          </cell>
          <cell r="F33" t="str">
            <v>BP Kế toán</v>
          </cell>
          <cell r="G33" t="str">
            <v>TD</v>
          </cell>
          <cell r="H33">
            <v>41913</v>
          </cell>
          <cell r="I33">
            <v>2</v>
          </cell>
          <cell r="J33">
            <v>0</v>
          </cell>
          <cell r="K33">
            <v>12</v>
          </cell>
          <cell r="L33">
            <v>12</v>
          </cell>
          <cell r="M33">
            <v>0</v>
          </cell>
          <cell r="N33">
            <v>0.5</v>
          </cell>
          <cell r="O33">
            <v>1</v>
          </cell>
          <cell r="P33">
            <v>3</v>
          </cell>
          <cell r="Q33">
            <v>1.5</v>
          </cell>
          <cell r="R33">
            <v>0</v>
          </cell>
          <cell r="S33">
            <v>1.5</v>
          </cell>
          <cell r="T33">
            <v>0.5</v>
          </cell>
          <cell r="U33">
            <v>0</v>
          </cell>
          <cell r="V33">
            <v>0.5</v>
          </cell>
          <cell r="W33">
            <v>0.5</v>
          </cell>
          <cell r="X33">
            <v>0</v>
          </cell>
          <cell r="Y33">
            <v>9</v>
          </cell>
          <cell r="Z33">
            <v>3</v>
          </cell>
          <cell r="AB33">
            <v>42735</v>
          </cell>
          <cell r="AC33">
            <v>3</v>
          </cell>
          <cell r="AD33">
            <v>14</v>
          </cell>
          <cell r="AE33">
            <v>0</v>
          </cell>
          <cell r="AF33">
            <v>12</v>
          </cell>
          <cell r="AG33">
            <v>15</v>
          </cell>
          <cell r="AH33">
            <v>1</v>
          </cell>
          <cell r="AI33">
            <v>2.5</v>
          </cell>
          <cell r="AJ33">
            <v>1</v>
          </cell>
          <cell r="AK33">
            <v>1</v>
          </cell>
          <cell r="AL33">
            <v>0</v>
          </cell>
          <cell r="AM33">
            <v>0</v>
          </cell>
          <cell r="AN33">
            <v>0</v>
          </cell>
          <cell r="AO33">
            <v>1</v>
          </cell>
          <cell r="AP33">
            <v>0</v>
          </cell>
          <cell r="AQ33">
            <v>2</v>
          </cell>
          <cell r="AR33">
            <v>0</v>
          </cell>
          <cell r="AS33">
            <v>2</v>
          </cell>
          <cell r="AT33">
            <v>10.5</v>
          </cell>
          <cell r="AU33">
            <v>4.5</v>
          </cell>
          <cell r="AW33">
            <v>43100</v>
          </cell>
          <cell r="AX33">
            <v>1.5</v>
          </cell>
          <cell r="AY33">
            <v>4.5</v>
          </cell>
          <cell r="AZ33">
            <v>38</v>
          </cell>
          <cell r="BA33">
            <v>1</v>
          </cell>
          <cell r="BB33">
            <v>12</v>
          </cell>
          <cell r="BC33">
            <v>14.5</v>
          </cell>
          <cell r="BD33">
            <v>0.5</v>
          </cell>
          <cell r="BE33">
            <v>0</v>
          </cell>
          <cell r="BF33">
            <v>1</v>
          </cell>
          <cell r="BG33">
            <v>2</v>
          </cell>
          <cell r="BH33">
            <v>0</v>
          </cell>
          <cell r="BI33">
            <v>0</v>
          </cell>
          <cell r="BJ33">
            <v>0</v>
          </cell>
          <cell r="BK33">
            <v>2.5</v>
          </cell>
          <cell r="BL33">
            <v>2</v>
          </cell>
          <cell r="BM33">
            <v>2</v>
          </cell>
          <cell r="BN33">
            <v>1</v>
          </cell>
          <cell r="BO33">
            <v>0</v>
          </cell>
          <cell r="BP33">
            <v>11</v>
          </cell>
          <cell r="BQ33">
            <v>3.5</v>
          </cell>
          <cell r="CD33">
            <v>0</v>
          </cell>
          <cell r="CE33">
            <v>3</v>
          </cell>
        </row>
        <row r="34">
          <cell r="B34">
            <v>0</v>
          </cell>
          <cell r="C34" t="str">
            <v>TD132</v>
          </cell>
          <cell r="D34" t="str">
            <v>Nguyễn Vân Anh</v>
          </cell>
          <cell r="E34" t="str">
            <v>NV kế toán công nợ phải thu</v>
          </cell>
          <cell r="F34" t="str">
            <v>BP Kế toán</v>
          </cell>
          <cell r="G34" t="str">
            <v>TD</v>
          </cell>
          <cell r="H34">
            <v>42149</v>
          </cell>
          <cell r="I34">
            <v>0</v>
          </cell>
          <cell r="J34">
            <v>0</v>
          </cell>
          <cell r="K34">
            <v>7</v>
          </cell>
          <cell r="L34">
            <v>7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0.5</v>
          </cell>
          <cell r="W34">
            <v>0.5</v>
          </cell>
          <cell r="X34">
            <v>0</v>
          </cell>
          <cell r="Y34">
            <v>1</v>
          </cell>
          <cell r="Z34">
            <v>6</v>
          </cell>
          <cell r="AB34">
            <v>42735</v>
          </cell>
          <cell r="AC34">
            <v>2</v>
          </cell>
          <cell r="AD34">
            <v>7</v>
          </cell>
          <cell r="AE34">
            <v>0</v>
          </cell>
          <cell r="AF34">
            <v>12</v>
          </cell>
          <cell r="AG34">
            <v>14</v>
          </cell>
          <cell r="AH34">
            <v>0</v>
          </cell>
          <cell r="AI34">
            <v>1.5</v>
          </cell>
          <cell r="AJ34">
            <v>0.5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2</v>
          </cell>
          <cell r="AR34">
            <v>0</v>
          </cell>
          <cell r="AS34">
            <v>2.5</v>
          </cell>
          <cell r="AT34">
            <v>6.5</v>
          </cell>
          <cell r="AU34">
            <v>7.5</v>
          </cell>
          <cell r="AW34">
            <v>43100</v>
          </cell>
          <cell r="AX34">
            <v>0</v>
          </cell>
          <cell r="AY34">
            <v>7.5</v>
          </cell>
          <cell r="AZ34">
            <v>31</v>
          </cell>
          <cell r="BA34">
            <v>0</v>
          </cell>
          <cell r="BB34">
            <v>12</v>
          </cell>
          <cell r="BC34">
            <v>12</v>
          </cell>
          <cell r="BD34">
            <v>0</v>
          </cell>
          <cell r="BE34">
            <v>0</v>
          </cell>
          <cell r="BF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CD34">
            <v>0</v>
          </cell>
        </row>
        <row r="35">
          <cell r="B35">
            <v>10205</v>
          </cell>
          <cell r="C35" t="str">
            <v>TD140</v>
          </cell>
          <cell r="D35" t="str">
            <v>Vũ Thị Lan</v>
          </cell>
          <cell r="E35" t="str">
            <v>NV kế toán thanh toán - CCDC</v>
          </cell>
          <cell r="F35" t="str">
            <v>BP Kế toán</v>
          </cell>
          <cell r="G35" t="str">
            <v>TD</v>
          </cell>
          <cell r="H35">
            <v>42156</v>
          </cell>
          <cell r="I35">
            <v>0</v>
          </cell>
          <cell r="J35">
            <v>0</v>
          </cell>
          <cell r="K35">
            <v>7</v>
          </cell>
          <cell r="L35">
            <v>7</v>
          </cell>
          <cell r="R35">
            <v>0</v>
          </cell>
          <cell r="S35">
            <v>0</v>
          </cell>
          <cell r="T35">
            <v>0</v>
          </cell>
          <cell r="U35">
            <v>0.5</v>
          </cell>
          <cell r="V35">
            <v>1</v>
          </cell>
          <cell r="W35">
            <v>0</v>
          </cell>
          <cell r="X35">
            <v>0</v>
          </cell>
          <cell r="Y35">
            <v>1.5</v>
          </cell>
          <cell r="Z35">
            <v>5.5</v>
          </cell>
          <cell r="AB35">
            <v>42735</v>
          </cell>
          <cell r="AC35">
            <v>2.5</v>
          </cell>
          <cell r="AD35">
            <v>6</v>
          </cell>
          <cell r="AE35">
            <v>0</v>
          </cell>
          <cell r="AF35">
            <v>12</v>
          </cell>
          <cell r="AG35">
            <v>14.5</v>
          </cell>
          <cell r="AH35">
            <v>0</v>
          </cell>
          <cell r="AI35">
            <v>2.5</v>
          </cell>
          <cell r="AJ35">
            <v>0</v>
          </cell>
          <cell r="AK35">
            <v>1</v>
          </cell>
          <cell r="AL35">
            <v>0</v>
          </cell>
          <cell r="AM35">
            <v>0</v>
          </cell>
          <cell r="AN35">
            <v>3</v>
          </cell>
          <cell r="AO35">
            <v>0</v>
          </cell>
          <cell r="AP35">
            <v>0.5</v>
          </cell>
          <cell r="AQ35">
            <v>2</v>
          </cell>
          <cell r="AR35">
            <v>0</v>
          </cell>
          <cell r="AS35">
            <v>1</v>
          </cell>
          <cell r="AT35">
            <v>10</v>
          </cell>
          <cell r="AU35">
            <v>4.5</v>
          </cell>
          <cell r="AW35">
            <v>43100</v>
          </cell>
          <cell r="AX35">
            <v>2</v>
          </cell>
          <cell r="AY35">
            <v>4.5</v>
          </cell>
          <cell r="AZ35">
            <v>30</v>
          </cell>
          <cell r="BA35">
            <v>0</v>
          </cell>
          <cell r="BB35">
            <v>12</v>
          </cell>
          <cell r="BC35">
            <v>14</v>
          </cell>
          <cell r="BD35">
            <v>0</v>
          </cell>
          <cell r="BE35">
            <v>0.5</v>
          </cell>
          <cell r="BF35">
            <v>1.5</v>
          </cell>
          <cell r="BG35">
            <v>1</v>
          </cell>
          <cell r="BH35">
            <v>1</v>
          </cell>
          <cell r="BI35">
            <v>0</v>
          </cell>
          <cell r="BJ35">
            <v>0</v>
          </cell>
          <cell r="BK35">
            <v>3</v>
          </cell>
          <cell r="BL35">
            <v>0</v>
          </cell>
          <cell r="BM35">
            <v>4</v>
          </cell>
          <cell r="BN35">
            <v>2.5</v>
          </cell>
          <cell r="BO35">
            <v>0</v>
          </cell>
          <cell r="BP35">
            <v>13.5</v>
          </cell>
          <cell r="BQ35">
            <v>0.5</v>
          </cell>
          <cell r="CB35">
            <v>3</v>
          </cell>
          <cell r="CD35">
            <v>3</v>
          </cell>
          <cell r="CE35">
            <v>0</v>
          </cell>
        </row>
        <row r="36">
          <cell r="B36">
            <v>10208</v>
          </cell>
          <cell r="C36" t="str">
            <v>TD223</v>
          </cell>
          <cell r="D36" t="str">
            <v>Nguyễn Thị Ngọc</v>
          </cell>
          <cell r="E36" t="str">
            <v>Phó phòng kế toán</v>
          </cell>
          <cell r="F36" t="str">
            <v>BP Kế toán</v>
          </cell>
          <cell r="G36" t="str">
            <v>TD</v>
          </cell>
          <cell r="H36">
            <v>42472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Y36">
            <v>0</v>
          </cell>
          <cell r="Z36">
            <v>0</v>
          </cell>
          <cell r="AB36">
            <v>42735</v>
          </cell>
          <cell r="AC36">
            <v>0</v>
          </cell>
          <cell r="AD36">
            <v>0</v>
          </cell>
          <cell r="AE36">
            <v>0</v>
          </cell>
          <cell r="AF36">
            <v>9</v>
          </cell>
          <cell r="AG36">
            <v>9</v>
          </cell>
          <cell r="AK36">
            <v>0</v>
          </cell>
          <cell r="AL36">
            <v>0</v>
          </cell>
          <cell r="AM36">
            <v>2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0.5</v>
          </cell>
          <cell r="AS36">
            <v>2.5</v>
          </cell>
          <cell r="AT36">
            <v>5</v>
          </cell>
          <cell r="AU36">
            <v>4</v>
          </cell>
          <cell r="AW36">
            <v>43100</v>
          </cell>
          <cell r="AX36">
            <v>4</v>
          </cell>
          <cell r="AY36">
            <v>4</v>
          </cell>
          <cell r="AZ36">
            <v>20</v>
          </cell>
          <cell r="BA36">
            <v>0</v>
          </cell>
          <cell r="BB36">
            <v>12</v>
          </cell>
          <cell r="BC36">
            <v>16</v>
          </cell>
          <cell r="BD36">
            <v>0</v>
          </cell>
          <cell r="BE36">
            <v>2</v>
          </cell>
          <cell r="BF36">
            <v>3</v>
          </cell>
          <cell r="BG36">
            <v>2</v>
          </cell>
          <cell r="BH36">
            <v>0</v>
          </cell>
          <cell r="BI36">
            <v>0</v>
          </cell>
          <cell r="BJ36">
            <v>2</v>
          </cell>
          <cell r="BK36">
            <v>2</v>
          </cell>
          <cell r="BL36">
            <v>0</v>
          </cell>
          <cell r="BM36">
            <v>3</v>
          </cell>
          <cell r="BN36">
            <v>0</v>
          </cell>
          <cell r="BO36">
            <v>0</v>
          </cell>
          <cell r="BP36">
            <v>14</v>
          </cell>
          <cell r="BQ36">
            <v>2</v>
          </cell>
          <cell r="CA36">
            <v>3</v>
          </cell>
          <cell r="CD36">
            <v>3</v>
          </cell>
          <cell r="CE36">
            <v>0</v>
          </cell>
        </row>
        <row r="37">
          <cell r="B37">
            <v>10249</v>
          </cell>
          <cell r="C37" t="str">
            <v>TD157</v>
          </cell>
          <cell r="D37" t="str">
            <v>Nguyễn Quốc Hưng</v>
          </cell>
          <cell r="E37" t="str">
            <v>NV tài chính</v>
          </cell>
          <cell r="F37" t="str">
            <v>BP Tài chính</v>
          </cell>
          <cell r="G37" t="str">
            <v>TD</v>
          </cell>
          <cell r="H37">
            <v>42186</v>
          </cell>
          <cell r="I37">
            <v>0</v>
          </cell>
          <cell r="J37">
            <v>0</v>
          </cell>
          <cell r="K37">
            <v>6</v>
          </cell>
          <cell r="L37">
            <v>6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6</v>
          </cell>
          <cell r="AB37">
            <v>42735</v>
          </cell>
          <cell r="AC37">
            <v>1</v>
          </cell>
          <cell r="AD37">
            <v>5</v>
          </cell>
          <cell r="AE37">
            <v>0</v>
          </cell>
          <cell r="AF37">
            <v>12</v>
          </cell>
          <cell r="AG37">
            <v>13</v>
          </cell>
          <cell r="AH37">
            <v>0</v>
          </cell>
          <cell r="AI37">
            <v>1</v>
          </cell>
          <cell r="AJ37">
            <v>0</v>
          </cell>
          <cell r="AK37">
            <v>0</v>
          </cell>
          <cell r="AL37">
            <v>0.5</v>
          </cell>
          <cell r="AM37">
            <v>0</v>
          </cell>
          <cell r="AN37">
            <v>0.5</v>
          </cell>
          <cell r="AO37">
            <v>1</v>
          </cell>
          <cell r="AP37">
            <v>1</v>
          </cell>
          <cell r="AQ37">
            <v>0</v>
          </cell>
          <cell r="AR37">
            <v>0</v>
          </cell>
          <cell r="AS37">
            <v>0</v>
          </cell>
          <cell r="AT37">
            <v>4</v>
          </cell>
          <cell r="AU37">
            <v>9</v>
          </cell>
          <cell r="AW37">
            <v>43100</v>
          </cell>
          <cell r="AX37">
            <v>1</v>
          </cell>
          <cell r="AY37">
            <v>9</v>
          </cell>
          <cell r="AZ37">
            <v>29</v>
          </cell>
          <cell r="BA37">
            <v>0</v>
          </cell>
          <cell r="BB37">
            <v>12</v>
          </cell>
          <cell r="BC37">
            <v>13</v>
          </cell>
          <cell r="BD37">
            <v>0</v>
          </cell>
          <cell r="BE37">
            <v>1</v>
          </cell>
          <cell r="BG37">
            <v>1</v>
          </cell>
          <cell r="BH37">
            <v>0</v>
          </cell>
          <cell r="BI37">
            <v>0</v>
          </cell>
          <cell r="BJ37">
            <v>1</v>
          </cell>
          <cell r="BK37">
            <v>0</v>
          </cell>
          <cell r="BL37">
            <v>1</v>
          </cell>
          <cell r="BM37">
            <v>1</v>
          </cell>
          <cell r="BN37">
            <v>0</v>
          </cell>
          <cell r="BO37">
            <v>6</v>
          </cell>
          <cell r="BP37">
            <v>11</v>
          </cell>
          <cell r="BQ37">
            <v>2</v>
          </cell>
          <cell r="CD37">
            <v>0</v>
          </cell>
          <cell r="CE37">
            <v>3</v>
          </cell>
        </row>
        <row r="38">
          <cell r="B38">
            <v>10251</v>
          </cell>
          <cell r="C38" t="str">
            <v>TD170</v>
          </cell>
          <cell r="D38" t="str">
            <v>Nguyễn Thị Quỳnh Anh</v>
          </cell>
          <cell r="E38" t="str">
            <v>Chuyên viên tài chính</v>
          </cell>
          <cell r="F38" t="str">
            <v>BP Tài chính</v>
          </cell>
          <cell r="G38" t="str">
            <v>TD</v>
          </cell>
          <cell r="H38">
            <v>42236</v>
          </cell>
          <cell r="I38">
            <v>0</v>
          </cell>
          <cell r="J38">
            <v>0</v>
          </cell>
          <cell r="K38">
            <v>4.5</v>
          </cell>
          <cell r="L38">
            <v>4.5</v>
          </cell>
          <cell r="Y38">
            <v>0</v>
          </cell>
          <cell r="Z38">
            <v>4.5</v>
          </cell>
          <cell r="AB38">
            <v>42735</v>
          </cell>
          <cell r="AC38">
            <v>0.5</v>
          </cell>
          <cell r="AD38">
            <v>4</v>
          </cell>
          <cell r="AE38">
            <v>0</v>
          </cell>
          <cell r="AF38">
            <v>12</v>
          </cell>
          <cell r="AG38">
            <v>12.5</v>
          </cell>
          <cell r="AJ38">
            <v>0.5</v>
          </cell>
          <cell r="AK38">
            <v>0.5</v>
          </cell>
          <cell r="AL38">
            <v>0</v>
          </cell>
          <cell r="AM38">
            <v>2.5</v>
          </cell>
          <cell r="AN38">
            <v>1.5</v>
          </cell>
          <cell r="AO38">
            <v>0</v>
          </cell>
          <cell r="AP38">
            <v>1</v>
          </cell>
          <cell r="AQ38">
            <v>3</v>
          </cell>
          <cell r="AR38">
            <v>0</v>
          </cell>
          <cell r="AS38">
            <v>2</v>
          </cell>
          <cell r="AT38">
            <v>11</v>
          </cell>
          <cell r="AU38">
            <v>1.5</v>
          </cell>
          <cell r="AW38">
            <v>43100</v>
          </cell>
          <cell r="AX38">
            <v>1</v>
          </cell>
          <cell r="AY38">
            <v>1.5</v>
          </cell>
          <cell r="AZ38">
            <v>28</v>
          </cell>
          <cell r="BA38">
            <v>0</v>
          </cell>
          <cell r="BB38">
            <v>12</v>
          </cell>
          <cell r="BC38">
            <v>13</v>
          </cell>
          <cell r="BD38">
            <v>0</v>
          </cell>
          <cell r="BE38">
            <v>1</v>
          </cell>
          <cell r="BG38">
            <v>2.5</v>
          </cell>
          <cell r="BH38">
            <v>1</v>
          </cell>
          <cell r="BI38">
            <v>0</v>
          </cell>
          <cell r="BJ38">
            <v>1</v>
          </cell>
          <cell r="BK38">
            <v>1</v>
          </cell>
          <cell r="BL38">
            <v>0</v>
          </cell>
          <cell r="BM38">
            <v>2</v>
          </cell>
          <cell r="BN38">
            <v>0</v>
          </cell>
          <cell r="BO38">
            <v>2</v>
          </cell>
          <cell r="BP38">
            <v>10.5</v>
          </cell>
          <cell r="BQ38">
            <v>2.5</v>
          </cell>
          <cell r="CD38">
            <v>0</v>
          </cell>
          <cell r="CE38">
            <v>3</v>
          </cell>
        </row>
        <row r="39">
          <cell r="B39">
            <v>0</v>
          </cell>
          <cell r="C39" t="e">
            <v>#N/A</v>
          </cell>
          <cell r="D39" t="str">
            <v>Phan Quốc Mạnh</v>
          </cell>
          <cell r="E39" t="e">
            <v>#N/A</v>
          </cell>
          <cell r="F39" t="e">
            <v>#N/A</v>
          </cell>
          <cell r="G39" t="str">
            <v>TD</v>
          </cell>
          <cell r="H39">
            <v>41786</v>
          </cell>
          <cell r="I39">
            <v>7</v>
          </cell>
          <cell r="J39">
            <v>0</v>
          </cell>
          <cell r="K39">
            <v>12</v>
          </cell>
          <cell r="L39">
            <v>12</v>
          </cell>
          <cell r="M39">
            <v>0</v>
          </cell>
          <cell r="N39">
            <v>0.5</v>
          </cell>
          <cell r="O39">
            <v>0</v>
          </cell>
          <cell r="P39">
            <v>3</v>
          </cell>
          <cell r="Q39">
            <v>1.5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5</v>
          </cell>
          <cell r="Z39">
            <v>7</v>
          </cell>
          <cell r="AA39">
            <v>42592</v>
          </cell>
          <cell r="AB39">
            <v>42735</v>
          </cell>
          <cell r="AC39">
            <v>0</v>
          </cell>
          <cell r="AD39">
            <v>19</v>
          </cell>
          <cell r="AE39">
            <v>0</v>
          </cell>
          <cell r="AF39">
            <v>12</v>
          </cell>
          <cell r="AG39">
            <v>12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T39">
            <v>0</v>
          </cell>
          <cell r="AU39">
            <v>12</v>
          </cell>
          <cell r="AW39">
            <v>43100</v>
          </cell>
          <cell r="AX39">
            <v>0</v>
          </cell>
          <cell r="AY39">
            <v>12</v>
          </cell>
          <cell r="AZ39">
            <v>43</v>
          </cell>
          <cell r="BA39">
            <v>1</v>
          </cell>
          <cell r="BB39">
            <v>12</v>
          </cell>
          <cell r="BC39">
            <v>13</v>
          </cell>
          <cell r="BD39">
            <v>0</v>
          </cell>
          <cell r="BE39">
            <v>0</v>
          </cell>
          <cell r="BF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CD39">
            <v>0</v>
          </cell>
        </row>
        <row r="40">
          <cell r="B40">
            <v>0</v>
          </cell>
          <cell r="C40" t="str">
            <v>TD075</v>
          </cell>
          <cell r="D40" t="str">
            <v>Nguyễn Tuấn Ánh</v>
          </cell>
          <cell r="E40" t="str">
            <v>NV QL kế hoạch</v>
          </cell>
          <cell r="F40" t="str">
            <v>Tiểu ban Kế hoạch</v>
          </cell>
          <cell r="G40" t="str">
            <v>TD</v>
          </cell>
          <cell r="H40">
            <v>41885</v>
          </cell>
          <cell r="I40">
            <v>3</v>
          </cell>
          <cell r="J40">
            <v>0</v>
          </cell>
          <cell r="K40">
            <v>12</v>
          </cell>
          <cell r="L40">
            <v>12</v>
          </cell>
          <cell r="M40">
            <v>0</v>
          </cell>
          <cell r="N40">
            <v>0.5</v>
          </cell>
          <cell r="O40">
            <v>0</v>
          </cell>
          <cell r="P40">
            <v>3</v>
          </cell>
          <cell r="Q40">
            <v>1.5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5</v>
          </cell>
          <cell r="Z40">
            <v>7</v>
          </cell>
          <cell r="AB40">
            <v>42735</v>
          </cell>
          <cell r="AC40">
            <v>0</v>
          </cell>
          <cell r="AD40">
            <v>15</v>
          </cell>
          <cell r="AE40">
            <v>0</v>
          </cell>
          <cell r="AF40">
            <v>12</v>
          </cell>
          <cell r="AG40">
            <v>12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1</v>
          </cell>
          <cell r="AR40">
            <v>1</v>
          </cell>
          <cell r="AS40">
            <v>5</v>
          </cell>
          <cell r="AT40">
            <v>7</v>
          </cell>
          <cell r="AU40">
            <v>5</v>
          </cell>
          <cell r="AW40">
            <v>43100</v>
          </cell>
          <cell r="AX40">
            <v>0</v>
          </cell>
          <cell r="AY40">
            <v>5</v>
          </cell>
          <cell r="AZ40">
            <v>39</v>
          </cell>
          <cell r="BA40">
            <v>1</v>
          </cell>
          <cell r="BB40">
            <v>12</v>
          </cell>
          <cell r="BC40">
            <v>13</v>
          </cell>
          <cell r="BD40">
            <v>0</v>
          </cell>
          <cell r="BE40">
            <v>0</v>
          </cell>
          <cell r="BF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CD40">
            <v>0</v>
          </cell>
        </row>
        <row r="41">
          <cell r="B41">
            <v>10031</v>
          </cell>
          <cell r="C41" t="str">
            <v>KC063</v>
          </cell>
          <cell r="D41" t="str">
            <v>Phạm Thị Lê Ngọc</v>
          </cell>
          <cell r="E41" t="str">
            <v>Chuyên viên QL thiết kế (kết cấu)</v>
          </cell>
          <cell r="F41" t="str">
            <v>BP Kế hoạch kỹ thuật</v>
          </cell>
          <cell r="G41" t="str">
            <v>TD</v>
          </cell>
          <cell r="H41">
            <v>42079</v>
          </cell>
          <cell r="I41">
            <v>0</v>
          </cell>
          <cell r="J41">
            <v>0</v>
          </cell>
          <cell r="K41">
            <v>9.5</v>
          </cell>
          <cell r="L41">
            <v>9.5</v>
          </cell>
          <cell r="O41">
            <v>0</v>
          </cell>
          <cell r="P41">
            <v>3</v>
          </cell>
          <cell r="Q41">
            <v>1.5</v>
          </cell>
          <cell r="R41">
            <v>0</v>
          </cell>
          <cell r="S41">
            <v>1.5</v>
          </cell>
          <cell r="T41">
            <v>0</v>
          </cell>
          <cell r="U41">
            <v>0</v>
          </cell>
          <cell r="V41">
            <v>0</v>
          </cell>
          <cell r="W41">
            <v>3.5</v>
          </cell>
          <cell r="X41">
            <v>0</v>
          </cell>
          <cell r="Y41">
            <v>9.5</v>
          </cell>
          <cell r="Z41">
            <v>0</v>
          </cell>
          <cell r="AB41">
            <v>42735</v>
          </cell>
          <cell r="AC41">
            <v>0</v>
          </cell>
          <cell r="AD41">
            <v>9</v>
          </cell>
          <cell r="AE41">
            <v>0</v>
          </cell>
          <cell r="AF41">
            <v>12</v>
          </cell>
          <cell r="AG41">
            <v>12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2</v>
          </cell>
          <cell r="AN41">
            <v>0</v>
          </cell>
          <cell r="AO41">
            <v>0</v>
          </cell>
          <cell r="AP41">
            <v>0</v>
          </cell>
          <cell r="AQ41">
            <v>6</v>
          </cell>
          <cell r="AR41">
            <v>1</v>
          </cell>
          <cell r="AS41">
            <v>1</v>
          </cell>
          <cell r="AT41">
            <v>10</v>
          </cell>
          <cell r="AU41">
            <v>2</v>
          </cell>
          <cell r="AW41">
            <v>43100</v>
          </cell>
          <cell r="AX41">
            <v>2</v>
          </cell>
          <cell r="AY41">
            <v>2</v>
          </cell>
          <cell r="AZ41">
            <v>33</v>
          </cell>
          <cell r="BA41">
            <v>0</v>
          </cell>
          <cell r="BB41">
            <v>12</v>
          </cell>
          <cell r="BC41">
            <v>14</v>
          </cell>
          <cell r="BD41">
            <v>1.5</v>
          </cell>
          <cell r="BE41">
            <v>2.5</v>
          </cell>
          <cell r="BF41">
            <v>0</v>
          </cell>
          <cell r="BG41">
            <v>1.5</v>
          </cell>
          <cell r="BH41">
            <v>0</v>
          </cell>
          <cell r="BI41">
            <v>0</v>
          </cell>
          <cell r="BJ41">
            <v>5</v>
          </cell>
          <cell r="BK41">
            <v>0</v>
          </cell>
          <cell r="BL41">
            <v>1</v>
          </cell>
          <cell r="BM41">
            <v>0</v>
          </cell>
          <cell r="BN41">
            <v>0</v>
          </cell>
          <cell r="BO41">
            <v>0.5</v>
          </cell>
          <cell r="BP41">
            <v>12</v>
          </cell>
          <cell r="BQ41">
            <v>2</v>
          </cell>
          <cell r="CD41">
            <v>0</v>
          </cell>
          <cell r="CE41">
            <v>3</v>
          </cell>
        </row>
        <row r="42">
          <cell r="B42">
            <v>10111</v>
          </cell>
          <cell r="C42" t="str">
            <v>CNX348</v>
          </cell>
          <cell r="D42" t="str">
            <v>Nguyễn Đình Bàn</v>
          </cell>
          <cell r="E42" t="str">
            <v>PT QL thiết kế (M&amp;E)</v>
          </cell>
          <cell r="F42" t="str">
            <v>BP Kế hoạch kỹ thuật</v>
          </cell>
          <cell r="G42" t="str">
            <v>TD</v>
          </cell>
          <cell r="H42">
            <v>42159</v>
          </cell>
          <cell r="I42">
            <v>0</v>
          </cell>
          <cell r="J42">
            <v>0</v>
          </cell>
          <cell r="K42">
            <v>7</v>
          </cell>
          <cell r="L42">
            <v>7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0.5</v>
          </cell>
          <cell r="X42">
            <v>0</v>
          </cell>
          <cell r="Y42">
            <v>0.5</v>
          </cell>
          <cell r="Z42">
            <v>6.5</v>
          </cell>
          <cell r="AB42">
            <v>42735</v>
          </cell>
          <cell r="AC42">
            <v>0</v>
          </cell>
          <cell r="AD42">
            <v>6</v>
          </cell>
          <cell r="AE42">
            <v>0</v>
          </cell>
          <cell r="AF42">
            <v>12</v>
          </cell>
          <cell r="AG42">
            <v>12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12</v>
          </cell>
          <cell r="AW42">
            <v>43100</v>
          </cell>
          <cell r="AX42">
            <v>7.5</v>
          </cell>
          <cell r="AY42">
            <v>12</v>
          </cell>
          <cell r="AZ42">
            <v>30</v>
          </cell>
          <cell r="BA42">
            <v>0</v>
          </cell>
          <cell r="BB42">
            <v>12</v>
          </cell>
          <cell r="BC42">
            <v>19.5</v>
          </cell>
          <cell r="BD42">
            <v>0</v>
          </cell>
          <cell r="BE42">
            <v>6.5</v>
          </cell>
          <cell r="BF42">
            <v>1</v>
          </cell>
          <cell r="BG42">
            <v>0</v>
          </cell>
          <cell r="BH42">
            <v>0</v>
          </cell>
          <cell r="BI42">
            <v>0</v>
          </cell>
          <cell r="BJ42">
            <v>1</v>
          </cell>
          <cell r="BK42">
            <v>4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12.5</v>
          </cell>
          <cell r="BQ42">
            <v>7</v>
          </cell>
          <cell r="CD42">
            <v>0</v>
          </cell>
          <cell r="CE42">
            <v>3</v>
          </cell>
        </row>
        <row r="43">
          <cell r="B43">
            <v>10112</v>
          </cell>
          <cell r="C43" t="str">
            <v>CNX349</v>
          </cell>
          <cell r="D43" t="str">
            <v>Nguyễn Huy Nam</v>
          </cell>
          <cell r="E43" t="str">
            <v>KS cấp thoát nước</v>
          </cell>
          <cell r="F43" t="str">
            <v>BP Kế hoạch kỹ thuật</v>
          </cell>
          <cell r="G43" t="str">
            <v>TD</v>
          </cell>
          <cell r="H43">
            <v>42178</v>
          </cell>
          <cell r="I43">
            <v>0</v>
          </cell>
          <cell r="J43">
            <v>0</v>
          </cell>
          <cell r="K43">
            <v>6.5</v>
          </cell>
          <cell r="L43">
            <v>6.5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6.5</v>
          </cell>
          <cell r="AB43">
            <v>42735</v>
          </cell>
          <cell r="AC43">
            <v>0</v>
          </cell>
          <cell r="AD43">
            <v>6</v>
          </cell>
          <cell r="AE43">
            <v>0</v>
          </cell>
          <cell r="AF43">
            <v>12</v>
          </cell>
          <cell r="AG43">
            <v>12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2.5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1</v>
          </cell>
          <cell r="AR43">
            <v>0</v>
          </cell>
          <cell r="AS43">
            <v>0</v>
          </cell>
          <cell r="AT43">
            <v>3.5</v>
          </cell>
          <cell r="AU43">
            <v>8.5</v>
          </cell>
          <cell r="AW43">
            <v>43100</v>
          </cell>
          <cell r="AX43">
            <v>5.5</v>
          </cell>
          <cell r="AY43">
            <v>8.5</v>
          </cell>
          <cell r="AZ43">
            <v>30</v>
          </cell>
          <cell r="BA43">
            <v>0</v>
          </cell>
          <cell r="BB43">
            <v>12</v>
          </cell>
          <cell r="BC43">
            <v>17.5</v>
          </cell>
          <cell r="BD43">
            <v>0</v>
          </cell>
          <cell r="BE43">
            <v>2</v>
          </cell>
          <cell r="BF43">
            <v>3.5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4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9.5</v>
          </cell>
          <cell r="BQ43">
            <v>8</v>
          </cell>
          <cell r="CD43">
            <v>0</v>
          </cell>
          <cell r="CE43">
            <v>3</v>
          </cell>
        </row>
        <row r="44">
          <cell r="B44">
            <v>0</v>
          </cell>
          <cell r="C44" t="e">
            <v>#N/A</v>
          </cell>
          <cell r="D44" t="str">
            <v>Phạm Đức Cường</v>
          </cell>
          <cell r="E44" t="e">
            <v>#N/A</v>
          </cell>
          <cell r="F44" t="e">
            <v>#N/A</v>
          </cell>
          <cell r="G44" t="str">
            <v>TD</v>
          </cell>
          <cell r="H44">
            <v>42251</v>
          </cell>
          <cell r="I44">
            <v>0</v>
          </cell>
          <cell r="J44">
            <v>0</v>
          </cell>
          <cell r="K44">
            <v>4</v>
          </cell>
          <cell r="L44">
            <v>4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4</v>
          </cell>
          <cell r="AB44">
            <v>42735</v>
          </cell>
          <cell r="AC44">
            <v>0</v>
          </cell>
          <cell r="AD44">
            <v>3</v>
          </cell>
          <cell r="AE44">
            <v>0</v>
          </cell>
          <cell r="AF44">
            <v>12</v>
          </cell>
          <cell r="AG44">
            <v>12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1.5</v>
          </cell>
          <cell r="AO44">
            <v>0</v>
          </cell>
          <cell r="AT44">
            <v>1.5</v>
          </cell>
          <cell r="AU44">
            <v>10.5</v>
          </cell>
          <cell r="AW44">
            <v>43100</v>
          </cell>
          <cell r="AX44">
            <v>0</v>
          </cell>
          <cell r="AY44">
            <v>10.5</v>
          </cell>
          <cell r="AZ44">
            <v>27</v>
          </cell>
          <cell r="BA44">
            <v>0</v>
          </cell>
          <cell r="BB44">
            <v>12</v>
          </cell>
          <cell r="BC44">
            <v>12</v>
          </cell>
          <cell r="BD44">
            <v>0</v>
          </cell>
          <cell r="BE44">
            <v>0</v>
          </cell>
          <cell r="BF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CD44">
            <v>0</v>
          </cell>
        </row>
        <row r="45">
          <cell r="B45">
            <v>10032</v>
          </cell>
          <cell r="C45" t="str">
            <v>KC064</v>
          </cell>
          <cell r="D45" t="str">
            <v>Nguyễn Công Sáng</v>
          </cell>
          <cell r="E45" t="str">
            <v>KS điện</v>
          </cell>
          <cell r="F45" t="str">
            <v>BP Kế hoạch kỹ thuật</v>
          </cell>
          <cell r="G45" t="str">
            <v>TD</v>
          </cell>
          <cell r="H45">
            <v>42132</v>
          </cell>
          <cell r="I45">
            <v>0</v>
          </cell>
          <cell r="J45">
            <v>0</v>
          </cell>
          <cell r="K45">
            <v>8</v>
          </cell>
          <cell r="L45">
            <v>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8</v>
          </cell>
          <cell r="AB45">
            <v>42735</v>
          </cell>
          <cell r="AC45">
            <v>0</v>
          </cell>
          <cell r="AD45">
            <v>7</v>
          </cell>
          <cell r="AE45">
            <v>0</v>
          </cell>
          <cell r="AF45">
            <v>12</v>
          </cell>
          <cell r="AG45">
            <v>12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1</v>
          </cell>
          <cell r="AP45">
            <v>0</v>
          </cell>
          <cell r="AQ45">
            <v>1</v>
          </cell>
          <cell r="AR45">
            <v>0</v>
          </cell>
          <cell r="AS45">
            <v>0</v>
          </cell>
          <cell r="AT45">
            <v>2</v>
          </cell>
          <cell r="AU45">
            <v>10</v>
          </cell>
          <cell r="AW45">
            <v>43100</v>
          </cell>
          <cell r="AX45">
            <v>3.5</v>
          </cell>
          <cell r="AY45">
            <v>10</v>
          </cell>
          <cell r="AZ45">
            <v>31</v>
          </cell>
          <cell r="BA45">
            <v>0</v>
          </cell>
          <cell r="BB45">
            <v>12</v>
          </cell>
          <cell r="BC45">
            <v>15.5</v>
          </cell>
          <cell r="BD45">
            <v>1.5</v>
          </cell>
          <cell r="BE45">
            <v>0</v>
          </cell>
          <cell r="BF45">
            <v>2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2</v>
          </cell>
          <cell r="BP45">
            <v>5.5</v>
          </cell>
          <cell r="BQ45">
            <v>10</v>
          </cell>
          <cell r="CD45">
            <v>0</v>
          </cell>
          <cell r="CE45">
            <v>3</v>
          </cell>
        </row>
        <row r="46">
          <cell r="B46">
            <v>10245</v>
          </cell>
          <cell r="C46" t="str">
            <v>TD077</v>
          </cell>
          <cell r="D46" t="str">
            <v>Ngô Thị Thúy Kiều</v>
          </cell>
          <cell r="E46" t="str">
            <v>Giám đốc nhân sự</v>
          </cell>
          <cell r="F46" t="str">
            <v>Ban HC - NS</v>
          </cell>
          <cell r="G46" t="str">
            <v>TD</v>
          </cell>
          <cell r="H46">
            <v>41891</v>
          </cell>
          <cell r="I46">
            <v>3</v>
          </cell>
          <cell r="J46">
            <v>0</v>
          </cell>
          <cell r="K46">
            <v>12</v>
          </cell>
          <cell r="L46">
            <v>12</v>
          </cell>
          <cell r="Y46">
            <v>0</v>
          </cell>
          <cell r="Z46">
            <v>12</v>
          </cell>
          <cell r="AB46">
            <v>42735</v>
          </cell>
          <cell r="AC46">
            <v>3</v>
          </cell>
          <cell r="AD46">
            <v>15</v>
          </cell>
          <cell r="AE46">
            <v>0</v>
          </cell>
          <cell r="AF46">
            <v>12</v>
          </cell>
          <cell r="AG46">
            <v>15</v>
          </cell>
          <cell r="AJ46">
            <v>3</v>
          </cell>
          <cell r="AK46">
            <v>0</v>
          </cell>
          <cell r="AL46">
            <v>3.5</v>
          </cell>
          <cell r="AM46">
            <v>0</v>
          </cell>
          <cell r="AN46">
            <v>0</v>
          </cell>
          <cell r="AO46">
            <v>2</v>
          </cell>
          <cell r="AP46">
            <v>0</v>
          </cell>
          <cell r="AQ46">
            <v>1</v>
          </cell>
          <cell r="AR46">
            <v>0</v>
          </cell>
          <cell r="AS46">
            <v>0</v>
          </cell>
          <cell r="AT46">
            <v>9.5</v>
          </cell>
          <cell r="AU46">
            <v>5.5</v>
          </cell>
          <cell r="AW46">
            <v>43100</v>
          </cell>
          <cell r="AX46">
            <v>4.5</v>
          </cell>
          <cell r="AY46">
            <v>5.5</v>
          </cell>
          <cell r="AZ46">
            <v>39</v>
          </cell>
          <cell r="BA46">
            <v>1</v>
          </cell>
          <cell r="BB46">
            <v>12</v>
          </cell>
          <cell r="BC46">
            <v>17.5</v>
          </cell>
          <cell r="BD46">
            <v>0</v>
          </cell>
          <cell r="BE46">
            <v>2.5</v>
          </cell>
          <cell r="BF46">
            <v>2</v>
          </cell>
          <cell r="BG46">
            <v>2</v>
          </cell>
          <cell r="BH46">
            <v>0</v>
          </cell>
          <cell r="BI46">
            <v>2</v>
          </cell>
          <cell r="BJ46">
            <v>0</v>
          </cell>
          <cell r="BK46">
            <v>0</v>
          </cell>
          <cell r="BL46">
            <v>2.5</v>
          </cell>
          <cell r="BM46">
            <v>2.5</v>
          </cell>
          <cell r="BN46">
            <v>0</v>
          </cell>
          <cell r="BO46">
            <v>1</v>
          </cell>
          <cell r="BP46">
            <v>14.5</v>
          </cell>
          <cell r="BQ46">
            <v>3</v>
          </cell>
          <cell r="CD46">
            <v>0</v>
          </cell>
          <cell r="CE46">
            <v>3</v>
          </cell>
        </row>
        <row r="47">
          <cell r="B47">
            <v>10290</v>
          </cell>
          <cell r="C47" t="str">
            <v>DIA015</v>
          </cell>
          <cell r="D47" t="str">
            <v>Bùi Bích Hường</v>
          </cell>
          <cell r="E47" t="str">
            <v>NV Lễ tân</v>
          </cell>
          <cell r="F47" t="str">
            <v>BP Hành chính tổng hợp</v>
          </cell>
          <cell r="G47" t="str">
            <v>C8</v>
          </cell>
          <cell r="H47">
            <v>42569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Y47">
            <v>0</v>
          </cell>
          <cell r="Z47">
            <v>0</v>
          </cell>
          <cell r="AB47">
            <v>42735</v>
          </cell>
          <cell r="AC47">
            <v>0</v>
          </cell>
          <cell r="AD47">
            <v>0</v>
          </cell>
          <cell r="AE47">
            <v>0</v>
          </cell>
          <cell r="AF47">
            <v>5.5</v>
          </cell>
          <cell r="AG47">
            <v>5.5</v>
          </cell>
          <cell r="AM47">
            <v>0.5</v>
          </cell>
          <cell r="AP47">
            <v>0</v>
          </cell>
          <cell r="AQ47">
            <v>0.5</v>
          </cell>
          <cell r="AR47">
            <v>1.5</v>
          </cell>
          <cell r="AS47">
            <v>1</v>
          </cell>
          <cell r="AT47">
            <v>3.5</v>
          </cell>
          <cell r="AU47">
            <v>2</v>
          </cell>
          <cell r="AW47">
            <v>43100</v>
          </cell>
          <cell r="AX47">
            <v>2</v>
          </cell>
          <cell r="AY47">
            <v>2</v>
          </cell>
          <cell r="AZ47">
            <v>17</v>
          </cell>
          <cell r="BA47">
            <v>0</v>
          </cell>
          <cell r="BB47">
            <v>12</v>
          </cell>
          <cell r="BC47">
            <v>14</v>
          </cell>
          <cell r="BD47">
            <v>2</v>
          </cell>
          <cell r="BE47">
            <v>0</v>
          </cell>
          <cell r="BF47">
            <v>1</v>
          </cell>
          <cell r="BG47">
            <v>1</v>
          </cell>
          <cell r="BH47">
            <v>1</v>
          </cell>
          <cell r="BI47">
            <v>0</v>
          </cell>
          <cell r="BJ47">
            <v>0</v>
          </cell>
          <cell r="BK47">
            <v>1</v>
          </cell>
          <cell r="BL47">
            <v>0</v>
          </cell>
          <cell r="BM47">
            <v>1</v>
          </cell>
          <cell r="BN47">
            <v>0.5</v>
          </cell>
          <cell r="BO47">
            <v>0.5</v>
          </cell>
          <cell r="BP47">
            <v>8</v>
          </cell>
          <cell r="BQ47">
            <v>6</v>
          </cell>
          <cell r="BW47">
            <v>1</v>
          </cell>
          <cell r="CD47">
            <v>1</v>
          </cell>
          <cell r="CE47">
            <v>2</v>
          </cell>
        </row>
        <row r="48">
          <cell r="B48">
            <v>10195</v>
          </cell>
          <cell r="C48" t="str">
            <v>TD009</v>
          </cell>
          <cell r="D48" t="str">
            <v>Trần Thị Thanh Nga</v>
          </cell>
          <cell r="E48" t="str">
            <v>PT nhân sự</v>
          </cell>
          <cell r="F48" t="str">
            <v>BP Nhân sự</v>
          </cell>
          <cell r="G48" t="str">
            <v>TD</v>
          </cell>
          <cell r="H48">
            <v>41198</v>
          </cell>
          <cell r="I48">
            <v>26</v>
          </cell>
          <cell r="J48">
            <v>0</v>
          </cell>
          <cell r="K48">
            <v>12</v>
          </cell>
          <cell r="L48">
            <v>12</v>
          </cell>
          <cell r="M48">
            <v>0</v>
          </cell>
          <cell r="N48">
            <v>0.5</v>
          </cell>
          <cell r="O48">
            <v>1</v>
          </cell>
          <cell r="P48">
            <v>4.5</v>
          </cell>
          <cell r="Q48">
            <v>2.5</v>
          </cell>
          <cell r="R48">
            <v>0</v>
          </cell>
          <cell r="S48">
            <v>3.5</v>
          </cell>
          <cell r="T48">
            <v>0</v>
          </cell>
          <cell r="U48">
            <v>0</v>
          </cell>
          <cell r="V48">
            <v>0</v>
          </cell>
          <cell r="W48">
            <v>3.5</v>
          </cell>
          <cell r="X48">
            <v>1</v>
          </cell>
          <cell r="Y48">
            <v>16.5</v>
          </cell>
          <cell r="AB48">
            <v>42735</v>
          </cell>
          <cell r="AC48">
            <v>0</v>
          </cell>
          <cell r="AD48">
            <v>38</v>
          </cell>
          <cell r="AE48">
            <v>1</v>
          </cell>
          <cell r="AF48">
            <v>12</v>
          </cell>
          <cell r="AG48">
            <v>13</v>
          </cell>
          <cell r="AH48">
            <v>0</v>
          </cell>
          <cell r="AI48">
            <v>1</v>
          </cell>
          <cell r="AJ48">
            <v>1</v>
          </cell>
          <cell r="AK48">
            <v>0</v>
          </cell>
          <cell r="AL48">
            <v>2.5</v>
          </cell>
          <cell r="AM48">
            <v>1.5</v>
          </cell>
          <cell r="AN48">
            <v>0</v>
          </cell>
          <cell r="AO48">
            <v>2</v>
          </cell>
          <cell r="AP48">
            <v>0.5</v>
          </cell>
          <cell r="AQ48">
            <v>0</v>
          </cell>
          <cell r="AR48">
            <v>1</v>
          </cell>
          <cell r="AS48">
            <v>1</v>
          </cell>
          <cell r="AT48">
            <v>10.5</v>
          </cell>
          <cell r="AU48">
            <v>2.5</v>
          </cell>
          <cell r="AW48">
            <v>43100</v>
          </cell>
          <cell r="AX48">
            <v>2.5</v>
          </cell>
          <cell r="AY48">
            <v>2.5</v>
          </cell>
          <cell r="AZ48">
            <v>62</v>
          </cell>
          <cell r="BA48">
            <v>1</v>
          </cell>
          <cell r="BB48">
            <v>12</v>
          </cell>
          <cell r="BC48">
            <v>15.5</v>
          </cell>
          <cell r="BD48">
            <v>1</v>
          </cell>
          <cell r="BE48">
            <v>7.5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2</v>
          </cell>
          <cell r="BM48">
            <v>1.5</v>
          </cell>
          <cell r="BN48">
            <v>0</v>
          </cell>
          <cell r="BO48">
            <v>0.5</v>
          </cell>
          <cell r="BP48">
            <v>12.5</v>
          </cell>
          <cell r="BQ48">
            <v>3</v>
          </cell>
          <cell r="CD48">
            <v>0</v>
          </cell>
          <cell r="CE48">
            <v>3</v>
          </cell>
        </row>
        <row r="49">
          <cell r="B49">
            <v>0</v>
          </cell>
          <cell r="C49" t="e">
            <v>#N/A</v>
          </cell>
          <cell r="D49" t="str">
            <v>Lục Thị Thanh Hà</v>
          </cell>
          <cell r="E49" t="e">
            <v>#N/A</v>
          </cell>
          <cell r="F49" t="e">
            <v>#N/A</v>
          </cell>
          <cell r="G49" t="str">
            <v>TD</v>
          </cell>
          <cell r="H49">
            <v>41811</v>
          </cell>
          <cell r="I49">
            <v>6</v>
          </cell>
          <cell r="J49">
            <v>0</v>
          </cell>
          <cell r="K49">
            <v>12</v>
          </cell>
          <cell r="L49">
            <v>12</v>
          </cell>
          <cell r="M49">
            <v>0</v>
          </cell>
          <cell r="N49">
            <v>1.5</v>
          </cell>
          <cell r="O49">
            <v>0</v>
          </cell>
          <cell r="P49">
            <v>3</v>
          </cell>
          <cell r="Q49">
            <v>1.5</v>
          </cell>
          <cell r="R49">
            <v>0</v>
          </cell>
          <cell r="S49">
            <v>1</v>
          </cell>
          <cell r="T49">
            <v>0</v>
          </cell>
          <cell r="U49">
            <v>0.5</v>
          </cell>
          <cell r="V49">
            <v>0.5</v>
          </cell>
          <cell r="W49">
            <v>0.5</v>
          </cell>
          <cell r="X49">
            <v>3</v>
          </cell>
          <cell r="Y49">
            <v>11.5</v>
          </cell>
          <cell r="Z49">
            <v>0.5</v>
          </cell>
          <cell r="AB49">
            <v>42735</v>
          </cell>
          <cell r="AC49">
            <v>1</v>
          </cell>
          <cell r="AD49">
            <v>18</v>
          </cell>
          <cell r="AE49">
            <v>0</v>
          </cell>
          <cell r="AF49">
            <v>12</v>
          </cell>
          <cell r="AG49">
            <v>13</v>
          </cell>
          <cell r="AH49">
            <v>0</v>
          </cell>
          <cell r="AI49">
            <v>1</v>
          </cell>
          <cell r="AJ49">
            <v>0</v>
          </cell>
          <cell r="AK49">
            <v>0.5</v>
          </cell>
          <cell r="AL49">
            <v>1.5</v>
          </cell>
          <cell r="AM49">
            <v>0</v>
          </cell>
          <cell r="AN49">
            <v>2</v>
          </cell>
          <cell r="AO49">
            <v>1</v>
          </cell>
          <cell r="AT49">
            <v>6</v>
          </cell>
          <cell r="AU49">
            <v>7</v>
          </cell>
          <cell r="AW49">
            <v>43100</v>
          </cell>
          <cell r="AX49">
            <v>0</v>
          </cell>
          <cell r="AY49">
            <v>7</v>
          </cell>
          <cell r="AZ49">
            <v>42</v>
          </cell>
          <cell r="BA49">
            <v>1</v>
          </cell>
          <cell r="BB49">
            <v>12</v>
          </cell>
          <cell r="BC49">
            <v>13</v>
          </cell>
          <cell r="BD49">
            <v>0</v>
          </cell>
          <cell r="BE49">
            <v>0</v>
          </cell>
          <cell r="BF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CD49">
            <v>0</v>
          </cell>
        </row>
        <row r="50">
          <cell r="B50">
            <v>0</v>
          </cell>
          <cell r="C50" t="e">
            <v>#N/A</v>
          </cell>
          <cell r="D50" t="str">
            <v>Lê Thị Thanh Huyền</v>
          </cell>
          <cell r="E50" t="e">
            <v>#N/A</v>
          </cell>
          <cell r="F50" t="e">
            <v>#N/A</v>
          </cell>
          <cell r="G50" t="str">
            <v>TD</v>
          </cell>
          <cell r="H50">
            <v>42200</v>
          </cell>
          <cell r="I50">
            <v>0</v>
          </cell>
          <cell r="J50">
            <v>0</v>
          </cell>
          <cell r="K50">
            <v>5.5</v>
          </cell>
          <cell r="L50">
            <v>5.5</v>
          </cell>
          <cell r="S50">
            <v>0</v>
          </cell>
          <cell r="T50">
            <v>0</v>
          </cell>
          <cell r="U50">
            <v>1</v>
          </cell>
          <cell r="V50">
            <v>0</v>
          </cell>
          <cell r="W50">
            <v>2</v>
          </cell>
          <cell r="X50">
            <v>0</v>
          </cell>
          <cell r="Y50">
            <v>3</v>
          </cell>
          <cell r="Z50">
            <v>2.5</v>
          </cell>
          <cell r="AB50">
            <v>42735</v>
          </cell>
          <cell r="AC50">
            <v>2.5</v>
          </cell>
          <cell r="AD50">
            <v>5</v>
          </cell>
          <cell r="AE50">
            <v>0</v>
          </cell>
          <cell r="AF50">
            <v>12</v>
          </cell>
          <cell r="AG50">
            <v>14.5</v>
          </cell>
          <cell r="AH50">
            <v>1.5</v>
          </cell>
          <cell r="AI50">
            <v>1</v>
          </cell>
          <cell r="AJ50">
            <v>0</v>
          </cell>
          <cell r="AK50">
            <v>1</v>
          </cell>
          <cell r="AL50">
            <v>1</v>
          </cell>
          <cell r="AM50">
            <v>0</v>
          </cell>
          <cell r="AN50">
            <v>0</v>
          </cell>
          <cell r="AO50">
            <v>1</v>
          </cell>
          <cell r="AT50">
            <v>5.5</v>
          </cell>
          <cell r="AU50">
            <v>9</v>
          </cell>
          <cell r="AW50">
            <v>43100</v>
          </cell>
          <cell r="AX50">
            <v>0</v>
          </cell>
          <cell r="AY50">
            <v>9</v>
          </cell>
          <cell r="AZ50">
            <v>29</v>
          </cell>
          <cell r="BA50">
            <v>0</v>
          </cell>
          <cell r="BB50">
            <v>12</v>
          </cell>
          <cell r="BC50">
            <v>12</v>
          </cell>
          <cell r="BD50">
            <v>0</v>
          </cell>
          <cell r="BE50">
            <v>0</v>
          </cell>
          <cell r="BF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CD50">
            <v>0</v>
          </cell>
        </row>
        <row r="51">
          <cell r="B51">
            <v>10206</v>
          </cell>
          <cell r="C51" t="str">
            <v>TD209</v>
          </cell>
          <cell r="D51" t="str">
            <v>Vũ Thị Bích Thảo</v>
          </cell>
          <cell r="E51" t="str">
            <v>NV nhân sự</v>
          </cell>
          <cell r="F51" t="str">
            <v>BP Nhân sự</v>
          </cell>
          <cell r="G51" t="str">
            <v>TD</v>
          </cell>
          <cell r="H51">
            <v>42383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Y51">
            <v>0</v>
          </cell>
          <cell r="Z51">
            <v>0</v>
          </cell>
          <cell r="AB51">
            <v>42735</v>
          </cell>
          <cell r="AC51">
            <v>0</v>
          </cell>
          <cell r="AD51">
            <v>0</v>
          </cell>
          <cell r="AE51">
            <v>0</v>
          </cell>
          <cell r="AF51">
            <v>11.5</v>
          </cell>
          <cell r="AG51">
            <v>11.5</v>
          </cell>
          <cell r="AH51">
            <v>0</v>
          </cell>
          <cell r="AI51">
            <v>0</v>
          </cell>
          <cell r="AJ51">
            <v>1</v>
          </cell>
          <cell r="AK51">
            <v>1</v>
          </cell>
          <cell r="AL51">
            <v>0</v>
          </cell>
          <cell r="AM51">
            <v>0</v>
          </cell>
          <cell r="AN51">
            <v>0.5</v>
          </cell>
          <cell r="AO51">
            <v>1</v>
          </cell>
          <cell r="AP51">
            <v>1</v>
          </cell>
          <cell r="AQ51">
            <v>0</v>
          </cell>
          <cell r="AR51">
            <v>0</v>
          </cell>
          <cell r="AS51">
            <v>1</v>
          </cell>
          <cell r="AT51">
            <v>5.5</v>
          </cell>
          <cell r="AU51">
            <v>6</v>
          </cell>
          <cell r="AW51">
            <v>43100</v>
          </cell>
          <cell r="AX51">
            <v>5</v>
          </cell>
          <cell r="AY51">
            <v>6</v>
          </cell>
          <cell r="AZ51">
            <v>23</v>
          </cell>
          <cell r="BA51">
            <v>0</v>
          </cell>
          <cell r="BB51">
            <v>12</v>
          </cell>
          <cell r="BC51">
            <v>17</v>
          </cell>
          <cell r="BD51">
            <v>1</v>
          </cell>
          <cell r="BE51">
            <v>1</v>
          </cell>
          <cell r="BF51">
            <v>3</v>
          </cell>
          <cell r="BG51">
            <v>0</v>
          </cell>
          <cell r="BH51">
            <v>3</v>
          </cell>
          <cell r="BI51">
            <v>2</v>
          </cell>
          <cell r="BJ51">
            <v>0</v>
          </cell>
          <cell r="BK51">
            <v>0.5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10.5</v>
          </cell>
          <cell r="BQ51">
            <v>6.5</v>
          </cell>
          <cell r="CD51">
            <v>0</v>
          </cell>
          <cell r="CE51">
            <v>3</v>
          </cell>
        </row>
        <row r="52">
          <cell r="B52">
            <v>0</v>
          </cell>
          <cell r="C52" t="str">
            <v>KC062</v>
          </cell>
          <cell r="D52" t="str">
            <v>Phạm Thị Kim Chi</v>
          </cell>
          <cell r="E52" t="str">
            <v>PT tuyển dụng</v>
          </cell>
          <cell r="F52" t="str">
            <v>BP Tuyển dụng Đào tạo</v>
          </cell>
          <cell r="G52" t="str">
            <v>TD</v>
          </cell>
          <cell r="H52">
            <v>41890</v>
          </cell>
          <cell r="I52">
            <v>3</v>
          </cell>
          <cell r="J52">
            <v>0</v>
          </cell>
          <cell r="K52">
            <v>12</v>
          </cell>
          <cell r="L52">
            <v>12</v>
          </cell>
          <cell r="M52">
            <v>0</v>
          </cell>
          <cell r="N52">
            <v>0.5</v>
          </cell>
          <cell r="O52">
            <v>0.5</v>
          </cell>
          <cell r="P52">
            <v>3</v>
          </cell>
          <cell r="Q52">
            <v>1.5</v>
          </cell>
          <cell r="R52">
            <v>0</v>
          </cell>
          <cell r="S52">
            <v>2</v>
          </cell>
          <cell r="T52">
            <v>0</v>
          </cell>
          <cell r="U52">
            <v>0</v>
          </cell>
          <cell r="V52">
            <v>0</v>
          </cell>
          <cell r="W52">
            <v>0.5</v>
          </cell>
          <cell r="X52">
            <v>0</v>
          </cell>
          <cell r="Y52">
            <v>8</v>
          </cell>
          <cell r="Z52">
            <v>4</v>
          </cell>
          <cell r="AB52">
            <v>42735</v>
          </cell>
          <cell r="AC52">
            <v>0</v>
          </cell>
          <cell r="AD52">
            <v>15</v>
          </cell>
          <cell r="AE52">
            <v>0</v>
          </cell>
          <cell r="AF52">
            <v>12</v>
          </cell>
          <cell r="AG52">
            <v>12</v>
          </cell>
          <cell r="AH52">
            <v>0</v>
          </cell>
          <cell r="AI52">
            <v>0</v>
          </cell>
          <cell r="AJ52">
            <v>0</v>
          </cell>
          <cell r="AK52">
            <v>1</v>
          </cell>
          <cell r="AL52">
            <v>1</v>
          </cell>
          <cell r="AM52">
            <v>3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3</v>
          </cell>
          <cell r="AS52">
            <v>0</v>
          </cell>
          <cell r="AT52">
            <v>8</v>
          </cell>
          <cell r="AU52">
            <v>4</v>
          </cell>
          <cell r="AW52">
            <v>43100</v>
          </cell>
          <cell r="AX52">
            <v>1.5</v>
          </cell>
          <cell r="AY52">
            <v>4</v>
          </cell>
          <cell r="AZ52">
            <v>39</v>
          </cell>
          <cell r="BA52">
            <v>1</v>
          </cell>
          <cell r="BB52">
            <v>12</v>
          </cell>
          <cell r="BC52">
            <v>14.5</v>
          </cell>
          <cell r="BD52">
            <v>0</v>
          </cell>
          <cell r="BE52">
            <v>0.5</v>
          </cell>
          <cell r="BF52">
            <v>1</v>
          </cell>
          <cell r="BG52">
            <v>2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3.5</v>
          </cell>
          <cell r="CD52">
            <v>0</v>
          </cell>
        </row>
        <row r="53">
          <cell r="B53">
            <v>10285</v>
          </cell>
          <cell r="C53" t="str">
            <v>CNX191</v>
          </cell>
          <cell r="D53" t="str">
            <v>Bùi Thị Thúy Nhung</v>
          </cell>
          <cell r="E53" t="str">
            <v>NV tạp vụ</v>
          </cell>
          <cell r="F53" t="str">
            <v>BP Hành chính tổng hợp</v>
          </cell>
          <cell r="G53" t="str">
            <v>C3</v>
          </cell>
          <cell r="H53" t="str">
            <v>06/08/2015</v>
          </cell>
          <cell r="I53">
            <v>0</v>
          </cell>
          <cell r="J53">
            <v>0</v>
          </cell>
          <cell r="K53">
            <v>5</v>
          </cell>
          <cell r="L53">
            <v>5</v>
          </cell>
          <cell r="Z53">
            <v>5</v>
          </cell>
          <cell r="AB53">
            <v>42735</v>
          </cell>
          <cell r="AC53">
            <v>1</v>
          </cell>
          <cell r="AD53">
            <v>4</v>
          </cell>
          <cell r="AE53">
            <v>0</v>
          </cell>
          <cell r="AF53">
            <v>12</v>
          </cell>
          <cell r="AG53">
            <v>13</v>
          </cell>
          <cell r="AI53">
            <v>1</v>
          </cell>
          <cell r="AN53">
            <v>0</v>
          </cell>
          <cell r="AO53">
            <v>0</v>
          </cell>
          <cell r="AP53">
            <v>0</v>
          </cell>
          <cell r="AQ53">
            <v>1</v>
          </cell>
          <cell r="AR53">
            <v>0.5</v>
          </cell>
          <cell r="AS53">
            <v>1</v>
          </cell>
          <cell r="AT53">
            <v>3.5</v>
          </cell>
          <cell r="AU53">
            <v>9.5</v>
          </cell>
          <cell r="AW53">
            <v>43100</v>
          </cell>
          <cell r="AX53">
            <v>1</v>
          </cell>
          <cell r="AY53">
            <v>9.5</v>
          </cell>
          <cell r="AZ53">
            <v>28</v>
          </cell>
          <cell r="BA53">
            <v>0</v>
          </cell>
          <cell r="BB53">
            <v>12</v>
          </cell>
          <cell r="BC53">
            <v>13</v>
          </cell>
          <cell r="BD53">
            <v>0</v>
          </cell>
          <cell r="BE53">
            <v>0</v>
          </cell>
          <cell r="BF53">
            <v>1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1</v>
          </cell>
          <cell r="BN53">
            <v>0</v>
          </cell>
          <cell r="BO53">
            <v>0</v>
          </cell>
          <cell r="BP53">
            <v>2</v>
          </cell>
          <cell r="BQ53">
            <v>11</v>
          </cell>
          <cell r="CD53">
            <v>0</v>
          </cell>
          <cell r="CE53">
            <v>3</v>
          </cell>
        </row>
        <row r="54">
          <cell r="B54">
            <v>10287</v>
          </cell>
          <cell r="C54" t="str">
            <v>CNX247</v>
          </cell>
          <cell r="D54" t="str">
            <v>Đào Thị Thùy Dung</v>
          </cell>
          <cell r="E54" t="str">
            <v>NV hành chính</v>
          </cell>
          <cell r="F54" t="str">
            <v>BP Hành chính tổng hợp</v>
          </cell>
          <cell r="G54" t="str">
            <v>C3</v>
          </cell>
          <cell r="H54" t="str">
            <v>14/12/2015</v>
          </cell>
          <cell r="I54">
            <v>0</v>
          </cell>
          <cell r="J54">
            <v>0</v>
          </cell>
          <cell r="K54">
            <v>0.5</v>
          </cell>
          <cell r="L54">
            <v>0.5</v>
          </cell>
          <cell r="Z54">
            <v>0.5</v>
          </cell>
          <cell r="AB54">
            <v>42735</v>
          </cell>
          <cell r="AC54">
            <v>0.5</v>
          </cell>
          <cell r="AD54">
            <v>0</v>
          </cell>
          <cell r="AE54">
            <v>0</v>
          </cell>
          <cell r="AF54">
            <v>12</v>
          </cell>
          <cell r="AG54">
            <v>12.5</v>
          </cell>
          <cell r="AI54">
            <v>2.5</v>
          </cell>
          <cell r="AN54">
            <v>1.5</v>
          </cell>
          <cell r="AO54">
            <v>0</v>
          </cell>
          <cell r="AP54">
            <v>0</v>
          </cell>
          <cell r="AQ54">
            <v>0.5</v>
          </cell>
          <cell r="AR54">
            <v>0</v>
          </cell>
          <cell r="AS54">
            <v>0</v>
          </cell>
          <cell r="AT54">
            <v>4.5</v>
          </cell>
          <cell r="AU54">
            <v>8</v>
          </cell>
          <cell r="AW54">
            <v>43100</v>
          </cell>
          <cell r="AX54">
            <v>1.5</v>
          </cell>
          <cell r="AY54">
            <v>8</v>
          </cell>
          <cell r="AZ54">
            <v>24</v>
          </cell>
          <cell r="BA54">
            <v>0</v>
          </cell>
          <cell r="BB54">
            <v>12</v>
          </cell>
          <cell r="BC54">
            <v>13.5</v>
          </cell>
          <cell r="BD54">
            <v>0</v>
          </cell>
          <cell r="BE54">
            <v>1.5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1</v>
          </cell>
          <cell r="BK54">
            <v>0</v>
          </cell>
          <cell r="BL54">
            <v>1</v>
          </cell>
          <cell r="BM54">
            <v>0</v>
          </cell>
          <cell r="BN54">
            <v>0</v>
          </cell>
          <cell r="BO54">
            <v>0</v>
          </cell>
          <cell r="BP54">
            <v>3.5</v>
          </cell>
          <cell r="BQ54">
            <v>10</v>
          </cell>
          <cell r="CD54">
            <v>0</v>
          </cell>
          <cell r="CE54">
            <v>3</v>
          </cell>
        </row>
        <row r="55">
          <cell r="B55">
            <v>10292</v>
          </cell>
          <cell r="C55" t="str">
            <v>TDI011</v>
          </cell>
          <cell r="D55" t="str">
            <v>Đỗ Thị Hương</v>
          </cell>
          <cell r="E55" t="str">
            <v>NV phụ bếp</v>
          </cell>
          <cell r="F55" t="str">
            <v>BP HCNS</v>
          </cell>
          <cell r="G55" t="str">
            <v>C1</v>
          </cell>
          <cell r="H55">
            <v>41548</v>
          </cell>
          <cell r="I55">
            <v>14</v>
          </cell>
          <cell r="J55">
            <v>0</v>
          </cell>
          <cell r="K55">
            <v>12</v>
          </cell>
          <cell r="L55">
            <v>12</v>
          </cell>
          <cell r="Y55">
            <v>0</v>
          </cell>
          <cell r="Z55">
            <v>12</v>
          </cell>
          <cell r="AB55">
            <v>42735</v>
          </cell>
          <cell r="AC55">
            <v>0</v>
          </cell>
          <cell r="AD55">
            <v>26</v>
          </cell>
          <cell r="AE55">
            <v>0</v>
          </cell>
          <cell r="AF55">
            <v>12</v>
          </cell>
          <cell r="AG55">
            <v>12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12</v>
          </cell>
          <cell r="AW55">
            <v>43100</v>
          </cell>
          <cell r="AX55">
            <v>0</v>
          </cell>
          <cell r="AY55">
            <v>12</v>
          </cell>
          <cell r="AZ55">
            <v>50</v>
          </cell>
          <cell r="BA55">
            <v>1</v>
          </cell>
          <cell r="BB55">
            <v>12</v>
          </cell>
          <cell r="BC55">
            <v>13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13</v>
          </cell>
          <cell r="CD55">
            <v>0</v>
          </cell>
          <cell r="CE55">
            <v>3</v>
          </cell>
        </row>
        <row r="56">
          <cell r="B56">
            <v>0</v>
          </cell>
          <cell r="C56" t="e">
            <v>#N/A</v>
          </cell>
          <cell r="D56" t="str">
            <v>Bạch Văn Đức</v>
          </cell>
          <cell r="G56" t="str">
            <v>TD</v>
          </cell>
          <cell r="H56">
            <v>42345</v>
          </cell>
          <cell r="I56">
            <v>0</v>
          </cell>
          <cell r="J56">
            <v>0</v>
          </cell>
          <cell r="K56">
            <v>1</v>
          </cell>
          <cell r="L56">
            <v>1</v>
          </cell>
          <cell r="X56">
            <v>0</v>
          </cell>
          <cell r="Y56">
            <v>0</v>
          </cell>
          <cell r="Z56">
            <v>1</v>
          </cell>
          <cell r="AA56">
            <v>42539</v>
          </cell>
          <cell r="AB56">
            <v>42735</v>
          </cell>
          <cell r="AC56">
            <v>0</v>
          </cell>
          <cell r="AD56">
            <v>0</v>
          </cell>
          <cell r="AE56">
            <v>0</v>
          </cell>
          <cell r="AF56">
            <v>12</v>
          </cell>
          <cell r="AG56">
            <v>12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 t="str">
            <v>NV</v>
          </cell>
          <cell r="AT56">
            <v>0</v>
          </cell>
          <cell r="AU56">
            <v>12</v>
          </cell>
          <cell r="AW56">
            <v>43100</v>
          </cell>
          <cell r="AX56">
            <v>0</v>
          </cell>
          <cell r="AY56">
            <v>12</v>
          </cell>
          <cell r="AZ56">
            <v>24</v>
          </cell>
          <cell r="BA56">
            <v>0</v>
          </cell>
          <cell r="BB56">
            <v>12</v>
          </cell>
          <cell r="BC56">
            <v>12</v>
          </cell>
          <cell r="BD56">
            <v>0</v>
          </cell>
          <cell r="BE56">
            <v>0</v>
          </cell>
          <cell r="BF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CD56">
            <v>0</v>
          </cell>
        </row>
        <row r="57">
          <cell r="B57">
            <v>10279</v>
          </cell>
          <cell r="C57" t="str">
            <v>TD333</v>
          </cell>
          <cell r="D57" t="str">
            <v>Đỗ Văn Đoài</v>
          </cell>
          <cell r="E57" t="str">
            <v>NV hành chính</v>
          </cell>
          <cell r="F57" t="str">
            <v>Phòng Hành chính - Nhân sự</v>
          </cell>
          <cell r="G57" t="str">
            <v>C2</v>
          </cell>
          <cell r="H57">
            <v>42094</v>
          </cell>
          <cell r="I57">
            <v>0</v>
          </cell>
          <cell r="J57">
            <v>0</v>
          </cell>
          <cell r="K57">
            <v>9</v>
          </cell>
          <cell r="L57">
            <v>9</v>
          </cell>
          <cell r="Y57">
            <v>0</v>
          </cell>
          <cell r="Z57">
            <v>9</v>
          </cell>
          <cell r="AB57">
            <v>42735</v>
          </cell>
          <cell r="AC57">
            <v>0</v>
          </cell>
          <cell r="AD57">
            <v>9</v>
          </cell>
          <cell r="AE57">
            <v>0</v>
          </cell>
          <cell r="AF57">
            <v>12</v>
          </cell>
          <cell r="AG57">
            <v>12</v>
          </cell>
          <cell r="AK57">
            <v>0</v>
          </cell>
          <cell r="AL57">
            <v>0</v>
          </cell>
          <cell r="AM57">
            <v>0</v>
          </cell>
          <cell r="AN57">
            <v>5.5</v>
          </cell>
          <cell r="AO57">
            <v>0</v>
          </cell>
          <cell r="AP57">
            <v>0</v>
          </cell>
          <cell r="AQ57">
            <v>0.5</v>
          </cell>
          <cell r="AR57">
            <v>0</v>
          </cell>
          <cell r="AS57">
            <v>0</v>
          </cell>
          <cell r="AT57">
            <v>6</v>
          </cell>
          <cell r="AU57">
            <v>6</v>
          </cell>
          <cell r="AW57">
            <v>43100</v>
          </cell>
          <cell r="AX57">
            <v>2.5</v>
          </cell>
          <cell r="AY57">
            <v>6</v>
          </cell>
          <cell r="AZ57">
            <v>33</v>
          </cell>
          <cell r="BA57">
            <v>0</v>
          </cell>
          <cell r="BB57">
            <v>12</v>
          </cell>
          <cell r="BC57">
            <v>14.5</v>
          </cell>
          <cell r="BD57">
            <v>0</v>
          </cell>
          <cell r="BE57">
            <v>0</v>
          </cell>
          <cell r="BF57">
            <v>2.5</v>
          </cell>
          <cell r="BG57">
            <v>2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1</v>
          </cell>
          <cell r="BM57">
            <v>0</v>
          </cell>
          <cell r="BN57">
            <v>1</v>
          </cell>
          <cell r="BO57">
            <v>1</v>
          </cell>
          <cell r="BP57">
            <v>7.5</v>
          </cell>
          <cell r="BQ57">
            <v>7</v>
          </cell>
          <cell r="CD57">
            <v>0</v>
          </cell>
          <cell r="CE57">
            <v>3</v>
          </cell>
        </row>
        <row r="58">
          <cell r="B58">
            <v>0</v>
          </cell>
          <cell r="C58" t="e">
            <v>#N/A</v>
          </cell>
          <cell r="D58" t="str">
            <v>Lê Thị Xuyên</v>
          </cell>
          <cell r="G58" t="str">
            <v>TD</v>
          </cell>
          <cell r="H58">
            <v>42510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Y58">
            <v>0</v>
          </cell>
          <cell r="Z58">
            <v>0</v>
          </cell>
          <cell r="AA58">
            <v>42524</v>
          </cell>
          <cell r="AB58">
            <v>42735</v>
          </cell>
          <cell r="AC58">
            <v>0</v>
          </cell>
          <cell r="AD58">
            <v>0</v>
          </cell>
          <cell r="AE58">
            <v>0</v>
          </cell>
          <cell r="AF58">
            <v>7.5</v>
          </cell>
          <cell r="AG58">
            <v>7.5</v>
          </cell>
          <cell r="AL58">
            <v>0</v>
          </cell>
          <cell r="AM58">
            <v>0</v>
          </cell>
          <cell r="AO58">
            <v>0</v>
          </cell>
          <cell r="AT58">
            <v>0</v>
          </cell>
          <cell r="AU58">
            <v>7.5</v>
          </cell>
          <cell r="AW58">
            <v>43100</v>
          </cell>
          <cell r="AX58">
            <v>0</v>
          </cell>
          <cell r="AY58">
            <v>7.5</v>
          </cell>
          <cell r="AZ58">
            <v>19</v>
          </cell>
          <cell r="BA58">
            <v>0</v>
          </cell>
          <cell r="BB58">
            <v>12</v>
          </cell>
          <cell r="BC58">
            <v>12</v>
          </cell>
          <cell r="BD58">
            <v>0</v>
          </cell>
          <cell r="BE58">
            <v>0</v>
          </cell>
          <cell r="BF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CD58">
            <v>0</v>
          </cell>
        </row>
        <row r="59">
          <cell r="B59">
            <v>0</v>
          </cell>
          <cell r="C59" t="str">
            <v>TD230</v>
          </cell>
          <cell r="D59" t="str">
            <v>Trịnh Tùng Anh</v>
          </cell>
          <cell r="E59" t="str">
            <v>PT công nghệ thông tin</v>
          </cell>
          <cell r="F59" t="str">
            <v>BP Hành chính tổng hợp</v>
          </cell>
          <cell r="G59" t="str">
            <v>TD</v>
          </cell>
          <cell r="H59">
            <v>42522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Y59">
            <v>0</v>
          </cell>
          <cell r="Z59">
            <v>0</v>
          </cell>
          <cell r="AB59">
            <v>42735</v>
          </cell>
          <cell r="AC59">
            <v>0</v>
          </cell>
          <cell r="AD59">
            <v>0</v>
          </cell>
          <cell r="AE59">
            <v>0</v>
          </cell>
          <cell r="AF59">
            <v>7</v>
          </cell>
          <cell r="AG59">
            <v>7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1</v>
          </cell>
          <cell r="AR59">
            <v>0</v>
          </cell>
          <cell r="AS59">
            <v>1</v>
          </cell>
          <cell r="AT59">
            <v>2</v>
          </cell>
          <cell r="AU59">
            <v>5</v>
          </cell>
          <cell r="AW59">
            <v>43100</v>
          </cell>
          <cell r="AX59">
            <v>5</v>
          </cell>
          <cell r="AY59">
            <v>5</v>
          </cell>
          <cell r="AZ59">
            <v>18</v>
          </cell>
          <cell r="BA59">
            <v>0</v>
          </cell>
          <cell r="BB59">
            <v>12</v>
          </cell>
          <cell r="BC59">
            <v>17</v>
          </cell>
          <cell r="BD59">
            <v>0</v>
          </cell>
          <cell r="BE59">
            <v>4</v>
          </cell>
          <cell r="BF59">
            <v>2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6</v>
          </cell>
          <cell r="CD59">
            <v>0</v>
          </cell>
        </row>
        <row r="60">
          <cell r="B60">
            <v>10257</v>
          </cell>
          <cell r="C60" t="str">
            <v>TD239</v>
          </cell>
          <cell r="D60" t="str">
            <v>Đỗ Mạnh Hùng</v>
          </cell>
          <cell r="E60" t="str">
            <v>NV IT</v>
          </cell>
          <cell r="F60" t="str">
            <v>BP Hành chính tổng hợp</v>
          </cell>
          <cell r="G60" t="str">
            <v>TD</v>
          </cell>
          <cell r="H60">
            <v>42522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Y60">
            <v>0</v>
          </cell>
          <cell r="Z60">
            <v>0</v>
          </cell>
          <cell r="AB60">
            <v>42735</v>
          </cell>
          <cell r="AC60">
            <v>0</v>
          </cell>
          <cell r="AD60">
            <v>0</v>
          </cell>
          <cell r="AE60">
            <v>0</v>
          </cell>
          <cell r="AF60">
            <v>7</v>
          </cell>
          <cell r="AG60">
            <v>7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1</v>
          </cell>
          <cell r="AR60">
            <v>2</v>
          </cell>
          <cell r="AS60">
            <v>0.5</v>
          </cell>
          <cell r="AT60">
            <v>3.5</v>
          </cell>
          <cell r="AU60">
            <v>3.5</v>
          </cell>
          <cell r="AW60">
            <v>43100</v>
          </cell>
          <cell r="AX60">
            <v>3.5</v>
          </cell>
          <cell r="AY60">
            <v>3.5</v>
          </cell>
          <cell r="AZ60">
            <v>18</v>
          </cell>
          <cell r="BA60">
            <v>0</v>
          </cell>
          <cell r="BB60">
            <v>12</v>
          </cell>
          <cell r="BC60">
            <v>15.5</v>
          </cell>
          <cell r="BD60">
            <v>0</v>
          </cell>
          <cell r="BE60">
            <v>1</v>
          </cell>
          <cell r="BF60">
            <v>3</v>
          </cell>
          <cell r="BG60">
            <v>1</v>
          </cell>
          <cell r="BH60">
            <v>0.5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1</v>
          </cell>
          <cell r="BN60">
            <v>0</v>
          </cell>
          <cell r="BO60">
            <v>2</v>
          </cell>
          <cell r="BP60">
            <v>8.5</v>
          </cell>
          <cell r="BQ60">
            <v>7</v>
          </cell>
          <cell r="CD60">
            <v>0</v>
          </cell>
          <cell r="CE60">
            <v>3</v>
          </cell>
        </row>
        <row r="61">
          <cell r="B61">
            <v>10248</v>
          </cell>
          <cell r="C61" t="str">
            <v>TD125</v>
          </cell>
          <cell r="D61" t="str">
            <v>Nguyễn Thị Hà</v>
          </cell>
          <cell r="E61" t="str">
            <v>Phó ban PT pháp chế</v>
          </cell>
          <cell r="F61" t="str">
            <v>BP Pháp chế</v>
          </cell>
          <cell r="G61" t="str">
            <v>TD</v>
          </cell>
          <cell r="H61">
            <v>42131</v>
          </cell>
          <cell r="I61">
            <v>0</v>
          </cell>
          <cell r="J61">
            <v>0</v>
          </cell>
          <cell r="K61">
            <v>8</v>
          </cell>
          <cell r="L61">
            <v>8</v>
          </cell>
          <cell r="Q61">
            <v>0</v>
          </cell>
          <cell r="R61">
            <v>0</v>
          </cell>
          <cell r="S61">
            <v>1</v>
          </cell>
          <cell r="T61">
            <v>1</v>
          </cell>
          <cell r="U61">
            <v>1.5</v>
          </cell>
          <cell r="V61">
            <v>0.5</v>
          </cell>
          <cell r="W61">
            <v>0</v>
          </cell>
          <cell r="X61">
            <v>0</v>
          </cell>
          <cell r="Y61">
            <v>4</v>
          </cell>
          <cell r="Z61">
            <v>4</v>
          </cell>
          <cell r="AB61">
            <v>42735</v>
          </cell>
          <cell r="AC61">
            <v>3.5</v>
          </cell>
          <cell r="AD61">
            <v>7</v>
          </cell>
          <cell r="AE61">
            <v>0</v>
          </cell>
          <cell r="AF61">
            <v>12</v>
          </cell>
          <cell r="AG61">
            <v>15.5</v>
          </cell>
          <cell r="AH61">
            <v>0</v>
          </cell>
          <cell r="AI61">
            <v>1</v>
          </cell>
          <cell r="AJ61">
            <v>2.5</v>
          </cell>
          <cell r="AK61">
            <v>0</v>
          </cell>
          <cell r="AL61">
            <v>0</v>
          </cell>
          <cell r="AM61">
            <v>2.5</v>
          </cell>
          <cell r="AN61">
            <v>1</v>
          </cell>
          <cell r="AO61">
            <v>0.5</v>
          </cell>
          <cell r="AP61">
            <v>3</v>
          </cell>
          <cell r="AQ61">
            <v>2</v>
          </cell>
          <cell r="AR61">
            <v>1</v>
          </cell>
          <cell r="AS61">
            <v>0</v>
          </cell>
          <cell r="AT61">
            <v>13.5</v>
          </cell>
          <cell r="AU61">
            <v>2</v>
          </cell>
          <cell r="AW61">
            <v>43100</v>
          </cell>
          <cell r="AX61">
            <v>2</v>
          </cell>
          <cell r="AY61">
            <v>2</v>
          </cell>
          <cell r="AZ61">
            <v>31</v>
          </cell>
          <cell r="BA61">
            <v>0</v>
          </cell>
          <cell r="BB61">
            <v>12</v>
          </cell>
          <cell r="BC61">
            <v>14</v>
          </cell>
          <cell r="BD61">
            <v>2</v>
          </cell>
          <cell r="BE61">
            <v>2</v>
          </cell>
          <cell r="BG61">
            <v>1</v>
          </cell>
          <cell r="BH61">
            <v>1</v>
          </cell>
          <cell r="BI61">
            <v>4</v>
          </cell>
          <cell r="BJ61">
            <v>1</v>
          </cell>
          <cell r="BK61">
            <v>2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13</v>
          </cell>
          <cell r="BQ61">
            <v>1</v>
          </cell>
          <cell r="CD61">
            <v>0</v>
          </cell>
          <cell r="CE61">
            <v>3</v>
          </cell>
        </row>
        <row r="62">
          <cell r="B62">
            <v>10247</v>
          </cell>
          <cell r="C62" t="str">
            <v>TD105</v>
          </cell>
          <cell r="D62" t="str">
            <v>Đỗ Thị Huệ</v>
          </cell>
          <cell r="E62" t="str">
            <v>NV pháp chế</v>
          </cell>
          <cell r="F62" t="str">
            <v>BP Pháp chế</v>
          </cell>
          <cell r="G62" t="str">
            <v>TD</v>
          </cell>
          <cell r="H62">
            <v>42086</v>
          </cell>
          <cell r="I62">
            <v>0</v>
          </cell>
          <cell r="J62">
            <v>0</v>
          </cell>
          <cell r="K62">
            <v>9.5</v>
          </cell>
          <cell r="L62">
            <v>9.5</v>
          </cell>
          <cell r="R62">
            <v>0</v>
          </cell>
          <cell r="S62">
            <v>0</v>
          </cell>
          <cell r="T62">
            <v>0.5</v>
          </cell>
          <cell r="U62">
            <v>0</v>
          </cell>
          <cell r="V62">
            <v>0</v>
          </cell>
          <cell r="W62">
            <v>1.5</v>
          </cell>
          <cell r="X62">
            <v>1</v>
          </cell>
          <cell r="Y62">
            <v>3</v>
          </cell>
          <cell r="Z62">
            <v>6.5</v>
          </cell>
          <cell r="AB62">
            <v>42735</v>
          </cell>
          <cell r="AC62">
            <v>4.5</v>
          </cell>
          <cell r="AD62">
            <v>9</v>
          </cell>
          <cell r="AE62">
            <v>0</v>
          </cell>
          <cell r="AF62">
            <v>12</v>
          </cell>
          <cell r="AG62">
            <v>16.5</v>
          </cell>
          <cell r="AH62">
            <v>1</v>
          </cell>
          <cell r="AI62">
            <v>2.5</v>
          </cell>
          <cell r="AJ62">
            <v>1</v>
          </cell>
          <cell r="AK62">
            <v>0</v>
          </cell>
          <cell r="AL62">
            <v>0</v>
          </cell>
          <cell r="AM62">
            <v>1</v>
          </cell>
          <cell r="AN62">
            <v>1.5</v>
          </cell>
          <cell r="AO62">
            <v>1.5</v>
          </cell>
          <cell r="AP62">
            <v>1</v>
          </cell>
          <cell r="AQ62">
            <v>0</v>
          </cell>
          <cell r="AR62">
            <v>1</v>
          </cell>
          <cell r="AS62">
            <v>2</v>
          </cell>
          <cell r="AT62">
            <v>12.5</v>
          </cell>
          <cell r="AU62">
            <v>4</v>
          </cell>
          <cell r="AW62">
            <v>43100</v>
          </cell>
          <cell r="AX62">
            <v>4</v>
          </cell>
          <cell r="AY62">
            <v>4</v>
          </cell>
          <cell r="AZ62">
            <v>33</v>
          </cell>
          <cell r="BA62">
            <v>0</v>
          </cell>
          <cell r="BB62">
            <v>12</v>
          </cell>
          <cell r="BC62">
            <v>16</v>
          </cell>
          <cell r="BD62">
            <v>2</v>
          </cell>
          <cell r="BE62">
            <v>2</v>
          </cell>
          <cell r="BF62">
            <v>0.5</v>
          </cell>
          <cell r="BG62">
            <v>0.5</v>
          </cell>
          <cell r="BH62">
            <v>2</v>
          </cell>
          <cell r="BI62">
            <v>0</v>
          </cell>
          <cell r="BJ62">
            <v>1</v>
          </cell>
          <cell r="BK62">
            <v>2</v>
          </cell>
          <cell r="BL62">
            <v>0</v>
          </cell>
          <cell r="BM62">
            <v>2.5</v>
          </cell>
          <cell r="BN62">
            <v>1</v>
          </cell>
          <cell r="BO62">
            <v>0</v>
          </cell>
          <cell r="BP62">
            <v>13.5</v>
          </cell>
          <cell r="BQ62">
            <v>2.5</v>
          </cell>
          <cell r="CD62">
            <v>0</v>
          </cell>
          <cell r="CE62">
            <v>3</v>
          </cell>
        </row>
        <row r="63">
          <cell r="B63">
            <v>10241</v>
          </cell>
          <cell r="C63" t="str">
            <v>TD234</v>
          </cell>
          <cell r="D63" t="str">
            <v>Nguyễn Thị Chiêm</v>
          </cell>
          <cell r="E63" t="str">
            <v>Chuyên viên pháp chế</v>
          </cell>
          <cell r="F63" t="str">
            <v>BP Pháp chế</v>
          </cell>
          <cell r="G63" t="str">
            <v>TD</v>
          </cell>
          <cell r="H63">
            <v>42499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Y63">
            <v>0</v>
          </cell>
          <cell r="Z63">
            <v>0</v>
          </cell>
          <cell r="AB63">
            <v>42735</v>
          </cell>
          <cell r="AC63">
            <v>0</v>
          </cell>
          <cell r="AD63">
            <v>0</v>
          </cell>
          <cell r="AE63">
            <v>0</v>
          </cell>
          <cell r="AF63">
            <v>8</v>
          </cell>
          <cell r="AG63">
            <v>8</v>
          </cell>
          <cell r="AL63">
            <v>0</v>
          </cell>
          <cell r="AM63">
            <v>0</v>
          </cell>
          <cell r="AN63">
            <v>0</v>
          </cell>
          <cell r="AO63">
            <v>2</v>
          </cell>
          <cell r="AP63">
            <v>4</v>
          </cell>
          <cell r="AQ63">
            <v>0</v>
          </cell>
          <cell r="AR63">
            <v>1.5</v>
          </cell>
          <cell r="AS63">
            <v>0</v>
          </cell>
          <cell r="AT63">
            <v>7.5</v>
          </cell>
          <cell r="AU63">
            <v>0.5</v>
          </cell>
          <cell r="AW63">
            <v>43100</v>
          </cell>
          <cell r="AX63">
            <v>0.5</v>
          </cell>
          <cell r="AY63">
            <v>0.5</v>
          </cell>
          <cell r="AZ63">
            <v>19</v>
          </cell>
          <cell r="BA63">
            <v>0</v>
          </cell>
          <cell r="BB63">
            <v>12</v>
          </cell>
          <cell r="BC63">
            <v>12.5</v>
          </cell>
          <cell r="BD63">
            <v>1</v>
          </cell>
          <cell r="BE63">
            <v>0</v>
          </cell>
          <cell r="BF63">
            <v>1</v>
          </cell>
          <cell r="BG63">
            <v>1</v>
          </cell>
          <cell r="BH63">
            <v>1.5</v>
          </cell>
          <cell r="BI63">
            <v>0</v>
          </cell>
          <cell r="BJ63">
            <v>3</v>
          </cell>
          <cell r="BK63">
            <v>0</v>
          </cell>
          <cell r="BL63">
            <v>0</v>
          </cell>
          <cell r="BM63">
            <v>0</v>
          </cell>
          <cell r="BN63">
            <v>4</v>
          </cell>
          <cell r="BO63">
            <v>0</v>
          </cell>
          <cell r="BP63">
            <v>11.5</v>
          </cell>
          <cell r="BQ63">
            <v>1</v>
          </cell>
          <cell r="CD63">
            <v>0</v>
          </cell>
          <cell r="CE63">
            <v>3</v>
          </cell>
        </row>
        <row r="64">
          <cell r="B64">
            <v>10240</v>
          </cell>
          <cell r="C64" t="str">
            <v>TD028</v>
          </cell>
          <cell r="D64" t="str">
            <v>Đào Thị Hồng Nhung</v>
          </cell>
          <cell r="E64" t="str">
            <v>PT kiểm soát TC - KT</v>
          </cell>
          <cell r="F64" t="str">
            <v>BP Kiểm soát nội bộ</v>
          </cell>
          <cell r="G64" t="str">
            <v>TD</v>
          </cell>
          <cell r="H64">
            <v>41610</v>
          </cell>
          <cell r="I64">
            <v>12</v>
          </cell>
          <cell r="J64">
            <v>0</v>
          </cell>
          <cell r="K64">
            <v>12</v>
          </cell>
          <cell r="L64">
            <v>12</v>
          </cell>
          <cell r="M64">
            <v>1.5</v>
          </cell>
          <cell r="N64">
            <v>2.5</v>
          </cell>
          <cell r="O64">
            <v>0.5</v>
          </cell>
          <cell r="P64">
            <v>3</v>
          </cell>
          <cell r="Q64">
            <v>1.5</v>
          </cell>
          <cell r="R64">
            <v>2.5</v>
          </cell>
          <cell r="S64">
            <v>0</v>
          </cell>
          <cell r="T64">
            <v>1</v>
          </cell>
          <cell r="U64">
            <v>0.5</v>
          </cell>
          <cell r="V64">
            <v>0</v>
          </cell>
          <cell r="W64">
            <v>1</v>
          </cell>
          <cell r="X64">
            <v>1</v>
          </cell>
          <cell r="Y64">
            <v>15</v>
          </cell>
          <cell r="Z64">
            <v>-3</v>
          </cell>
          <cell r="AB64">
            <v>42735</v>
          </cell>
          <cell r="AC64">
            <v>3</v>
          </cell>
          <cell r="AD64">
            <v>24</v>
          </cell>
          <cell r="AE64">
            <v>0</v>
          </cell>
          <cell r="AF64">
            <v>12</v>
          </cell>
          <cell r="AG64">
            <v>15</v>
          </cell>
          <cell r="AH64">
            <v>3</v>
          </cell>
          <cell r="AI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5</v>
          </cell>
          <cell r="AO64">
            <v>0</v>
          </cell>
          <cell r="AP64">
            <v>0</v>
          </cell>
          <cell r="AQ64">
            <v>0</v>
          </cell>
          <cell r="AR64">
            <v>0.5</v>
          </cell>
          <cell r="AS64">
            <v>0</v>
          </cell>
          <cell r="AT64">
            <v>8.5</v>
          </cell>
          <cell r="AU64">
            <v>6.5</v>
          </cell>
          <cell r="AW64">
            <v>43100</v>
          </cell>
          <cell r="AX64">
            <v>3</v>
          </cell>
          <cell r="AY64">
            <v>6.5</v>
          </cell>
          <cell r="AZ64">
            <v>48</v>
          </cell>
          <cell r="BA64">
            <v>1</v>
          </cell>
          <cell r="BB64">
            <v>12</v>
          </cell>
          <cell r="BC64">
            <v>16</v>
          </cell>
          <cell r="BD64">
            <v>3</v>
          </cell>
          <cell r="BE64">
            <v>0</v>
          </cell>
          <cell r="BF64">
            <v>0</v>
          </cell>
          <cell r="BG64">
            <v>0</v>
          </cell>
          <cell r="BH64">
            <v>0.5</v>
          </cell>
          <cell r="BI64">
            <v>3</v>
          </cell>
          <cell r="BJ64">
            <v>0</v>
          </cell>
          <cell r="BK64">
            <v>4</v>
          </cell>
          <cell r="BL64">
            <v>0.5</v>
          </cell>
          <cell r="BM64">
            <v>1.5</v>
          </cell>
          <cell r="BN64">
            <v>1</v>
          </cell>
          <cell r="BO64">
            <v>3</v>
          </cell>
          <cell r="BP64">
            <v>16.5</v>
          </cell>
          <cell r="BQ64">
            <v>-0.5</v>
          </cell>
          <cell r="CD64">
            <v>0</v>
          </cell>
          <cell r="CE64">
            <v>3</v>
          </cell>
        </row>
        <row r="65">
          <cell r="B65">
            <v>0</v>
          </cell>
          <cell r="C65" t="e">
            <v>#N/A</v>
          </cell>
          <cell r="D65" t="str">
            <v>Vũ Quốc Anh</v>
          </cell>
          <cell r="E65" t="e">
            <v>#N/A</v>
          </cell>
          <cell r="F65" t="e">
            <v>#N/A</v>
          </cell>
          <cell r="G65" t="str">
            <v>TD</v>
          </cell>
          <cell r="H65">
            <v>42138</v>
          </cell>
          <cell r="I65">
            <v>0</v>
          </cell>
          <cell r="J65">
            <v>0</v>
          </cell>
          <cell r="K65">
            <v>7.5</v>
          </cell>
          <cell r="L65">
            <v>7.5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7.5</v>
          </cell>
          <cell r="AB65">
            <v>42735</v>
          </cell>
          <cell r="AC65">
            <v>2</v>
          </cell>
          <cell r="AD65">
            <v>7</v>
          </cell>
          <cell r="AE65">
            <v>0</v>
          </cell>
          <cell r="AF65">
            <v>12</v>
          </cell>
          <cell r="AG65">
            <v>14</v>
          </cell>
          <cell r="AH65">
            <v>0</v>
          </cell>
          <cell r="AI65">
            <v>2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T65">
            <v>2</v>
          </cell>
          <cell r="AU65">
            <v>12</v>
          </cell>
          <cell r="AW65">
            <v>43100</v>
          </cell>
          <cell r="AX65">
            <v>0</v>
          </cell>
          <cell r="AY65">
            <v>12</v>
          </cell>
          <cell r="AZ65">
            <v>31</v>
          </cell>
          <cell r="BA65">
            <v>0</v>
          </cell>
          <cell r="BB65">
            <v>12</v>
          </cell>
          <cell r="BC65">
            <v>12</v>
          </cell>
          <cell r="BD65">
            <v>0</v>
          </cell>
          <cell r="BE65">
            <v>0</v>
          </cell>
          <cell r="BF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CD65">
            <v>0</v>
          </cell>
        </row>
        <row r="66">
          <cell r="B66">
            <v>0</v>
          </cell>
          <cell r="C66" t="str">
            <v>TD169</v>
          </cell>
          <cell r="D66" t="str">
            <v>Trần Bá Cường</v>
          </cell>
          <cell r="E66" t="str">
            <v>PT thanh tra xây dựng</v>
          </cell>
          <cell r="F66" t="str">
            <v>BP Thanh tra xây dựng</v>
          </cell>
          <cell r="G66" t="str">
            <v>TD</v>
          </cell>
          <cell r="H66">
            <v>42231</v>
          </cell>
          <cell r="I66">
            <v>0</v>
          </cell>
          <cell r="J66">
            <v>0</v>
          </cell>
          <cell r="K66">
            <v>4.5</v>
          </cell>
          <cell r="L66">
            <v>4.5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4.5</v>
          </cell>
          <cell r="AB66">
            <v>42735</v>
          </cell>
          <cell r="AC66">
            <v>0</v>
          </cell>
          <cell r="AD66">
            <v>4</v>
          </cell>
          <cell r="AE66">
            <v>0</v>
          </cell>
          <cell r="AF66">
            <v>12</v>
          </cell>
          <cell r="AG66">
            <v>12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T66">
            <v>0</v>
          </cell>
          <cell r="AU66">
            <v>12</v>
          </cell>
          <cell r="AW66">
            <v>43100</v>
          </cell>
          <cell r="AX66">
            <v>0</v>
          </cell>
          <cell r="AY66">
            <v>12</v>
          </cell>
          <cell r="AZ66">
            <v>28</v>
          </cell>
          <cell r="BA66">
            <v>0</v>
          </cell>
          <cell r="BB66">
            <v>12</v>
          </cell>
          <cell r="BC66">
            <v>12</v>
          </cell>
          <cell r="BD66">
            <v>0</v>
          </cell>
          <cell r="BE66">
            <v>0</v>
          </cell>
          <cell r="BF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CD66">
            <v>0</v>
          </cell>
        </row>
        <row r="67">
          <cell r="B67">
            <v>0</v>
          </cell>
          <cell r="C67" t="str">
            <v>TD190</v>
          </cell>
          <cell r="D67" t="str">
            <v>Nguyễn Văn Vinh</v>
          </cell>
          <cell r="E67" t="str">
            <v>NV TT Xây dựng</v>
          </cell>
          <cell r="F67" t="str">
            <v>BP Thanh tra xây dựng</v>
          </cell>
          <cell r="G67" t="str">
            <v>TD</v>
          </cell>
          <cell r="H67">
            <v>42313</v>
          </cell>
          <cell r="I67">
            <v>0</v>
          </cell>
          <cell r="J67">
            <v>0</v>
          </cell>
          <cell r="K67">
            <v>2</v>
          </cell>
          <cell r="L67">
            <v>2</v>
          </cell>
          <cell r="W67">
            <v>0</v>
          </cell>
          <cell r="X67">
            <v>0</v>
          </cell>
          <cell r="Y67">
            <v>0</v>
          </cell>
          <cell r="Z67">
            <v>2</v>
          </cell>
          <cell r="AB67">
            <v>42735</v>
          </cell>
          <cell r="AC67">
            <v>2</v>
          </cell>
          <cell r="AD67">
            <v>1</v>
          </cell>
          <cell r="AE67">
            <v>0</v>
          </cell>
          <cell r="AF67">
            <v>12</v>
          </cell>
          <cell r="AG67">
            <v>14</v>
          </cell>
          <cell r="AH67">
            <v>0</v>
          </cell>
          <cell r="AI67">
            <v>2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2</v>
          </cell>
          <cell r="AU67">
            <v>12</v>
          </cell>
          <cell r="AW67">
            <v>43100</v>
          </cell>
          <cell r="AX67">
            <v>0</v>
          </cell>
          <cell r="AY67">
            <v>12</v>
          </cell>
          <cell r="AZ67">
            <v>25</v>
          </cell>
          <cell r="BA67">
            <v>0</v>
          </cell>
          <cell r="BB67">
            <v>12</v>
          </cell>
          <cell r="BC67">
            <v>12</v>
          </cell>
          <cell r="BD67">
            <v>0</v>
          </cell>
          <cell r="BE67">
            <v>0</v>
          </cell>
          <cell r="BF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CD67">
            <v>0</v>
          </cell>
        </row>
        <row r="68">
          <cell r="B68">
            <v>0</v>
          </cell>
          <cell r="C68" t="str">
            <v>TD109</v>
          </cell>
          <cell r="D68" t="str">
            <v>Phạm Quang Thái</v>
          </cell>
          <cell r="E68" t="str">
            <v>NV khai thác</v>
          </cell>
          <cell r="F68" t="str">
            <v>BP Khai thác</v>
          </cell>
          <cell r="G68" t="str">
            <v>TD</v>
          </cell>
          <cell r="H68">
            <v>42103</v>
          </cell>
          <cell r="I68">
            <v>0</v>
          </cell>
          <cell r="J68">
            <v>0</v>
          </cell>
          <cell r="K68">
            <v>8.5</v>
          </cell>
          <cell r="L68">
            <v>8.5</v>
          </cell>
          <cell r="P68">
            <v>3</v>
          </cell>
          <cell r="Q68">
            <v>1</v>
          </cell>
          <cell r="R68">
            <v>0</v>
          </cell>
          <cell r="S68">
            <v>1.5</v>
          </cell>
          <cell r="T68">
            <v>0</v>
          </cell>
          <cell r="U68">
            <v>1.5</v>
          </cell>
          <cell r="V68">
            <v>0.5</v>
          </cell>
          <cell r="W68">
            <v>0</v>
          </cell>
          <cell r="X68">
            <v>2.5</v>
          </cell>
          <cell r="Y68">
            <v>10</v>
          </cell>
          <cell r="Z68">
            <v>-1.5</v>
          </cell>
          <cell r="AB68">
            <v>42735</v>
          </cell>
          <cell r="AC68">
            <v>-1.5</v>
          </cell>
          <cell r="AD68">
            <v>8</v>
          </cell>
          <cell r="AE68">
            <v>0</v>
          </cell>
          <cell r="AF68">
            <v>12</v>
          </cell>
          <cell r="AG68">
            <v>10.5</v>
          </cell>
          <cell r="AH68">
            <v>0</v>
          </cell>
          <cell r="AI68">
            <v>1</v>
          </cell>
          <cell r="AJ68">
            <v>0</v>
          </cell>
          <cell r="AK68">
            <v>0</v>
          </cell>
          <cell r="AL68">
            <v>0.5</v>
          </cell>
          <cell r="AM68">
            <v>3.5</v>
          </cell>
          <cell r="AN68">
            <v>0</v>
          </cell>
          <cell r="AO68">
            <v>0</v>
          </cell>
          <cell r="AP68">
            <v>1</v>
          </cell>
          <cell r="AQ68">
            <v>0</v>
          </cell>
          <cell r="AT68">
            <v>6</v>
          </cell>
          <cell r="AU68">
            <v>4.5</v>
          </cell>
          <cell r="AW68">
            <v>43100</v>
          </cell>
          <cell r="AX68">
            <v>0</v>
          </cell>
          <cell r="AY68">
            <v>4.5</v>
          </cell>
          <cell r="AZ68">
            <v>32</v>
          </cell>
          <cell r="BA68">
            <v>0</v>
          </cell>
          <cell r="BB68">
            <v>12</v>
          </cell>
          <cell r="BC68">
            <v>12</v>
          </cell>
          <cell r="BD68">
            <v>0</v>
          </cell>
          <cell r="BE68">
            <v>0</v>
          </cell>
          <cell r="BF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CD68">
            <v>0</v>
          </cell>
        </row>
        <row r="69">
          <cell r="B69">
            <v>0</v>
          </cell>
          <cell r="C69" t="e">
            <v>#N/A</v>
          </cell>
          <cell r="D69" t="str">
            <v>Hoàng Xuân Vinh</v>
          </cell>
          <cell r="G69" t="str">
            <v>TD</v>
          </cell>
          <cell r="H69">
            <v>42278</v>
          </cell>
          <cell r="I69">
            <v>0</v>
          </cell>
          <cell r="J69">
            <v>0</v>
          </cell>
          <cell r="K69">
            <v>3</v>
          </cell>
          <cell r="L69">
            <v>3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3</v>
          </cell>
          <cell r="AA69">
            <v>42539</v>
          </cell>
          <cell r="AB69">
            <v>42735</v>
          </cell>
          <cell r="AC69">
            <v>1</v>
          </cell>
          <cell r="AD69">
            <v>2</v>
          </cell>
          <cell r="AE69">
            <v>0</v>
          </cell>
          <cell r="AF69">
            <v>12</v>
          </cell>
          <cell r="AG69">
            <v>13</v>
          </cell>
          <cell r="AH69">
            <v>0</v>
          </cell>
          <cell r="AI69">
            <v>1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O69">
            <v>0</v>
          </cell>
          <cell r="AT69">
            <v>1</v>
          </cell>
          <cell r="AU69">
            <v>12</v>
          </cell>
          <cell r="AW69">
            <v>43100</v>
          </cell>
          <cell r="AX69">
            <v>0</v>
          </cell>
          <cell r="AY69">
            <v>12</v>
          </cell>
          <cell r="AZ69">
            <v>26</v>
          </cell>
          <cell r="BA69">
            <v>0</v>
          </cell>
          <cell r="BB69">
            <v>12</v>
          </cell>
          <cell r="BC69">
            <v>12</v>
          </cell>
          <cell r="BD69">
            <v>0</v>
          </cell>
          <cell r="BE69">
            <v>0</v>
          </cell>
          <cell r="BF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CD69">
            <v>0</v>
          </cell>
        </row>
        <row r="70">
          <cell r="B70">
            <v>10193</v>
          </cell>
          <cell r="C70" t="str">
            <v>TD003</v>
          </cell>
          <cell r="D70" t="str">
            <v>Nguyễn Thành Trung</v>
          </cell>
          <cell r="E70" t="str">
            <v>Giám đốc ban phát triển DA</v>
          </cell>
          <cell r="F70" t="str">
            <v>Ban PT DA</v>
          </cell>
          <cell r="G70" t="str">
            <v>TD</v>
          </cell>
          <cell r="H70">
            <v>40210</v>
          </cell>
          <cell r="I70">
            <v>58</v>
          </cell>
          <cell r="J70">
            <v>0</v>
          </cell>
          <cell r="K70">
            <v>12</v>
          </cell>
          <cell r="L70">
            <v>12</v>
          </cell>
          <cell r="M70">
            <v>0.5</v>
          </cell>
          <cell r="N70">
            <v>0.5</v>
          </cell>
          <cell r="O70">
            <v>2.5</v>
          </cell>
          <cell r="P70">
            <v>3</v>
          </cell>
          <cell r="Q70">
            <v>1.5</v>
          </cell>
          <cell r="R70">
            <v>0</v>
          </cell>
          <cell r="S70">
            <v>1.5</v>
          </cell>
          <cell r="T70">
            <v>0</v>
          </cell>
          <cell r="U70">
            <v>0</v>
          </cell>
          <cell r="V70">
            <v>1.5</v>
          </cell>
          <cell r="W70">
            <v>0</v>
          </cell>
          <cell r="X70">
            <v>0</v>
          </cell>
          <cell r="Y70">
            <v>11</v>
          </cell>
          <cell r="Z70">
            <v>1</v>
          </cell>
          <cell r="AB70">
            <v>42735</v>
          </cell>
          <cell r="AC70">
            <v>0</v>
          </cell>
          <cell r="AD70">
            <v>70</v>
          </cell>
          <cell r="AE70">
            <v>1</v>
          </cell>
          <cell r="AF70">
            <v>12</v>
          </cell>
          <cell r="AG70">
            <v>13</v>
          </cell>
          <cell r="AH70">
            <v>0</v>
          </cell>
          <cell r="AI70">
            <v>0</v>
          </cell>
          <cell r="AJ70">
            <v>0</v>
          </cell>
          <cell r="AK70">
            <v>1</v>
          </cell>
          <cell r="AL70">
            <v>0</v>
          </cell>
          <cell r="AM70">
            <v>1</v>
          </cell>
          <cell r="AN70">
            <v>1.5</v>
          </cell>
          <cell r="AO70">
            <v>0</v>
          </cell>
          <cell r="AP70">
            <v>0</v>
          </cell>
          <cell r="AQ70">
            <v>0</v>
          </cell>
          <cell r="AR70">
            <v>1</v>
          </cell>
          <cell r="AS70">
            <v>2</v>
          </cell>
          <cell r="AT70">
            <v>6.5</v>
          </cell>
          <cell r="AU70">
            <v>6.5</v>
          </cell>
          <cell r="AW70">
            <v>43100</v>
          </cell>
          <cell r="AX70">
            <v>0</v>
          </cell>
          <cell r="AY70">
            <v>6.5</v>
          </cell>
          <cell r="AZ70">
            <v>94</v>
          </cell>
          <cell r="BA70">
            <v>2</v>
          </cell>
          <cell r="BB70">
            <v>12</v>
          </cell>
          <cell r="BC70">
            <v>14</v>
          </cell>
          <cell r="BD70">
            <v>0</v>
          </cell>
          <cell r="BE70">
            <v>0</v>
          </cell>
          <cell r="BG70">
            <v>1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1</v>
          </cell>
          <cell r="BQ70">
            <v>13</v>
          </cell>
          <cell r="CD70">
            <v>0</v>
          </cell>
          <cell r="CE70">
            <v>3</v>
          </cell>
        </row>
        <row r="71">
          <cell r="B71">
            <v>10202</v>
          </cell>
          <cell r="C71" t="str">
            <v>TD083</v>
          </cell>
          <cell r="D71" t="str">
            <v>Nguyễn Nam Hải</v>
          </cell>
          <cell r="E71" t="str">
            <v>NV phát triển DA</v>
          </cell>
          <cell r="F71" t="str">
            <v>BP phát triển DA</v>
          </cell>
          <cell r="G71" t="str">
            <v>TD</v>
          </cell>
          <cell r="H71">
            <v>41932</v>
          </cell>
          <cell r="I71">
            <v>2</v>
          </cell>
          <cell r="J71">
            <v>0</v>
          </cell>
          <cell r="K71">
            <v>12</v>
          </cell>
          <cell r="L71">
            <v>12</v>
          </cell>
          <cell r="M71">
            <v>0</v>
          </cell>
          <cell r="N71">
            <v>2.5</v>
          </cell>
          <cell r="O71">
            <v>0</v>
          </cell>
          <cell r="P71">
            <v>3</v>
          </cell>
          <cell r="Q71">
            <v>1.5</v>
          </cell>
          <cell r="R71">
            <v>0</v>
          </cell>
          <cell r="S71">
            <v>1.5</v>
          </cell>
          <cell r="T71">
            <v>3.5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12</v>
          </cell>
          <cell r="Z71">
            <v>0</v>
          </cell>
          <cell r="AB71">
            <v>42735</v>
          </cell>
          <cell r="AC71">
            <v>0</v>
          </cell>
          <cell r="AD71">
            <v>14</v>
          </cell>
          <cell r="AE71">
            <v>0</v>
          </cell>
          <cell r="AF71">
            <v>12</v>
          </cell>
          <cell r="AG71">
            <v>12</v>
          </cell>
          <cell r="AH71">
            <v>0</v>
          </cell>
          <cell r="AI71">
            <v>0</v>
          </cell>
          <cell r="AJ71">
            <v>1</v>
          </cell>
          <cell r="AK71">
            <v>0</v>
          </cell>
          <cell r="AL71">
            <v>0</v>
          </cell>
          <cell r="AM71">
            <v>2</v>
          </cell>
          <cell r="AN71">
            <v>2.5</v>
          </cell>
          <cell r="AO71">
            <v>0</v>
          </cell>
          <cell r="AP71">
            <v>0</v>
          </cell>
          <cell r="AQ71">
            <v>2</v>
          </cell>
          <cell r="AR71">
            <v>4.5</v>
          </cell>
          <cell r="AS71">
            <v>0</v>
          </cell>
          <cell r="AT71">
            <v>12</v>
          </cell>
          <cell r="AU71">
            <v>0</v>
          </cell>
          <cell r="AW71">
            <v>43100</v>
          </cell>
          <cell r="AX71">
            <v>0</v>
          </cell>
          <cell r="AY71">
            <v>0</v>
          </cell>
          <cell r="AZ71">
            <v>38</v>
          </cell>
          <cell r="BA71">
            <v>1</v>
          </cell>
          <cell r="BB71">
            <v>12</v>
          </cell>
          <cell r="BC71">
            <v>13</v>
          </cell>
          <cell r="BD71">
            <v>1</v>
          </cell>
          <cell r="BE71">
            <v>6</v>
          </cell>
          <cell r="BF71">
            <v>2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1</v>
          </cell>
          <cell r="BN71">
            <v>0</v>
          </cell>
          <cell r="BO71">
            <v>0</v>
          </cell>
          <cell r="BP71">
            <v>10</v>
          </cell>
          <cell r="BQ71">
            <v>3</v>
          </cell>
          <cell r="CD71">
            <v>0</v>
          </cell>
          <cell r="CE71">
            <v>3</v>
          </cell>
        </row>
        <row r="72">
          <cell r="B72">
            <v>10207</v>
          </cell>
          <cell r="C72" t="str">
            <v>TD218</v>
          </cell>
          <cell r="D72" t="str">
            <v>Đào Thị Vân</v>
          </cell>
          <cell r="E72" t="str">
            <v>Chuyên viên phát triển DA</v>
          </cell>
          <cell r="F72" t="str">
            <v>BP phát triển DA</v>
          </cell>
          <cell r="G72" t="str">
            <v>TD</v>
          </cell>
          <cell r="H72">
            <v>42450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Y72">
            <v>0</v>
          </cell>
          <cell r="Z72">
            <v>0</v>
          </cell>
          <cell r="AB72">
            <v>42735</v>
          </cell>
          <cell r="AC72">
            <v>0</v>
          </cell>
          <cell r="AD72">
            <v>0</v>
          </cell>
          <cell r="AE72">
            <v>0</v>
          </cell>
          <cell r="AF72">
            <v>9.5</v>
          </cell>
          <cell r="AG72">
            <v>9.5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0.5</v>
          </cell>
          <cell r="AO72">
            <v>2</v>
          </cell>
          <cell r="AP72">
            <v>1</v>
          </cell>
          <cell r="AQ72">
            <v>1</v>
          </cell>
          <cell r="AR72">
            <v>1</v>
          </cell>
          <cell r="AS72">
            <v>3</v>
          </cell>
          <cell r="AT72">
            <v>8.5</v>
          </cell>
          <cell r="AU72">
            <v>1</v>
          </cell>
          <cell r="AW72">
            <v>43100</v>
          </cell>
          <cell r="AX72">
            <v>0</v>
          </cell>
          <cell r="AY72">
            <v>1</v>
          </cell>
          <cell r="AZ72">
            <v>21</v>
          </cell>
          <cell r="BA72">
            <v>0</v>
          </cell>
          <cell r="BB72">
            <v>12</v>
          </cell>
          <cell r="BC72">
            <v>12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2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2</v>
          </cell>
          <cell r="BQ72">
            <v>10</v>
          </cell>
          <cell r="CD72">
            <v>0</v>
          </cell>
          <cell r="CE72">
            <v>3</v>
          </cell>
        </row>
        <row r="73">
          <cell r="B73">
            <v>10203</v>
          </cell>
          <cell r="C73" t="str">
            <v>TD119</v>
          </cell>
          <cell r="D73" t="str">
            <v>Phạm Thị Nhung</v>
          </cell>
          <cell r="E73" t="str">
            <v>NV phát triển DA</v>
          </cell>
          <cell r="F73" t="str">
            <v>BP phát triển DA</v>
          </cell>
          <cell r="G73" t="str">
            <v>TD</v>
          </cell>
          <cell r="H73">
            <v>42128</v>
          </cell>
          <cell r="I73">
            <v>0</v>
          </cell>
          <cell r="J73">
            <v>0</v>
          </cell>
          <cell r="K73">
            <v>8</v>
          </cell>
          <cell r="L73">
            <v>8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0.5</v>
          </cell>
          <cell r="W73">
            <v>0</v>
          </cell>
          <cell r="X73">
            <v>0</v>
          </cell>
          <cell r="Y73">
            <v>0.5</v>
          </cell>
          <cell r="Z73">
            <v>7.5</v>
          </cell>
          <cell r="AB73">
            <v>42735</v>
          </cell>
          <cell r="AC73">
            <v>0</v>
          </cell>
          <cell r="AD73">
            <v>7</v>
          </cell>
          <cell r="AE73">
            <v>0</v>
          </cell>
          <cell r="AF73">
            <v>12</v>
          </cell>
          <cell r="AG73">
            <v>12</v>
          </cell>
          <cell r="AH73">
            <v>0</v>
          </cell>
          <cell r="AI73">
            <v>0</v>
          </cell>
          <cell r="AJ73">
            <v>0</v>
          </cell>
          <cell r="AK73">
            <v>2.5</v>
          </cell>
          <cell r="AL73">
            <v>0</v>
          </cell>
          <cell r="AM73">
            <v>0</v>
          </cell>
          <cell r="AN73">
            <v>0.5</v>
          </cell>
          <cell r="AO73">
            <v>1.5</v>
          </cell>
          <cell r="AP73">
            <v>2</v>
          </cell>
          <cell r="AQ73">
            <v>2</v>
          </cell>
          <cell r="AR73">
            <v>0</v>
          </cell>
          <cell r="AS73">
            <v>1</v>
          </cell>
          <cell r="AT73">
            <v>9.5</v>
          </cell>
          <cell r="AU73">
            <v>2.5</v>
          </cell>
          <cell r="AW73">
            <v>43100</v>
          </cell>
          <cell r="AX73">
            <v>2</v>
          </cell>
          <cell r="AY73">
            <v>2.5</v>
          </cell>
          <cell r="AZ73">
            <v>31</v>
          </cell>
          <cell r="BA73">
            <v>0</v>
          </cell>
          <cell r="BB73">
            <v>12</v>
          </cell>
          <cell r="BC73">
            <v>14</v>
          </cell>
          <cell r="BD73">
            <v>0</v>
          </cell>
          <cell r="BE73">
            <v>1</v>
          </cell>
          <cell r="BF73">
            <v>1</v>
          </cell>
          <cell r="BG73">
            <v>0</v>
          </cell>
          <cell r="BH73">
            <v>1</v>
          </cell>
          <cell r="BI73">
            <v>1</v>
          </cell>
          <cell r="BJ73">
            <v>0</v>
          </cell>
          <cell r="BK73">
            <v>1</v>
          </cell>
          <cell r="BL73">
            <v>0</v>
          </cell>
          <cell r="BM73">
            <v>1</v>
          </cell>
          <cell r="BN73">
            <v>0</v>
          </cell>
          <cell r="BO73">
            <v>0</v>
          </cell>
          <cell r="BP73">
            <v>6</v>
          </cell>
          <cell r="BQ73">
            <v>8</v>
          </cell>
          <cell r="CD73">
            <v>0</v>
          </cell>
          <cell r="CE73">
            <v>3</v>
          </cell>
        </row>
        <row r="74">
          <cell r="B74">
            <v>10194</v>
          </cell>
          <cell r="C74" t="str">
            <v>TD004</v>
          </cell>
          <cell r="D74" t="str">
            <v>Dương Văn Khánh</v>
          </cell>
          <cell r="E74" t="str">
            <v>PT giải phóng mặt bằng</v>
          </cell>
          <cell r="F74" t="str">
            <v>BP giải phóng mặt bằng</v>
          </cell>
          <cell r="G74" t="str">
            <v>TD</v>
          </cell>
          <cell r="H74">
            <v>40611</v>
          </cell>
          <cell r="I74">
            <v>45</v>
          </cell>
          <cell r="J74">
            <v>0</v>
          </cell>
          <cell r="K74">
            <v>12</v>
          </cell>
          <cell r="L74">
            <v>12</v>
          </cell>
          <cell r="M74">
            <v>0</v>
          </cell>
          <cell r="N74">
            <v>0.5</v>
          </cell>
          <cell r="O74">
            <v>0</v>
          </cell>
          <cell r="P74">
            <v>3</v>
          </cell>
          <cell r="Q74">
            <v>1.5</v>
          </cell>
          <cell r="R74">
            <v>0</v>
          </cell>
          <cell r="S74">
            <v>0.5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3</v>
          </cell>
          <cell r="Y74">
            <v>8.5</v>
          </cell>
          <cell r="Z74">
            <v>3.5</v>
          </cell>
          <cell r="AB74">
            <v>42735</v>
          </cell>
          <cell r="AC74">
            <v>0</v>
          </cell>
          <cell r="AD74">
            <v>57</v>
          </cell>
          <cell r="AE74">
            <v>1</v>
          </cell>
          <cell r="AF74">
            <v>12</v>
          </cell>
          <cell r="AG74">
            <v>13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1</v>
          </cell>
          <cell r="AR74">
            <v>0</v>
          </cell>
          <cell r="AS74">
            <v>0</v>
          </cell>
          <cell r="AT74">
            <v>1</v>
          </cell>
          <cell r="AU74">
            <v>12</v>
          </cell>
          <cell r="AW74">
            <v>43100</v>
          </cell>
          <cell r="AX74">
            <v>0</v>
          </cell>
          <cell r="AY74">
            <v>12</v>
          </cell>
          <cell r="AZ74">
            <v>81</v>
          </cell>
          <cell r="BA74">
            <v>2</v>
          </cell>
          <cell r="BB74">
            <v>12</v>
          </cell>
          <cell r="BC74">
            <v>14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1</v>
          </cell>
          <cell r="BI74">
            <v>1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2</v>
          </cell>
          <cell r="BQ74">
            <v>12</v>
          </cell>
          <cell r="CD74">
            <v>0</v>
          </cell>
          <cell r="CE74">
            <v>3</v>
          </cell>
        </row>
        <row r="75">
          <cell r="B75">
            <v>10200</v>
          </cell>
          <cell r="C75" t="str">
            <v>TD066</v>
          </cell>
          <cell r="D75" t="str">
            <v>Nguyễn Tiến Công</v>
          </cell>
          <cell r="E75" t="str">
            <v>Chuyên viên giải phóng mặt bằng</v>
          </cell>
          <cell r="F75" t="str">
            <v>BP giải phóng mặt bằng</v>
          </cell>
          <cell r="G75" t="str">
            <v>TD</v>
          </cell>
          <cell r="H75">
            <v>41860</v>
          </cell>
          <cell r="I75">
            <v>4</v>
          </cell>
          <cell r="J75">
            <v>0</v>
          </cell>
          <cell r="K75">
            <v>12</v>
          </cell>
          <cell r="L75">
            <v>12</v>
          </cell>
          <cell r="M75">
            <v>1.5</v>
          </cell>
          <cell r="N75">
            <v>5</v>
          </cell>
          <cell r="O75">
            <v>1</v>
          </cell>
          <cell r="P75">
            <v>3</v>
          </cell>
          <cell r="Q75">
            <v>1.5</v>
          </cell>
          <cell r="R75">
            <v>0</v>
          </cell>
          <cell r="S75">
            <v>0.5</v>
          </cell>
          <cell r="T75">
            <v>0</v>
          </cell>
          <cell r="U75">
            <v>0</v>
          </cell>
          <cell r="V75">
            <v>0.5</v>
          </cell>
          <cell r="W75">
            <v>0</v>
          </cell>
          <cell r="X75">
            <v>1.5</v>
          </cell>
          <cell r="Y75">
            <v>14.5</v>
          </cell>
          <cell r="Z75">
            <v>-2.5</v>
          </cell>
          <cell r="AB75">
            <v>42735</v>
          </cell>
          <cell r="AC75">
            <v>-2.5</v>
          </cell>
          <cell r="AD75">
            <v>16</v>
          </cell>
          <cell r="AE75">
            <v>0</v>
          </cell>
          <cell r="AF75">
            <v>12</v>
          </cell>
          <cell r="AG75">
            <v>9.5</v>
          </cell>
          <cell r="AH75">
            <v>0</v>
          </cell>
          <cell r="AI75">
            <v>0</v>
          </cell>
          <cell r="AJ75">
            <v>1</v>
          </cell>
          <cell r="AK75">
            <v>0</v>
          </cell>
          <cell r="AL75">
            <v>1</v>
          </cell>
          <cell r="AM75">
            <v>1</v>
          </cell>
          <cell r="AN75">
            <v>0.5</v>
          </cell>
          <cell r="AO75">
            <v>0</v>
          </cell>
          <cell r="AP75">
            <v>0</v>
          </cell>
          <cell r="AQ75">
            <v>2.5</v>
          </cell>
          <cell r="AR75">
            <v>0</v>
          </cell>
          <cell r="AS75">
            <v>0</v>
          </cell>
          <cell r="AT75">
            <v>6</v>
          </cell>
          <cell r="AU75">
            <v>3.5</v>
          </cell>
          <cell r="AW75">
            <v>43100</v>
          </cell>
          <cell r="AX75">
            <v>0</v>
          </cell>
          <cell r="AY75">
            <v>3.5</v>
          </cell>
          <cell r="AZ75">
            <v>40</v>
          </cell>
          <cell r="BA75">
            <v>1</v>
          </cell>
          <cell r="BB75">
            <v>12</v>
          </cell>
          <cell r="BC75">
            <v>13</v>
          </cell>
          <cell r="BD75">
            <v>0</v>
          </cell>
          <cell r="BE75">
            <v>0</v>
          </cell>
          <cell r="BG75">
            <v>1</v>
          </cell>
          <cell r="BH75">
            <v>1</v>
          </cell>
          <cell r="BI75">
            <v>0</v>
          </cell>
          <cell r="BJ75">
            <v>3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5</v>
          </cell>
          <cell r="BQ75">
            <v>8</v>
          </cell>
          <cell r="CD75">
            <v>0</v>
          </cell>
          <cell r="CE75">
            <v>3</v>
          </cell>
        </row>
        <row r="76">
          <cell r="B76">
            <v>10255</v>
          </cell>
          <cell r="C76" t="str">
            <v>TD226</v>
          </cell>
          <cell r="D76" t="str">
            <v>Trịnh Tùng Bách</v>
          </cell>
          <cell r="E76" t="str">
            <v>Chuyên viên R&amp;D</v>
          </cell>
          <cell r="F76" t="str">
            <v>Ban NC và PT</v>
          </cell>
          <cell r="G76" t="str">
            <v>TD</v>
          </cell>
          <cell r="H76">
            <v>42467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Y76">
            <v>0</v>
          </cell>
          <cell r="Z76">
            <v>0</v>
          </cell>
          <cell r="AB76">
            <v>42735</v>
          </cell>
          <cell r="AC76">
            <v>0</v>
          </cell>
          <cell r="AD76">
            <v>0</v>
          </cell>
          <cell r="AE76">
            <v>0</v>
          </cell>
          <cell r="AF76">
            <v>9</v>
          </cell>
          <cell r="AG76">
            <v>9</v>
          </cell>
          <cell r="AK76">
            <v>0</v>
          </cell>
          <cell r="AL76">
            <v>0</v>
          </cell>
          <cell r="AM76">
            <v>0</v>
          </cell>
          <cell r="AN76">
            <v>1.5</v>
          </cell>
          <cell r="AO76">
            <v>0</v>
          </cell>
          <cell r="AP76">
            <v>3</v>
          </cell>
          <cell r="AQ76">
            <v>0</v>
          </cell>
          <cell r="AR76">
            <v>0.5</v>
          </cell>
          <cell r="AS76">
            <v>2</v>
          </cell>
          <cell r="AT76">
            <v>7</v>
          </cell>
          <cell r="AU76">
            <v>2</v>
          </cell>
          <cell r="AW76">
            <v>43100</v>
          </cell>
          <cell r="AX76">
            <v>2</v>
          </cell>
          <cell r="AY76">
            <v>2</v>
          </cell>
          <cell r="AZ76">
            <v>20</v>
          </cell>
          <cell r="BA76">
            <v>0</v>
          </cell>
          <cell r="BB76">
            <v>12</v>
          </cell>
          <cell r="BC76">
            <v>14</v>
          </cell>
          <cell r="BD76">
            <v>1</v>
          </cell>
          <cell r="BE76">
            <v>1</v>
          </cell>
          <cell r="BF76">
            <v>0</v>
          </cell>
          <cell r="BG76">
            <v>0</v>
          </cell>
          <cell r="BH76">
            <v>4</v>
          </cell>
          <cell r="BI76">
            <v>1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7</v>
          </cell>
          <cell r="BQ76">
            <v>7</v>
          </cell>
          <cell r="CD76">
            <v>0</v>
          </cell>
          <cell r="CE76">
            <v>3</v>
          </cell>
        </row>
        <row r="77">
          <cell r="B77">
            <v>10114</v>
          </cell>
          <cell r="C77" t="str">
            <v>CNX356</v>
          </cell>
          <cell r="D77" t="str">
            <v>Bùi Thị Quỳnh Hoa</v>
          </cell>
          <cell r="E77" t="str">
            <v>KS kinh tế</v>
          </cell>
          <cell r="F77" t="str">
            <v>Ban Kinh tế</v>
          </cell>
          <cell r="G77" t="str">
            <v>TD</v>
          </cell>
          <cell r="H77" t="str">
            <v>25/05/2015</v>
          </cell>
          <cell r="I77">
            <v>0</v>
          </cell>
          <cell r="J77">
            <v>0</v>
          </cell>
          <cell r="K77">
            <v>7</v>
          </cell>
          <cell r="L77">
            <v>7</v>
          </cell>
          <cell r="Q77">
            <v>0</v>
          </cell>
          <cell r="R77">
            <v>0</v>
          </cell>
          <cell r="S77">
            <v>0</v>
          </cell>
          <cell r="Y77">
            <v>0</v>
          </cell>
          <cell r="Z77">
            <v>7</v>
          </cell>
          <cell r="AB77">
            <v>42735</v>
          </cell>
          <cell r="AC77">
            <v>0</v>
          </cell>
          <cell r="AD77">
            <v>7</v>
          </cell>
          <cell r="AE77">
            <v>0</v>
          </cell>
          <cell r="AF77">
            <v>12</v>
          </cell>
          <cell r="AG77">
            <v>12</v>
          </cell>
          <cell r="AM77">
            <v>0.5</v>
          </cell>
          <cell r="AN77">
            <v>0.5</v>
          </cell>
          <cell r="AO77">
            <v>0</v>
          </cell>
          <cell r="AP77">
            <v>0</v>
          </cell>
          <cell r="AQ77">
            <v>3</v>
          </cell>
          <cell r="AR77">
            <v>4</v>
          </cell>
          <cell r="AS77">
            <v>2</v>
          </cell>
          <cell r="AT77">
            <v>10</v>
          </cell>
          <cell r="AU77">
            <v>2</v>
          </cell>
          <cell r="AW77">
            <v>43100</v>
          </cell>
          <cell r="AX77">
            <v>2</v>
          </cell>
          <cell r="AY77">
            <v>2</v>
          </cell>
          <cell r="AZ77">
            <v>31</v>
          </cell>
          <cell r="BA77">
            <v>0</v>
          </cell>
          <cell r="BB77">
            <v>12</v>
          </cell>
          <cell r="BC77">
            <v>14</v>
          </cell>
          <cell r="BD77">
            <v>0.5</v>
          </cell>
          <cell r="BE77">
            <v>1</v>
          </cell>
          <cell r="BF77">
            <v>1</v>
          </cell>
          <cell r="BG77">
            <v>2</v>
          </cell>
          <cell r="BH77">
            <v>1</v>
          </cell>
          <cell r="BI77">
            <v>1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3.5</v>
          </cell>
          <cell r="BO77">
            <v>0</v>
          </cell>
          <cell r="BP77">
            <v>10</v>
          </cell>
          <cell r="BQ77">
            <v>4</v>
          </cell>
          <cell r="CD77">
            <v>0</v>
          </cell>
          <cell r="CE77">
            <v>3</v>
          </cell>
        </row>
        <row r="78">
          <cell r="B78">
            <v>10197</v>
          </cell>
          <cell r="C78" t="str">
            <v>TD014</v>
          </cell>
          <cell r="D78" t="str">
            <v>Lê Sĩ Hà</v>
          </cell>
          <cell r="E78" t="str">
            <v>Trưởng ban QL các DA</v>
          </cell>
          <cell r="F78" t="str">
            <v>Ban QL các DA</v>
          </cell>
          <cell r="G78" t="str">
            <v>TD</v>
          </cell>
          <cell r="H78">
            <v>41487</v>
          </cell>
          <cell r="I78">
            <v>16</v>
          </cell>
          <cell r="J78">
            <v>0</v>
          </cell>
          <cell r="K78">
            <v>12</v>
          </cell>
          <cell r="L78">
            <v>12</v>
          </cell>
          <cell r="M78">
            <v>0</v>
          </cell>
          <cell r="N78">
            <v>2.5</v>
          </cell>
          <cell r="O78">
            <v>0</v>
          </cell>
          <cell r="P78">
            <v>3</v>
          </cell>
          <cell r="Q78">
            <v>1.5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7</v>
          </cell>
          <cell r="Z78">
            <v>5</v>
          </cell>
          <cell r="AB78">
            <v>42735</v>
          </cell>
          <cell r="AC78">
            <v>0</v>
          </cell>
          <cell r="AD78">
            <v>28</v>
          </cell>
          <cell r="AE78">
            <v>0</v>
          </cell>
          <cell r="AF78">
            <v>12</v>
          </cell>
          <cell r="AG78">
            <v>12</v>
          </cell>
          <cell r="AH78">
            <v>0</v>
          </cell>
          <cell r="AI78">
            <v>0</v>
          </cell>
          <cell r="AJ78">
            <v>0</v>
          </cell>
          <cell r="AK78">
            <v>5.5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5.5</v>
          </cell>
          <cell r="AU78">
            <v>6.5</v>
          </cell>
          <cell r="AW78">
            <v>43100</v>
          </cell>
          <cell r="AX78">
            <v>4</v>
          </cell>
          <cell r="AY78">
            <v>6.5</v>
          </cell>
          <cell r="AZ78">
            <v>52</v>
          </cell>
          <cell r="BA78">
            <v>1</v>
          </cell>
          <cell r="BB78">
            <v>12</v>
          </cell>
          <cell r="BC78">
            <v>17</v>
          </cell>
          <cell r="BD78">
            <v>0</v>
          </cell>
          <cell r="BE78">
            <v>3</v>
          </cell>
          <cell r="BF78">
            <v>1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5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9</v>
          </cell>
          <cell r="BQ78">
            <v>8</v>
          </cell>
          <cell r="CD78">
            <v>0</v>
          </cell>
          <cell r="CE78">
            <v>3</v>
          </cell>
        </row>
        <row r="79">
          <cell r="B79">
            <v>10041</v>
          </cell>
          <cell r="C79" t="str">
            <v>TD237</v>
          </cell>
          <cell r="D79" t="str">
            <v>Lê Thị Lan Anh</v>
          </cell>
          <cell r="E79" t="str">
            <v>Phó ban QL các DA</v>
          </cell>
          <cell r="F79" t="str">
            <v>Ban QL các DA</v>
          </cell>
          <cell r="G79" t="str">
            <v>C2</v>
          </cell>
          <cell r="H79">
            <v>42506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Y79">
            <v>0</v>
          </cell>
          <cell r="Z79">
            <v>0</v>
          </cell>
          <cell r="AB79">
            <v>42735</v>
          </cell>
          <cell r="AC79">
            <v>0</v>
          </cell>
          <cell r="AD79">
            <v>0</v>
          </cell>
          <cell r="AE79">
            <v>0</v>
          </cell>
          <cell r="AF79">
            <v>7.5</v>
          </cell>
          <cell r="AG79">
            <v>7.5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6</v>
          </cell>
          <cell r="AT79">
            <v>6</v>
          </cell>
          <cell r="AU79">
            <v>1.5</v>
          </cell>
          <cell r="AW79">
            <v>43100</v>
          </cell>
          <cell r="AX79">
            <v>1.5</v>
          </cell>
          <cell r="AY79">
            <v>1.5</v>
          </cell>
          <cell r="AZ79">
            <v>19</v>
          </cell>
          <cell r="BA79">
            <v>0</v>
          </cell>
          <cell r="BB79">
            <v>12</v>
          </cell>
          <cell r="BC79">
            <v>13.5</v>
          </cell>
          <cell r="BD79">
            <v>0</v>
          </cell>
          <cell r="BE79">
            <v>1</v>
          </cell>
          <cell r="BF79">
            <v>1.5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1</v>
          </cell>
          <cell r="BO79">
            <v>1</v>
          </cell>
          <cell r="BP79">
            <v>4.5</v>
          </cell>
          <cell r="BQ79">
            <v>9</v>
          </cell>
          <cell r="CD79">
            <v>0</v>
          </cell>
          <cell r="CE79">
            <v>3</v>
          </cell>
        </row>
        <row r="80">
          <cell r="B80">
            <v>10127</v>
          </cell>
          <cell r="C80" t="str">
            <v>CNX380</v>
          </cell>
          <cell r="D80" t="str">
            <v>Ngô Bích Liên</v>
          </cell>
          <cell r="E80" t="str">
            <v>NV hồ sơ</v>
          </cell>
          <cell r="F80" t="str">
            <v>Ban QL các DA</v>
          </cell>
          <cell r="G80" t="str">
            <v>TD</v>
          </cell>
          <cell r="H80">
            <v>42320</v>
          </cell>
          <cell r="I80">
            <v>0</v>
          </cell>
          <cell r="J80">
            <v>0</v>
          </cell>
          <cell r="K80">
            <v>1.5</v>
          </cell>
          <cell r="L80">
            <v>1.5</v>
          </cell>
          <cell r="W80">
            <v>0</v>
          </cell>
          <cell r="X80">
            <v>0</v>
          </cell>
          <cell r="Y80">
            <v>0</v>
          </cell>
          <cell r="Z80">
            <v>1.5</v>
          </cell>
          <cell r="AB80">
            <v>42735</v>
          </cell>
          <cell r="AC80">
            <v>1.5</v>
          </cell>
          <cell r="AD80">
            <v>1</v>
          </cell>
          <cell r="AE80">
            <v>0</v>
          </cell>
          <cell r="AF80">
            <v>12</v>
          </cell>
          <cell r="AG80">
            <v>13.5</v>
          </cell>
          <cell r="AH80">
            <v>0</v>
          </cell>
          <cell r="AI80">
            <v>2</v>
          </cell>
          <cell r="AJ80">
            <v>1</v>
          </cell>
          <cell r="AK80">
            <v>1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1</v>
          </cell>
          <cell r="AS80">
            <v>1</v>
          </cell>
          <cell r="AT80">
            <v>6</v>
          </cell>
          <cell r="AU80">
            <v>7.5</v>
          </cell>
          <cell r="AW80">
            <v>43100</v>
          </cell>
          <cell r="AX80">
            <v>5</v>
          </cell>
          <cell r="AY80">
            <v>7.5</v>
          </cell>
          <cell r="AZ80">
            <v>25</v>
          </cell>
          <cell r="BA80">
            <v>0</v>
          </cell>
          <cell r="BB80">
            <v>12</v>
          </cell>
          <cell r="BC80">
            <v>17</v>
          </cell>
          <cell r="BD80">
            <v>0</v>
          </cell>
          <cell r="BE80">
            <v>1</v>
          </cell>
          <cell r="BF80">
            <v>4</v>
          </cell>
          <cell r="BG80">
            <v>2</v>
          </cell>
          <cell r="BH80">
            <v>0</v>
          </cell>
          <cell r="BI80">
            <v>3</v>
          </cell>
          <cell r="BJ80">
            <v>0</v>
          </cell>
          <cell r="BK80">
            <v>0</v>
          </cell>
          <cell r="BL80">
            <v>2</v>
          </cell>
          <cell r="BM80">
            <v>0</v>
          </cell>
          <cell r="BN80">
            <v>0</v>
          </cell>
          <cell r="BO80">
            <v>0</v>
          </cell>
          <cell r="BP80">
            <v>12</v>
          </cell>
          <cell r="BQ80">
            <v>5</v>
          </cell>
          <cell r="CD80">
            <v>0</v>
          </cell>
          <cell r="CE80">
            <v>3</v>
          </cell>
        </row>
        <row r="81">
          <cell r="B81">
            <v>10042</v>
          </cell>
          <cell r="C81" t="str">
            <v>TD236</v>
          </cell>
          <cell r="D81" t="str">
            <v>Phạm Đức Nam</v>
          </cell>
          <cell r="E81" t="str">
            <v>NV hồ sơ</v>
          </cell>
          <cell r="F81" t="str">
            <v>Ban QL các DA</v>
          </cell>
          <cell r="G81" t="str">
            <v>C2</v>
          </cell>
          <cell r="H81">
            <v>42530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Y81">
            <v>0</v>
          </cell>
          <cell r="Z81">
            <v>0</v>
          </cell>
          <cell r="AB81">
            <v>42735</v>
          </cell>
          <cell r="AC81">
            <v>0</v>
          </cell>
          <cell r="AD81">
            <v>0</v>
          </cell>
          <cell r="AE81">
            <v>0</v>
          </cell>
          <cell r="AF81">
            <v>7</v>
          </cell>
          <cell r="AG81">
            <v>7</v>
          </cell>
          <cell r="AM81">
            <v>0</v>
          </cell>
          <cell r="AN81">
            <v>0</v>
          </cell>
          <cell r="AO81">
            <v>0</v>
          </cell>
          <cell r="AQ81">
            <v>0</v>
          </cell>
          <cell r="AR81">
            <v>0</v>
          </cell>
          <cell r="AS81">
            <v>4</v>
          </cell>
          <cell r="AT81">
            <v>4</v>
          </cell>
          <cell r="AU81">
            <v>3</v>
          </cell>
          <cell r="AW81">
            <v>43100</v>
          </cell>
          <cell r="AX81">
            <v>3</v>
          </cell>
          <cell r="AY81">
            <v>3</v>
          </cell>
          <cell r="AZ81">
            <v>18</v>
          </cell>
          <cell r="BA81">
            <v>0</v>
          </cell>
          <cell r="BB81">
            <v>12</v>
          </cell>
          <cell r="BC81">
            <v>15</v>
          </cell>
          <cell r="BD81">
            <v>0</v>
          </cell>
          <cell r="BE81">
            <v>1</v>
          </cell>
          <cell r="BF81">
            <v>2</v>
          </cell>
          <cell r="BG81">
            <v>0</v>
          </cell>
          <cell r="BH81">
            <v>3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1.5</v>
          </cell>
          <cell r="BO81">
            <v>6</v>
          </cell>
          <cell r="BP81">
            <v>13.5</v>
          </cell>
          <cell r="BQ81">
            <v>1.5</v>
          </cell>
          <cell r="BV81">
            <v>3</v>
          </cell>
          <cell r="CD81">
            <v>3</v>
          </cell>
          <cell r="CE81">
            <v>0</v>
          </cell>
        </row>
        <row r="82">
          <cell r="B82">
            <v>10132</v>
          </cell>
          <cell r="C82" t="str">
            <v>TD068</v>
          </cell>
          <cell r="D82" t="str">
            <v>Lê Duy Tôn</v>
          </cell>
          <cell r="E82" t="str">
            <v>Phó ban QLDA PT xây dựng</v>
          </cell>
          <cell r="F82" t="str">
            <v>Ban QLDA Viện kiểm sát</v>
          </cell>
          <cell r="G82" t="str">
            <v>TD</v>
          </cell>
          <cell r="H82">
            <v>41866</v>
          </cell>
          <cell r="I82">
            <v>4</v>
          </cell>
          <cell r="J82">
            <v>0</v>
          </cell>
          <cell r="K82">
            <v>12</v>
          </cell>
          <cell r="L82">
            <v>12</v>
          </cell>
          <cell r="M82">
            <v>0</v>
          </cell>
          <cell r="N82">
            <v>0.5</v>
          </cell>
          <cell r="O82">
            <v>0</v>
          </cell>
          <cell r="P82">
            <v>3</v>
          </cell>
          <cell r="Q82">
            <v>1.5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5</v>
          </cell>
          <cell r="Z82">
            <v>7</v>
          </cell>
          <cell r="AB82">
            <v>42735</v>
          </cell>
          <cell r="AC82">
            <v>1</v>
          </cell>
          <cell r="AD82">
            <v>16</v>
          </cell>
          <cell r="AE82">
            <v>0</v>
          </cell>
          <cell r="AF82">
            <v>12</v>
          </cell>
          <cell r="AG82">
            <v>13</v>
          </cell>
          <cell r="AH82">
            <v>0</v>
          </cell>
          <cell r="AI82">
            <v>1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3</v>
          </cell>
          <cell r="AP82">
            <v>4</v>
          </cell>
          <cell r="AT82">
            <v>8</v>
          </cell>
          <cell r="AU82">
            <v>5</v>
          </cell>
          <cell r="AW82">
            <v>43100</v>
          </cell>
          <cell r="AX82">
            <v>0</v>
          </cell>
          <cell r="AY82">
            <v>5</v>
          </cell>
          <cell r="AZ82">
            <v>40</v>
          </cell>
          <cell r="BA82">
            <v>1</v>
          </cell>
          <cell r="BB82">
            <v>12</v>
          </cell>
          <cell r="BC82">
            <v>13</v>
          </cell>
          <cell r="BD82">
            <v>0</v>
          </cell>
          <cell r="BE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13</v>
          </cell>
          <cell r="CD82">
            <v>0</v>
          </cell>
          <cell r="CE82">
            <v>3</v>
          </cell>
        </row>
        <row r="83">
          <cell r="B83">
            <v>10030</v>
          </cell>
          <cell r="C83" t="str">
            <v>KC061</v>
          </cell>
          <cell r="D83" t="str">
            <v>Lê Văn Khoảng</v>
          </cell>
          <cell r="E83" t="str">
            <v>Phó ban QLDA PT M&amp;E</v>
          </cell>
          <cell r="F83" t="str">
            <v>Ban QLDA Viện kiểm sát</v>
          </cell>
          <cell r="G83" t="str">
            <v>TD</v>
          </cell>
          <cell r="H83">
            <v>41862</v>
          </cell>
          <cell r="I83">
            <v>4</v>
          </cell>
          <cell r="J83">
            <v>0</v>
          </cell>
          <cell r="K83">
            <v>12</v>
          </cell>
          <cell r="L83">
            <v>12</v>
          </cell>
          <cell r="M83">
            <v>0</v>
          </cell>
          <cell r="N83">
            <v>0.5</v>
          </cell>
          <cell r="O83">
            <v>0</v>
          </cell>
          <cell r="P83">
            <v>3</v>
          </cell>
          <cell r="Q83">
            <v>1.5</v>
          </cell>
          <cell r="R83">
            <v>0</v>
          </cell>
          <cell r="S83">
            <v>0.5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5.5</v>
          </cell>
          <cell r="Z83">
            <v>6.5</v>
          </cell>
          <cell r="AB83">
            <v>42735</v>
          </cell>
          <cell r="AC83">
            <v>0</v>
          </cell>
          <cell r="AD83">
            <v>16</v>
          </cell>
          <cell r="AE83">
            <v>0</v>
          </cell>
          <cell r="AF83">
            <v>12</v>
          </cell>
          <cell r="AG83">
            <v>12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12</v>
          </cell>
          <cell r="AW83">
            <v>43100</v>
          </cell>
          <cell r="AX83">
            <v>0</v>
          </cell>
          <cell r="AY83">
            <v>12</v>
          </cell>
          <cell r="AZ83">
            <v>40</v>
          </cell>
          <cell r="BA83">
            <v>1</v>
          </cell>
          <cell r="BB83">
            <v>12</v>
          </cell>
          <cell r="BC83">
            <v>13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1</v>
          </cell>
          <cell r="BM83">
            <v>2</v>
          </cell>
          <cell r="BN83">
            <v>1</v>
          </cell>
          <cell r="BO83">
            <v>0</v>
          </cell>
          <cell r="BP83">
            <v>4</v>
          </cell>
          <cell r="BQ83">
            <v>9</v>
          </cell>
          <cell r="CD83">
            <v>0</v>
          </cell>
          <cell r="CE83">
            <v>3</v>
          </cell>
        </row>
        <row r="84">
          <cell r="B84">
            <v>0</v>
          </cell>
          <cell r="C84" t="str">
            <v>TD133</v>
          </cell>
          <cell r="D84" t="str">
            <v>Nguyễn Việt Thắng</v>
          </cell>
          <cell r="E84" t="str">
            <v>KS giám sát XD</v>
          </cell>
          <cell r="F84" t="str">
            <v>Ban QLDA Viện kiểm sát</v>
          </cell>
          <cell r="G84" t="str">
            <v>TD</v>
          </cell>
          <cell r="H84">
            <v>42149</v>
          </cell>
          <cell r="I84">
            <v>0</v>
          </cell>
          <cell r="J84">
            <v>0</v>
          </cell>
          <cell r="K84">
            <v>7</v>
          </cell>
          <cell r="L84">
            <v>7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7</v>
          </cell>
          <cell r="AB84">
            <v>42735</v>
          </cell>
          <cell r="AC84">
            <v>1</v>
          </cell>
          <cell r="AD84">
            <v>7</v>
          </cell>
          <cell r="AE84">
            <v>0</v>
          </cell>
          <cell r="AF84">
            <v>12</v>
          </cell>
          <cell r="AG84">
            <v>13</v>
          </cell>
          <cell r="AH84">
            <v>0</v>
          </cell>
          <cell r="AI84">
            <v>1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1</v>
          </cell>
          <cell r="AU84">
            <v>12</v>
          </cell>
          <cell r="AW84">
            <v>43100</v>
          </cell>
          <cell r="AX84">
            <v>8</v>
          </cell>
          <cell r="AY84">
            <v>12</v>
          </cell>
          <cell r="AZ84">
            <v>31</v>
          </cell>
          <cell r="BA84">
            <v>0</v>
          </cell>
          <cell r="BB84">
            <v>12</v>
          </cell>
          <cell r="BC84">
            <v>20</v>
          </cell>
          <cell r="BD84">
            <v>0</v>
          </cell>
          <cell r="BE84">
            <v>8</v>
          </cell>
          <cell r="BF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8</v>
          </cell>
          <cell r="CD84">
            <v>0</v>
          </cell>
        </row>
        <row r="85">
          <cell r="B85">
            <v>0</v>
          </cell>
          <cell r="C85" t="str">
            <v>CNX317</v>
          </cell>
          <cell r="D85" t="str">
            <v>Lê Như Nam</v>
          </cell>
          <cell r="E85" t="str">
            <v>Kỹ sư Giám sát xây dựng</v>
          </cell>
          <cell r="F85" t="str">
            <v>Ban Điều hành dự án LVL</v>
          </cell>
          <cell r="G85" t="str">
            <v>TD</v>
          </cell>
          <cell r="H85">
            <v>42163</v>
          </cell>
          <cell r="I85">
            <v>0</v>
          </cell>
          <cell r="J85">
            <v>0</v>
          </cell>
          <cell r="K85">
            <v>7</v>
          </cell>
          <cell r="L85">
            <v>7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7</v>
          </cell>
          <cell r="AB85">
            <v>42735</v>
          </cell>
          <cell r="AC85">
            <v>1</v>
          </cell>
          <cell r="AD85">
            <v>6</v>
          </cell>
          <cell r="AE85">
            <v>0</v>
          </cell>
          <cell r="AF85">
            <v>12</v>
          </cell>
          <cell r="AG85">
            <v>13</v>
          </cell>
          <cell r="AH85">
            <v>0</v>
          </cell>
          <cell r="AI85">
            <v>1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1</v>
          </cell>
          <cell r="AU85">
            <v>12</v>
          </cell>
          <cell r="AW85">
            <v>43100</v>
          </cell>
          <cell r="AX85">
            <v>6</v>
          </cell>
          <cell r="AY85">
            <v>12</v>
          </cell>
          <cell r="AZ85">
            <v>30</v>
          </cell>
          <cell r="BA85">
            <v>0</v>
          </cell>
          <cell r="BB85">
            <v>12</v>
          </cell>
          <cell r="BC85">
            <v>18</v>
          </cell>
          <cell r="BD85">
            <v>0</v>
          </cell>
          <cell r="BE85">
            <v>3</v>
          </cell>
          <cell r="BF85">
            <v>3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6</v>
          </cell>
          <cell r="CD85">
            <v>0</v>
          </cell>
        </row>
        <row r="86">
          <cell r="B86">
            <v>0</v>
          </cell>
          <cell r="C86" t="str">
            <v>TD115</v>
          </cell>
          <cell r="D86" t="str">
            <v>Trương Thị Thủy</v>
          </cell>
          <cell r="E86" t="str">
            <v>NV tạp vụ</v>
          </cell>
          <cell r="F86" t="str">
            <v>Ban QLDA Viện kiểm sát</v>
          </cell>
          <cell r="G86" t="str">
            <v>TD</v>
          </cell>
          <cell r="H86">
            <v>42112</v>
          </cell>
          <cell r="I86">
            <v>0</v>
          </cell>
          <cell r="J86">
            <v>0</v>
          </cell>
          <cell r="K86">
            <v>8.5</v>
          </cell>
          <cell r="L86">
            <v>8.5</v>
          </cell>
          <cell r="Q86">
            <v>2.5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2.5</v>
          </cell>
          <cell r="Z86">
            <v>6</v>
          </cell>
          <cell r="AB86">
            <v>42735</v>
          </cell>
          <cell r="AC86">
            <v>1</v>
          </cell>
          <cell r="AD86">
            <v>8</v>
          </cell>
          <cell r="AE86">
            <v>0</v>
          </cell>
          <cell r="AF86">
            <v>12</v>
          </cell>
          <cell r="AG86">
            <v>13</v>
          </cell>
          <cell r="AH86">
            <v>0</v>
          </cell>
          <cell r="AI86">
            <v>1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1</v>
          </cell>
          <cell r="AU86">
            <v>12</v>
          </cell>
          <cell r="AW86">
            <v>43100</v>
          </cell>
          <cell r="AX86">
            <v>0</v>
          </cell>
          <cell r="AY86">
            <v>12</v>
          </cell>
          <cell r="AZ86">
            <v>32</v>
          </cell>
          <cell r="BA86">
            <v>0</v>
          </cell>
          <cell r="BB86">
            <v>12</v>
          </cell>
          <cell r="BC86">
            <v>12</v>
          </cell>
          <cell r="BD86">
            <v>0</v>
          </cell>
          <cell r="BE86">
            <v>0</v>
          </cell>
          <cell r="BF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CD86">
            <v>0</v>
          </cell>
        </row>
        <row r="87">
          <cell r="B87">
            <v>0</v>
          </cell>
          <cell r="C87" t="str">
            <v>TD188</v>
          </cell>
          <cell r="D87" t="str">
            <v>Trần Đình Toản</v>
          </cell>
          <cell r="E87" t="str">
            <v>NV an toàn lao động</v>
          </cell>
          <cell r="F87" t="str">
            <v>Ban QLDA Viện kiểm sát</v>
          </cell>
          <cell r="G87" t="str">
            <v>TD</v>
          </cell>
          <cell r="H87">
            <v>42310</v>
          </cell>
          <cell r="I87">
            <v>0</v>
          </cell>
          <cell r="J87">
            <v>0</v>
          </cell>
          <cell r="K87">
            <v>2</v>
          </cell>
          <cell r="L87">
            <v>2</v>
          </cell>
          <cell r="W87">
            <v>0</v>
          </cell>
          <cell r="X87">
            <v>0</v>
          </cell>
          <cell r="Y87">
            <v>0</v>
          </cell>
          <cell r="Z87">
            <v>2</v>
          </cell>
          <cell r="AA87">
            <v>42682</v>
          </cell>
          <cell r="AB87">
            <v>42735</v>
          </cell>
          <cell r="AC87">
            <v>1</v>
          </cell>
          <cell r="AD87">
            <v>1</v>
          </cell>
          <cell r="AE87">
            <v>0</v>
          </cell>
          <cell r="AF87">
            <v>12</v>
          </cell>
          <cell r="AG87">
            <v>13</v>
          </cell>
          <cell r="AH87">
            <v>0</v>
          </cell>
          <cell r="AI87">
            <v>1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1</v>
          </cell>
          <cell r="AT87">
            <v>2</v>
          </cell>
          <cell r="AU87">
            <v>11</v>
          </cell>
          <cell r="AW87">
            <v>43100</v>
          </cell>
          <cell r="AX87">
            <v>0</v>
          </cell>
          <cell r="AY87">
            <v>11</v>
          </cell>
          <cell r="AZ87">
            <v>25</v>
          </cell>
          <cell r="BA87">
            <v>0</v>
          </cell>
          <cell r="BB87">
            <v>12</v>
          </cell>
          <cell r="BC87">
            <v>12</v>
          </cell>
          <cell r="BD87">
            <v>0</v>
          </cell>
          <cell r="BE87">
            <v>0</v>
          </cell>
          <cell r="BF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CD87">
            <v>0</v>
          </cell>
        </row>
        <row r="88">
          <cell r="B88">
            <v>10027</v>
          </cell>
          <cell r="C88" t="str">
            <v>TD210</v>
          </cell>
          <cell r="D88" t="str">
            <v>Nguyễn Đức Hưng</v>
          </cell>
          <cell r="E88" t="str">
            <v>NV trắc đạc</v>
          </cell>
          <cell r="F88" t="str">
            <v>Ban QLDA Viện kiểm sát</v>
          </cell>
          <cell r="G88" t="str">
            <v>TD</v>
          </cell>
          <cell r="H88">
            <v>42394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Y88">
            <v>0</v>
          </cell>
          <cell r="Z88">
            <v>0</v>
          </cell>
          <cell r="AB88">
            <v>42735</v>
          </cell>
          <cell r="AC88">
            <v>0</v>
          </cell>
          <cell r="AD88">
            <v>0</v>
          </cell>
          <cell r="AE88">
            <v>0</v>
          </cell>
          <cell r="AF88">
            <v>11.5</v>
          </cell>
          <cell r="AG88">
            <v>11.5</v>
          </cell>
          <cell r="AH88">
            <v>0</v>
          </cell>
          <cell r="AI88">
            <v>1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1.5</v>
          </cell>
          <cell r="AS88">
            <v>0</v>
          </cell>
          <cell r="AT88">
            <v>2.5</v>
          </cell>
          <cell r="AU88">
            <v>9</v>
          </cell>
          <cell r="AW88">
            <v>43100</v>
          </cell>
          <cell r="AX88">
            <v>0</v>
          </cell>
          <cell r="AY88">
            <v>9</v>
          </cell>
          <cell r="AZ88">
            <v>23</v>
          </cell>
          <cell r="BA88">
            <v>0</v>
          </cell>
          <cell r="BB88">
            <v>12</v>
          </cell>
          <cell r="BC88">
            <v>12</v>
          </cell>
          <cell r="BD88">
            <v>0</v>
          </cell>
          <cell r="BE88">
            <v>0</v>
          </cell>
          <cell r="BF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12</v>
          </cell>
          <cell r="CD88">
            <v>0</v>
          </cell>
          <cell r="CE88">
            <v>3</v>
          </cell>
        </row>
        <row r="89">
          <cell r="B89">
            <v>10128</v>
          </cell>
          <cell r="C89" t="str">
            <v>TD131</v>
          </cell>
          <cell r="D89" t="str">
            <v>Hoàng Tùng</v>
          </cell>
          <cell r="E89" t="str">
            <v>KS giám sát M&amp;E</v>
          </cell>
          <cell r="F89" t="str">
            <v>Ban QLDA Lê Văn Lương</v>
          </cell>
          <cell r="G89" t="str">
            <v>TD</v>
          </cell>
          <cell r="H89">
            <v>42144</v>
          </cell>
          <cell r="I89">
            <v>0</v>
          </cell>
          <cell r="J89">
            <v>0</v>
          </cell>
          <cell r="K89">
            <v>7.5</v>
          </cell>
          <cell r="L89">
            <v>7.5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7.5</v>
          </cell>
          <cell r="AB89">
            <v>42735</v>
          </cell>
          <cell r="AC89">
            <v>1</v>
          </cell>
          <cell r="AD89">
            <v>7</v>
          </cell>
          <cell r="AE89">
            <v>0</v>
          </cell>
          <cell r="AF89">
            <v>12</v>
          </cell>
          <cell r="AG89">
            <v>13</v>
          </cell>
          <cell r="AH89">
            <v>0</v>
          </cell>
          <cell r="AI89">
            <v>1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1</v>
          </cell>
          <cell r="AU89">
            <v>12</v>
          </cell>
          <cell r="AW89">
            <v>43100</v>
          </cell>
          <cell r="AX89">
            <v>0</v>
          </cell>
          <cell r="AY89">
            <v>12</v>
          </cell>
          <cell r="AZ89">
            <v>31</v>
          </cell>
          <cell r="BA89">
            <v>0</v>
          </cell>
          <cell r="BB89">
            <v>12</v>
          </cell>
          <cell r="BC89">
            <v>12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5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5</v>
          </cell>
          <cell r="BQ89">
            <v>7</v>
          </cell>
          <cell r="CD89">
            <v>0</v>
          </cell>
          <cell r="CE89">
            <v>3</v>
          </cell>
        </row>
        <row r="90">
          <cell r="B90">
            <v>10236</v>
          </cell>
          <cell r="C90" t="str">
            <v>TD151</v>
          </cell>
          <cell r="D90" t="str">
            <v>Phạm Đức Đóa</v>
          </cell>
          <cell r="E90" t="str">
            <v>KS khối lượng</v>
          </cell>
          <cell r="F90" t="str">
            <v>Ban QLDA Lê Văn Lương</v>
          </cell>
          <cell r="G90" t="str">
            <v>TD</v>
          </cell>
          <cell r="H90">
            <v>42172</v>
          </cell>
          <cell r="I90">
            <v>0</v>
          </cell>
          <cell r="J90">
            <v>0</v>
          </cell>
          <cell r="K90">
            <v>6.5</v>
          </cell>
          <cell r="L90">
            <v>6.5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6.5</v>
          </cell>
          <cell r="AB90">
            <v>42735</v>
          </cell>
          <cell r="AC90">
            <v>1</v>
          </cell>
          <cell r="AD90">
            <v>6</v>
          </cell>
          <cell r="AE90">
            <v>0</v>
          </cell>
          <cell r="AF90">
            <v>12</v>
          </cell>
          <cell r="AG90">
            <v>13</v>
          </cell>
          <cell r="AH90">
            <v>0</v>
          </cell>
          <cell r="AI90">
            <v>1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2</v>
          </cell>
          <cell r="AS90">
            <v>0</v>
          </cell>
          <cell r="AT90">
            <v>3</v>
          </cell>
          <cell r="AU90">
            <v>10</v>
          </cell>
          <cell r="AW90">
            <v>43100</v>
          </cell>
          <cell r="AX90">
            <v>0</v>
          </cell>
          <cell r="AY90">
            <v>10</v>
          </cell>
          <cell r="AZ90">
            <v>30</v>
          </cell>
          <cell r="BA90">
            <v>0</v>
          </cell>
          <cell r="BB90">
            <v>12</v>
          </cell>
          <cell r="BC90">
            <v>12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8</v>
          </cell>
          <cell r="BM90">
            <v>0</v>
          </cell>
          <cell r="BN90">
            <v>0</v>
          </cell>
          <cell r="BO90">
            <v>0</v>
          </cell>
          <cell r="BP90">
            <v>8</v>
          </cell>
          <cell r="BQ90">
            <v>4</v>
          </cell>
          <cell r="CD90">
            <v>0</v>
          </cell>
          <cell r="CE90">
            <v>3</v>
          </cell>
        </row>
        <row r="91">
          <cell r="B91">
            <v>10237</v>
          </cell>
          <cell r="C91" t="str">
            <v>TD168</v>
          </cell>
          <cell r="D91" t="str">
            <v>Phan Trung Kiên</v>
          </cell>
          <cell r="E91" t="str">
            <v>KS giám sát XD</v>
          </cell>
          <cell r="F91" t="str">
            <v>Ban QLDA Lê Văn Lương</v>
          </cell>
          <cell r="G91" t="str">
            <v>TD</v>
          </cell>
          <cell r="H91">
            <v>42226</v>
          </cell>
          <cell r="I91">
            <v>0</v>
          </cell>
          <cell r="J91">
            <v>0</v>
          </cell>
          <cell r="K91">
            <v>4.5</v>
          </cell>
          <cell r="L91">
            <v>4.5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4.5</v>
          </cell>
          <cell r="AB91">
            <v>42735</v>
          </cell>
          <cell r="AC91">
            <v>1</v>
          </cell>
          <cell r="AD91">
            <v>4</v>
          </cell>
          <cell r="AE91">
            <v>0</v>
          </cell>
          <cell r="AF91">
            <v>12</v>
          </cell>
          <cell r="AG91">
            <v>13</v>
          </cell>
          <cell r="AH91">
            <v>0</v>
          </cell>
          <cell r="AI91">
            <v>1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1</v>
          </cell>
          <cell r="AU91">
            <v>12</v>
          </cell>
          <cell r="AW91">
            <v>43100</v>
          </cell>
          <cell r="AX91">
            <v>4.5</v>
          </cell>
          <cell r="AY91">
            <v>12</v>
          </cell>
          <cell r="AZ91">
            <v>28</v>
          </cell>
          <cell r="BA91">
            <v>0</v>
          </cell>
          <cell r="BB91">
            <v>12</v>
          </cell>
          <cell r="BC91">
            <v>16.5</v>
          </cell>
          <cell r="BD91">
            <v>4.5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4.5</v>
          </cell>
          <cell r="BQ91">
            <v>12</v>
          </cell>
          <cell r="CD91">
            <v>0</v>
          </cell>
          <cell r="CE91">
            <v>3</v>
          </cell>
        </row>
        <row r="92">
          <cell r="B92">
            <v>0</v>
          </cell>
          <cell r="C92" t="str">
            <v>TD112</v>
          </cell>
          <cell r="D92" t="str">
            <v>Trần Thị Tuyết</v>
          </cell>
          <cell r="E92" t="str">
            <v>Thư ký DA</v>
          </cell>
          <cell r="F92" t="str">
            <v>Ban QLDA Lê Văn Lương</v>
          </cell>
          <cell r="G92" t="str">
            <v>TD</v>
          </cell>
          <cell r="H92">
            <v>42107</v>
          </cell>
          <cell r="I92">
            <v>0</v>
          </cell>
          <cell r="J92">
            <v>0</v>
          </cell>
          <cell r="K92">
            <v>8.5</v>
          </cell>
          <cell r="L92">
            <v>8.5</v>
          </cell>
          <cell r="P92">
            <v>3</v>
          </cell>
          <cell r="Q92">
            <v>1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4</v>
          </cell>
          <cell r="Z92">
            <v>4.5</v>
          </cell>
          <cell r="AB92">
            <v>42735</v>
          </cell>
          <cell r="AC92">
            <v>0</v>
          </cell>
          <cell r="AD92">
            <v>8</v>
          </cell>
          <cell r="AE92">
            <v>0</v>
          </cell>
          <cell r="AF92">
            <v>12</v>
          </cell>
          <cell r="AG92">
            <v>12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11</v>
          </cell>
          <cell r="AS92">
            <v>0</v>
          </cell>
          <cell r="AT92">
            <v>11</v>
          </cell>
          <cell r="AU92">
            <v>1</v>
          </cell>
          <cell r="AW92">
            <v>43100</v>
          </cell>
          <cell r="AX92">
            <v>0</v>
          </cell>
          <cell r="AY92">
            <v>1</v>
          </cell>
          <cell r="AZ92">
            <v>32</v>
          </cell>
          <cell r="BA92">
            <v>0</v>
          </cell>
          <cell r="BB92">
            <v>12</v>
          </cell>
          <cell r="BC92">
            <v>12</v>
          </cell>
          <cell r="BD92">
            <v>0</v>
          </cell>
          <cell r="BE92">
            <v>0</v>
          </cell>
          <cell r="BF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CD92">
            <v>0</v>
          </cell>
        </row>
        <row r="93">
          <cell r="B93">
            <v>0</v>
          </cell>
          <cell r="C93" t="str">
            <v>TD227</v>
          </cell>
          <cell r="D93" t="str">
            <v>Nguyễn Quang</v>
          </cell>
          <cell r="E93" t="str">
            <v>KS giám sát XD</v>
          </cell>
          <cell r="F93" t="str">
            <v>Ban QLDA Lê Văn Lương</v>
          </cell>
          <cell r="G93" t="str">
            <v>TD</v>
          </cell>
          <cell r="H93">
            <v>42461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Y93">
            <v>0</v>
          </cell>
          <cell r="Z93">
            <v>0</v>
          </cell>
          <cell r="AB93">
            <v>42735</v>
          </cell>
          <cell r="AC93">
            <v>0</v>
          </cell>
          <cell r="AD93">
            <v>0</v>
          </cell>
          <cell r="AE93">
            <v>0</v>
          </cell>
          <cell r="AF93">
            <v>9</v>
          </cell>
          <cell r="AG93">
            <v>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9</v>
          </cell>
          <cell r="AW93">
            <v>43100</v>
          </cell>
          <cell r="AX93">
            <v>0</v>
          </cell>
          <cell r="AY93">
            <v>9</v>
          </cell>
          <cell r="AZ93">
            <v>20</v>
          </cell>
          <cell r="BA93">
            <v>0</v>
          </cell>
          <cell r="BB93">
            <v>12</v>
          </cell>
          <cell r="BC93">
            <v>12</v>
          </cell>
          <cell r="BD93">
            <v>0</v>
          </cell>
          <cell r="BE93">
            <v>0</v>
          </cell>
          <cell r="BF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CD93">
            <v>0</v>
          </cell>
        </row>
        <row r="94">
          <cell r="B94">
            <v>0</v>
          </cell>
          <cell r="C94" t="str">
            <v>TD207</v>
          </cell>
          <cell r="D94" t="str">
            <v>Trịnh Xuân Công</v>
          </cell>
          <cell r="E94" t="str">
            <v>KS giám sát XD</v>
          </cell>
          <cell r="F94" t="str">
            <v>Ban QLDA Lê Văn Lương</v>
          </cell>
          <cell r="G94" t="str">
            <v>TD</v>
          </cell>
          <cell r="H94">
            <v>42383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Y94">
            <v>0</v>
          </cell>
          <cell r="Z94">
            <v>0</v>
          </cell>
          <cell r="AB94">
            <v>42735</v>
          </cell>
          <cell r="AC94">
            <v>0</v>
          </cell>
          <cell r="AD94">
            <v>0</v>
          </cell>
          <cell r="AE94">
            <v>0</v>
          </cell>
          <cell r="AF94">
            <v>11.5</v>
          </cell>
          <cell r="AG94">
            <v>11.5</v>
          </cell>
          <cell r="AH94">
            <v>0</v>
          </cell>
          <cell r="AI94">
            <v>1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1</v>
          </cell>
          <cell r="AU94">
            <v>10.5</v>
          </cell>
          <cell r="AW94">
            <v>43100</v>
          </cell>
          <cell r="AX94">
            <v>0</v>
          </cell>
          <cell r="AY94">
            <v>10.5</v>
          </cell>
          <cell r="AZ94">
            <v>23</v>
          </cell>
          <cell r="BA94">
            <v>0</v>
          </cell>
          <cell r="BB94">
            <v>12</v>
          </cell>
          <cell r="BC94">
            <v>12</v>
          </cell>
          <cell r="BD94">
            <v>0</v>
          </cell>
          <cell r="BE94">
            <v>0</v>
          </cell>
          <cell r="BG94">
            <v>2</v>
          </cell>
          <cell r="BH94">
            <v>0</v>
          </cell>
          <cell r="BI94">
            <v>3.5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5.5</v>
          </cell>
          <cell r="CD94">
            <v>0</v>
          </cell>
        </row>
        <row r="95">
          <cell r="B95">
            <v>10259</v>
          </cell>
          <cell r="C95" t="str">
            <v>TD261</v>
          </cell>
          <cell r="D95" t="str">
            <v>Trần Trung Hải</v>
          </cell>
          <cell r="E95" t="str">
            <v>NV QL kế hoạch</v>
          </cell>
          <cell r="F95" t="str">
            <v>Tiểu ban Kế hoạch</v>
          </cell>
          <cell r="G95" t="str">
            <v>TD</v>
          </cell>
          <cell r="H95">
            <v>42593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Y95">
            <v>0</v>
          </cell>
          <cell r="Z95">
            <v>0</v>
          </cell>
          <cell r="AB95">
            <v>42735</v>
          </cell>
          <cell r="AC95">
            <v>0</v>
          </cell>
          <cell r="AD95">
            <v>0</v>
          </cell>
          <cell r="AE95">
            <v>0</v>
          </cell>
          <cell r="AF95">
            <v>4.5</v>
          </cell>
          <cell r="AG95">
            <v>4.5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3</v>
          </cell>
          <cell r="AR95">
            <v>1.5</v>
          </cell>
          <cell r="AS95">
            <v>0</v>
          </cell>
          <cell r="AT95">
            <v>4.5</v>
          </cell>
          <cell r="AU95">
            <v>0</v>
          </cell>
          <cell r="AW95">
            <v>43100</v>
          </cell>
          <cell r="AX95">
            <v>0</v>
          </cell>
          <cell r="AY95">
            <v>0</v>
          </cell>
          <cell r="AZ95">
            <v>16</v>
          </cell>
          <cell r="BA95">
            <v>0</v>
          </cell>
          <cell r="BB95">
            <v>12</v>
          </cell>
          <cell r="BC95">
            <v>12</v>
          </cell>
          <cell r="BD95">
            <v>0.5</v>
          </cell>
          <cell r="BE95">
            <v>0</v>
          </cell>
          <cell r="BF95">
            <v>2</v>
          </cell>
          <cell r="BG95">
            <v>0</v>
          </cell>
          <cell r="BH95">
            <v>1</v>
          </cell>
          <cell r="BI95">
            <v>0</v>
          </cell>
          <cell r="BJ95">
            <v>1</v>
          </cell>
          <cell r="BK95">
            <v>0</v>
          </cell>
          <cell r="BL95">
            <v>0</v>
          </cell>
          <cell r="BM95">
            <v>1</v>
          </cell>
          <cell r="BN95">
            <v>0.5</v>
          </cell>
          <cell r="BO95">
            <v>2</v>
          </cell>
          <cell r="BP95">
            <v>8</v>
          </cell>
          <cell r="BQ95">
            <v>4</v>
          </cell>
          <cell r="CA95">
            <v>3</v>
          </cell>
          <cell r="CD95">
            <v>3</v>
          </cell>
          <cell r="CE95">
            <v>0</v>
          </cell>
        </row>
        <row r="96">
          <cell r="B96">
            <v>0</v>
          </cell>
          <cell r="C96" t="str">
            <v>TD262</v>
          </cell>
          <cell r="D96" t="str">
            <v>Lê Quý Hà</v>
          </cell>
          <cell r="E96" t="str">
            <v>KS nhiệt lạnh</v>
          </cell>
          <cell r="F96" t="str">
            <v>BP Kế hoạch kỹ thuật</v>
          </cell>
          <cell r="G96" t="str">
            <v>TD</v>
          </cell>
          <cell r="H96">
            <v>42597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Y96">
            <v>0</v>
          </cell>
          <cell r="Z96">
            <v>0</v>
          </cell>
          <cell r="AB96">
            <v>42735</v>
          </cell>
          <cell r="AC96">
            <v>0</v>
          </cell>
          <cell r="AD96">
            <v>0</v>
          </cell>
          <cell r="AE96">
            <v>0</v>
          </cell>
          <cell r="AF96">
            <v>4.5</v>
          </cell>
          <cell r="AG96">
            <v>4.5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T96">
            <v>0</v>
          </cell>
          <cell r="AU96">
            <v>4.5</v>
          </cell>
          <cell r="AW96">
            <v>43100</v>
          </cell>
          <cell r="AX96">
            <v>0</v>
          </cell>
          <cell r="AY96">
            <v>4.5</v>
          </cell>
          <cell r="AZ96">
            <v>16</v>
          </cell>
          <cell r="BA96">
            <v>0</v>
          </cell>
          <cell r="BB96">
            <v>12</v>
          </cell>
          <cell r="BC96">
            <v>12</v>
          </cell>
          <cell r="BD96">
            <v>0</v>
          </cell>
          <cell r="BE96">
            <v>0</v>
          </cell>
          <cell r="BF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CD96">
            <v>0</v>
          </cell>
        </row>
        <row r="97">
          <cell r="B97">
            <v>10260</v>
          </cell>
          <cell r="C97" t="str">
            <v>TD263</v>
          </cell>
          <cell r="D97" t="str">
            <v>Bùi Thị Khánh Linh</v>
          </cell>
          <cell r="E97" t="str">
            <v>NV hỗ trợ</v>
          </cell>
          <cell r="F97" t="str">
            <v>Ban NC và PT</v>
          </cell>
          <cell r="G97" t="str">
            <v>TD</v>
          </cell>
          <cell r="H97">
            <v>42593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Y97">
            <v>0</v>
          </cell>
          <cell r="Z97">
            <v>0</v>
          </cell>
          <cell r="AB97">
            <v>42735</v>
          </cell>
          <cell r="AC97">
            <v>0</v>
          </cell>
          <cell r="AD97">
            <v>0</v>
          </cell>
          <cell r="AE97">
            <v>0</v>
          </cell>
          <cell r="AF97">
            <v>4.5</v>
          </cell>
          <cell r="AG97">
            <v>4.5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2</v>
          </cell>
          <cell r="AR97">
            <v>0</v>
          </cell>
          <cell r="AS97">
            <v>2.5</v>
          </cell>
          <cell r="AT97">
            <v>4.5</v>
          </cell>
          <cell r="AU97">
            <v>0</v>
          </cell>
          <cell r="AW97">
            <v>43100</v>
          </cell>
          <cell r="AX97">
            <v>0</v>
          </cell>
          <cell r="AY97">
            <v>0</v>
          </cell>
          <cell r="AZ97">
            <v>16</v>
          </cell>
          <cell r="BA97">
            <v>0</v>
          </cell>
          <cell r="BB97">
            <v>12</v>
          </cell>
          <cell r="BC97">
            <v>12</v>
          </cell>
          <cell r="BD97">
            <v>1</v>
          </cell>
          <cell r="BE97">
            <v>1</v>
          </cell>
          <cell r="BG97">
            <v>0.5</v>
          </cell>
          <cell r="BH97">
            <v>4.5</v>
          </cell>
          <cell r="BI97">
            <v>0</v>
          </cell>
          <cell r="BJ97">
            <v>0</v>
          </cell>
          <cell r="BK97">
            <v>2</v>
          </cell>
          <cell r="BL97">
            <v>5</v>
          </cell>
          <cell r="BM97">
            <v>0</v>
          </cell>
          <cell r="BN97">
            <v>0</v>
          </cell>
          <cell r="BO97">
            <v>0</v>
          </cell>
          <cell r="BP97">
            <v>14</v>
          </cell>
          <cell r="BQ97">
            <v>-2</v>
          </cell>
          <cell r="CD97">
            <v>0</v>
          </cell>
          <cell r="CE97">
            <v>3</v>
          </cell>
        </row>
        <row r="98">
          <cell r="B98">
            <v>0</v>
          </cell>
          <cell r="C98" t="str">
            <v>TD264</v>
          </cell>
          <cell r="D98" t="str">
            <v>Nguyễn Đắc Quỳnh Anh</v>
          </cell>
          <cell r="E98" t="str">
            <v>NV QL kế hoạch</v>
          </cell>
          <cell r="F98" t="str">
            <v>Tiểu ban Kế hoạch</v>
          </cell>
          <cell r="G98" t="str">
            <v>TD</v>
          </cell>
          <cell r="H98">
            <v>42593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Y98">
            <v>0</v>
          </cell>
          <cell r="Z98">
            <v>0</v>
          </cell>
          <cell r="AB98">
            <v>42735</v>
          </cell>
          <cell r="AC98">
            <v>0</v>
          </cell>
          <cell r="AD98">
            <v>0</v>
          </cell>
          <cell r="AE98">
            <v>0</v>
          </cell>
          <cell r="AF98">
            <v>4.5</v>
          </cell>
          <cell r="AG98">
            <v>4.5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T98">
            <v>0</v>
          </cell>
          <cell r="AU98">
            <v>4.5</v>
          </cell>
          <cell r="AW98">
            <v>43100</v>
          </cell>
          <cell r="AX98">
            <v>0</v>
          </cell>
          <cell r="AY98">
            <v>4.5</v>
          </cell>
          <cell r="AZ98">
            <v>16</v>
          </cell>
          <cell r="BA98">
            <v>0</v>
          </cell>
          <cell r="BB98">
            <v>12</v>
          </cell>
          <cell r="BC98">
            <v>12</v>
          </cell>
          <cell r="BD98">
            <v>0</v>
          </cell>
          <cell r="BE98">
            <v>0</v>
          </cell>
          <cell r="BF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CD98">
            <v>0</v>
          </cell>
        </row>
        <row r="99">
          <cell r="B99">
            <v>10209</v>
          </cell>
          <cell r="C99" t="str">
            <v>TD265</v>
          </cell>
          <cell r="D99" t="str">
            <v>Phạm Mai Anh</v>
          </cell>
          <cell r="E99" t="str">
            <v>PT cho thuê</v>
          </cell>
          <cell r="F99" t="str">
            <v>BP Kinh doanh &amp; Tiếp thị</v>
          </cell>
          <cell r="G99" t="str">
            <v>TD</v>
          </cell>
          <cell r="H99">
            <v>42604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Y99">
            <v>0</v>
          </cell>
          <cell r="Z99">
            <v>0</v>
          </cell>
          <cell r="AB99">
            <v>42735</v>
          </cell>
          <cell r="AC99">
            <v>0</v>
          </cell>
          <cell r="AD99">
            <v>0</v>
          </cell>
          <cell r="AE99">
            <v>0</v>
          </cell>
          <cell r="AF99">
            <v>4.5</v>
          </cell>
          <cell r="AG99">
            <v>4.5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3</v>
          </cell>
          <cell r="AR99">
            <v>0</v>
          </cell>
          <cell r="AS99">
            <v>1</v>
          </cell>
          <cell r="AT99">
            <v>4</v>
          </cell>
          <cell r="AU99">
            <v>0.5</v>
          </cell>
          <cell r="AW99">
            <v>43100</v>
          </cell>
          <cell r="AX99">
            <v>0.5</v>
          </cell>
          <cell r="AY99">
            <v>0.5</v>
          </cell>
          <cell r="AZ99">
            <v>16</v>
          </cell>
          <cell r="BA99">
            <v>0</v>
          </cell>
          <cell r="BB99">
            <v>12</v>
          </cell>
          <cell r="BC99">
            <v>12.5</v>
          </cell>
          <cell r="BD99">
            <v>0</v>
          </cell>
          <cell r="BE99">
            <v>1</v>
          </cell>
          <cell r="BG99">
            <v>1</v>
          </cell>
          <cell r="BH99">
            <v>0</v>
          </cell>
          <cell r="BI99">
            <v>1</v>
          </cell>
          <cell r="BJ99">
            <v>1</v>
          </cell>
          <cell r="BK99">
            <v>6</v>
          </cell>
          <cell r="BL99">
            <v>2</v>
          </cell>
          <cell r="BM99">
            <v>0</v>
          </cell>
          <cell r="BN99">
            <v>0</v>
          </cell>
          <cell r="BO99">
            <v>0</v>
          </cell>
          <cell r="BP99">
            <v>12</v>
          </cell>
          <cell r="BQ99">
            <v>0.5</v>
          </cell>
          <cell r="CD99">
            <v>0</v>
          </cell>
          <cell r="CE99">
            <v>3</v>
          </cell>
        </row>
        <row r="100">
          <cell r="B100">
            <v>0</v>
          </cell>
          <cell r="C100" t="str">
            <v>TD266</v>
          </cell>
          <cell r="D100" t="str">
            <v>Lê Thị Thủy</v>
          </cell>
          <cell r="E100" t="str">
            <v>Chuyên viên kế toán</v>
          </cell>
          <cell r="F100" t="str">
            <v>BP Kế toán</v>
          </cell>
          <cell r="G100" t="str">
            <v>TD</v>
          </cell>
          <cell r="H100">
            <v>42602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Y100">
            <v>0</v>
          </cell>
          <cell r="Z100">
            <v>0</v>
          </cell>
          <cell r="AB100">
            <v>42735</v>
          </cell>
          <cell r="AC100">
            <v>0</v>
          </cell>
          <cell r="AD100">
            <v>0</v>
          </cell>
          <cell r="AE100">
            <v>0</v>
          </cell>
          <cell r="AF100">
            <v>4.5</v>
          </cell>
          <cell r="AG100">
            <v>4.5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1.5</v>
          </cell>
          <cell r="AS100">
            <v>0</v>
          </cell>
          <cell r="AT100">
            <v>1.5</v>
          </cell>
          <cell r="AU100">
            <v>3</v>
          </cell>
          <cell r="AW100">
            <v>43100</v>
          </cell>
          <cell r="AX100">
            <v>3</v>
          </cell>
          <cell r="AY100">
            <v>3</v>
          </cell>
          <cell r="AZ100">
            <v>16</v>
          </cell>
          <cell r="BA100">
            <v>0</v>
          </cell>
          <cell r="BB100">
            <v>12</v>
          </cell>
          <cell r="BC100">
            <v>15</v>
          </cell>
          <cell r="BD100">
            <v>0</v>
          </cell>
          <cell r="BE100">
            <v>4</v>
          </cell>
          <cell r="BF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4</v>
          </cell>
          <cell r="CD100">
            <v>0</v>
          </cell>
        </row>
        <row r="101">
          <cell r="B101">
            <v>0</v>
          </cell>
          <cell r="C101" t="str">
            <v>TD251</v>
          </cell>
          <cell r="D101" t="str">
            <v>Hoàng Duy Khang</v>
          </cell>
          <cell r="E101" t="str">
            <v>KS điện</v>
          </cell>
          <cell r="F101" t="str">
            <v>BP Kế hoạch kỹ thuật</v>
          </cell>
          <cell r="G101" t="str">
            <v>TD</v>
          </cell>
          <cell r="H101">
            <v>42557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Y101">
            <v>0</v>
          </cell>
          <cell r="Z101">
            <v>0</v>
          </cell>
          <cell r="AA101">
            <v>42694</v>
          </cell>
          <cell r="AB101">
            <v>42735</v>
          </cell>
          <cell r="AC101">
            <v>0</v>
          </cell>
          <cell r="AD101">
            <v>0</v>
          </cell>
          <cell r="AE101">
            <v>0</v>
          </cell>
          <cell r="AF101">
            <v>6</v>
          </cell>
          <cell r="AG101">
            <v>6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1</v>
          </cell>
          <cell r="AQ101">
            <v>2</v>
          </cell>
          <cell r="AR101">
            <v>1.5</v>
          </cell>
          <cell r="AT101">
            <v>4.5</v>
          </cell>
          <cell r="AU101">
            <v>1.5</v>
          </cell>
          <cell r="AW101">
            <v>43100</v>
          </cell>
          <cell r="AX101">
            <v>0</v>
          </cell>
          <cell r="AY101">
            <v>1.5</v>
          </cell>
          <cell r="AZ101">
            <v>17</v>
          </cell>
          <cell r="BA101">
            <v>0</v>
          </cell>
          <cell r="BB101">
            <v>12</v>
          </cell>
          <cell r="BC101">
            <v>12</v>
          </cell>
          <cell r="BD101">
            <v>0</v>
          </cell>
          <cell r="BE101">
            <v>0</v>
          </cell>
          <cell r="BF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CD101">
            <v>0</v>
          </cell>
        </row>
        <row r="102">
          <cell r="B102">
            <v>0</v>
          </cell>
          <cell r="C102" t="str">
            <v>TD252</v>
          </cell>
          <cell r="D102" t="str">
            <v>Trần Thị Thùy</v>
          </cell>
          <cell r="E102" t="str">
            <v>NV sale admin</v>
          </cell>
          <cell r="F102" t="str">
            <v>BP Kinh doanh &amp; Tiếp thị</v>
          </cell>
          <cell r="G102" t="str">
            <v>TD</v>
          </cell>
          <cell r="H102">
            <v>42565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Y102">
            <v>0</v>
          </cell>
          <cell r="Z102">
            <v>0</v>
          </cell>
          <cell r="AB102">
            <v>42735</v>
          </cell>
          <cell r="AC102">
            <v>0</v>
          </cell>
          <cell r="AD102">
            <v>0</v>
          </cell>
          <cell r="AE102">
            <v>0</v>
          </cell>
          <cell r="AF102">
            <v>5.5</v>
          </cell>
          <cell r="AG102">
            <v>5.5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2</v>
          </cell>
          <cell r="AT102">
            <v>2</v>
          </cell>
          <cell r="AU102">
            <v>3.5</v>
          </cell>
          <cell r="AW102">
            <v>43100</v>
          </cell>
          <cell r="AX102">
            <v>1</v>
          </cell>
          <cell r="AY102">
            <v>3.5</v>
          </cell>
          <cell r="AZ102">
            <v>17</v>
          </cell>
          <cell r="BA102">
            <v>0</v>
          </cell>
          <cell r="BB102">
            <v>12</v>
          </cell>
          <cell r="BC102">
            <v>13</v>
          </cell>
          <cell r="BD102">
            <v>0</v>
          </cell>
          <cell r="BE102">
            <v>1</v>
          </cell>
          <cell r="BF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1</v>
          </cell>
          <cell r="CD102">
            <v>0</v>
          </cell>
        </row>
        <row r="103">
          <cell r="B103">
            <v>10293</v>
          </cell>
          <cell r="C103" t="str">
            <v>TD254</v>
          </cell>
          <cell r="D103" t="str">
            <v>Nguyễn Thị Thanh Tú</v>
          </cell>
          <cell r="E103" t="str">
            <v>NV điều phối DA</v>
          </cell>
          <cell r="F103" t="str">
            <v>Tổ trợ lý</v>
          </cell>
          <cell r="G103" t="str">
            <v>TD</v>
          </cell>
          <cell r="H103">
            <v>42557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Y103">
            <v>0</v>
          </cell>
          <cell r="Z103">
            <v>0</v>
          </cell>
          <cell r="AB103">
            <v>42735</v>
          </cell>
          <cell r="AC103">
            <v>0</v>
          </cell>
          <cell r="AD103">
            <v>0</v>
          </cell>
          <cell r="AE103">
            <v>0</v>
          </cell>
          <cell r="AF103">
            <v>6</v>
          </cell>
          <cell r="AG103">
            <v>6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6</v>
          </cell>
          <cell r="AW103">
            <v>43100</v>
          </cell>
          <cell r="AX103">
            <v>0</v>
          </cell>
          <cell r="AY103">
            <v>6</v>
          </cell>
          <cell r="AZ103">
            <v>17</v>
          </cell>
          <cell r="BA103">
            <v>0</v>
          </cell>
          <cell r="BB103">
            <v>12</v>
          </cell>
          <cell r="BC103">
            <v>12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12</v>
          </cell>
          <cell r="CD103">
            <v>0</v>
          </cell>
          <cell r="CE103">
            <v>3</v>
          </cell>
        </row>
        <row r="104">
          <cell r="B104">
            <v>20382.099999999999</v>
          </cell>
          <cell r="C104" t="str">
            <v>TD256</v>
          </cell>
          <cell r="D104" t="str">
            <v>Nguyễn Viết Thông</v>
          </cell>
          <cell r="E104" t="str">
            <v>Chuyên viên kế toán</v>
          </cell>
          <cell r="F104" t="str">
            <v>BP Kế toán</v>
          </cell>
          <cell r="G104" t="str">
            <v>TD</v>
          </cell>
          <cell r="H104">
            <v>42585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Y104">
            <v>0</v>
          </cell>
          <cell r="Z104">
            <v>0</v>
          </cell>
          <cell r="AB104">
            <v>42735</v>
          </cell>
          <cell r="AC104">
            <v>0</v>
          </cell>
          <cell r="AD104">
            <v>0</v>
          </cell>
          <cell r="AE104">
            <v>0</v>
          </cell>
          <cell r="AF104">
            <v>5</v>
          </cell>
          <cell r="AG104">
            <v>5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1</v>
          </cell>
          <cell r="AQ104">
            <v>0</v>
          </cell>
          <cell r="AR104">
            <v>3</v>
          </cell>
          <cell r="AS104">
            <v>1</v>
          </cell>
          <cell r="AT104">
            <v>5</v>
          </cell>
          <cell r="AU104">
            <v>0</v>
          </cell>
          <cell r="AW104">
            <v>43100</v>
          </cell>
          <cell r="AX104">
            <v>0</v>
          </cell>
          <cell r="AY104">
            <v>0</v>
          </cell>
          <cell r="AZ104">
            <v>16</v>
          </cell>
          <cell r="BA104">
            <v>0</v>
          </cell>
          <cell r="BB104">
            <v>12</v>
          </cell>
          <cell r="BC104">
            <v>12</v>
          </cell>
          <cell r="BD104">
            <v>0</v>
          </cell>
          <cell r="BE104">
            <v>1</v>
          </cell>
          <cell r="BF104">
            <v>1</v>
          </cell>
          <cell r="BG104">
            <v>0.5</v>
          </cell>
          <cell r="BH104">
            <v>6.5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9</v>
          </cell>
          <cell r="BQ104">
            <v>3</v>
          </cell>
          <cell r="CD104">
            <v>0</v>
          </cell>
          <cell r="CE104">
            <v>3</v>
          </cell>
        </row>
        <row r="105">
          <cell r="B105">
            <v>0</v>
          </cell>
          <cell r="C105" t="str">
            <v>TD259</v>
          </cell>
          <cell r="D105" t="str">
            <v>Nguyễn Minh Trà</v>
          </cell>
          <cell r="E105" t="str">
            <v>NV nhân sự</v>
          </cell>
          <cell r="F105" t="str">
            <v>BP Nhân sự</v>
          </cell>
          <cell r="G105" t="str">
            <v>TD</v>
          </cell>
          <cell r="H105">
            <v>42590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Y105">
            <v>0</v>
          </cell>
          <cell r="Z105">
            <v>0</v>
          </cell>
          <cell r="AB105">
            <v>42735</v>
          </cell>
          <cell r="AC105">
            <v>0</v>
          </cell>
          <cell r="AD105">
            <v>0</v>
          </cell>
          <cell r="AE105">
            <v>0</v>
          </cell>
          <cell r="AF105">
            <v>5</v>
          </cell>
          <cell r="AG105">
            <v>5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T105">
            <v>0</v>
          </cell>
          <cell r="AU105">
            <v>5</v>
          </cell>
          <cell r="AW105">
            <v>43100</v>
          </cell>
          <cell r="AX105">
            <v>0</v>
          </cell>
          <cell r="AY105">
            <v>5</v>
          </cell>
          <cell r="AZ105">
            <v>16</v>
          </cell>
          <cell r="BA105">
            <v>0</v>
          </cell>
          <cell r="BB105">
            <v>12</v>
          </cell>
          <cell r="BC105">
            <v>12</v>
          </cell>
          <cell r="BD105">
            <v>0</v>
          </cell>
          <cell r="BE105">
            <v>0</v>
          </cell>
          <cell r="BF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CD105">
            <v>0</v>
          </cell>
        </row>
        <row r="106">
          <cell r="B106">
            <v>10261</v>
          </cell>
          <cell r="C106" t="str">
            <v>TD267</v>
          </cell>
          <cell r="D106" t="str">
            <v>Lê Đức Anh</v>
          </cell>
          <cell r="G106" t="str">
            <v>TD</v>
          </cell>
          <cell r="H106">
            <v>42628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Y106">
            <v>0</v>
          </cell>
          <cell r="Z106">
            <v>0</v>
          </cell>
          <cell r="AB106">
            <v>42735</v>
          </cell>
          <cell r="AC106">
            <v>0</v>
          </cell>
          <cell r="AD106">
            <v>0</v>
          </cell>
          <cell r="AE106">
            <v>0</v>
          </cell>
          <cell r="AF106">
            <v>3.5</v>
          </cell>
          <cell r="AG106">
            <v>3.5</v>
          </cell>
          <cell r="AH106">
            <v>0</v>
          </cell>
          <cell r="AI106">
            <v>1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6</v>
          </cell>
          <cell r="AP106">
            <v>0</v>
          </cell>
          <cell r="AQ106">
            <v>0</v>
          </cell>
          <cell r="AR106">
            <v>0</v>
          </cell>
          <cell r="AS106">
            <v>3</v>
          </cell>
          <cell r="AU106">
            <v>3.5</v>
          </cell>
          <cell r="AW106">
            <v>43100</v>
          </cell>
          <cell r="AX106">
            <v>3.5</v>
          </cell>
          <cell r="AY106">
            <v>3.5</v>
          </cell>
          <cell r="AZ106">
            <v>15</v>
          </cell>
          <cell r="BA106">
            <v>0</v>
          </cell>
          <cell r="BB106">
            <v>12</v>
          </cell>
          <cell r="BC106">
            <v>15.5</v>
          </cell>
          <cell r="BD106">
            <v>1.5</v>
          </cell>
          <cell r="BE106">
            <v>0</v>
          </cell>
          <cell r="BF106">
            <v>2</v>
          </cell>
          <cell r="BG106">
            <v>2</v>
          </cell>
          <cell r="BH106">
            <v>2.5</v>
          </cell>
          <cell r="BI106">
            <v>0</v>
          </cell>
          <cell r="BJ106">
            <v>0</v>
          </cell>
          <cell r="BK106">
            <v>0</v>
          </cell>
          <cell r="BL106">
            <v>1.5</v>
          </cell>
          <cell r="BM106">
            <v>3</v>
          </cell>
          <cell r="BN106">
            <v>2</v>
          </cell>
          <cell r="BO106">
            <v>1</v>
          </cell>
          <cell r="BP106">
            <v>15.5</v>
          </cell>
          <cell r="BQ106">
            <v>0</v>
          </cell>
          <cell r="CD106">
            <v>0</v>
          </cell>
          <cell r="CE106">
            <v>3</v>
          </cell>
        </row>
        <row r="107">
          <cell r="B107">
            <v>0</v>
          </cell>
          <cell r="C107" t="str">
            <v>TD268</v>
          </cell>
          <cell r="D107" t="str">
            <v>Võ Văn Minh</v>
          </cell>
          <cell r="G107" t="str">
            <v>TD</v>
          </cell>
          <cell r="H107">
            <v>42628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Y107">
            <v>0</v>
          </cell>
          <cell r="Z107">
            <v>0</v>
          </cell>
          <cell r="AB107">
            <v>42735</v>
          </cell>
          <cell r="AC107">
            <v>0</v>
          </cell>
          <cell r="AD107">
            <v>0</v>
          </cell>
          <cell r="AE107">
            <v>0</v>
          </cell>
          <cell r="AF107">
            <v>3.5</v>
          </cell>
          <cell r="AG107">
            <v>3.5</v>
          </cell>
          <cell r="AH107">
            <v>0</v>
          </cell>
          <cell r="AI107">
            <v>1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 t="e">
            <v>#N/A</v>
          </cell>
          <cell r="AP107">
            <v>0</v>
          </cell>
          <cell r="AQ107">
            <v>0</v>
          </cell>
          <cell r="AR107" t="e">
            <v>#N/A</v>
          </cell>
          <cell r="AU107">
            <v>3.5</v>
          </cell>
          <cell r="AW107">
            <v>43100</v>
          </cell>
          <cell r="AX107">
            <v>0</v>
          </cell>
          <cell r="AY107">
            <v>3.5</v>
          </cell>
          <cell r="AZ107">
            <v>15</v>
          </cell>
          <cell r="BA107">
            <v>0</v>
          </cell>
          <cell r="BB107">
            <v>12</v>
          </cell>
          <cell r="BC107">
            <v>12</v>
          </cell>
          <cell r="BD107">
            <v>0</v>
          </cell>
          <cell r="BE107">
            <v>0</v>
          </cell>
          <cell r="BF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CD107">
            <v>0</v>
          </cell>
        </row>
        <row r="108">
          <cell r="B108">
            <v>10001</v>
          </cell>
          <cell r="C108" t="str">
            <v>TDI001</v>
          </cell>
          <cell r="D108" t="str">
            <v>Nguyễn Ngọc Xuyên</v>
          </cell>
          <cell r="E108" t="str">
            <v>Phó Giám đốc</v>
          </cell>
          <cell r="F108" t="str">
            <v>Ban Giám đốc</v>
          </cell>
          <cell r="G108" t="str">
            <v>C1</v>
          </cell>
          <cell r="H108">
            <v>41339</v>
          </cell>
          <cell r="I108">
            <v>21</v>
          </cell>
          <cell r="J108">
            <v>0</v>
          </cell>
          <cell r="K108">
            <v>12</v>
          </cell>
          <cell r="L108">
            <v>12</v>
          </cell>
          <cell r="Z108">
            <v>12</v>
          </cell>
          <cell r="AB108">
            <v>42735</v>
          </cell>
          <cell r="AC108">
            <v>0</v>
          </cell>
          <cell r="AD108">
            <v>33</v>
          </cell>
          <cell r="AE108">
            <v>0</v>
          </cell>
          <cell r="AF108">
            <v>12</v>
          </cell>
          <cell r="AG108">
            <v>12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12</v>
          </cell>
          <cell r="AW108">
            <v>43100</v>
          </cell>
          <cell r="AX108">
            <v>0</v>
          </cell>
          <cell r="AY108">
            <v>12</v>
          </cell>
          <cell r="AZ108">
            <v>57</v>
          </cell>
          <cell r="BA108">
            <v>1</v>
          </cell>
          <cell r="BB108">
            <v>12</v>
          </cell>
          <cell r="BC108">
            <v>13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13</v>
          </cell>
          <cell r="CD108">
            <v>0</v>
          </cell>
          <cell r="CE108">
            <v>3</v>
          </cell>
        </row>
        <row r="109">
          <cell r="B109">
            <v>10003</v>
          </cell>
          <cell r="C109" t="str">
            <v>TDI002</v>
          </cell>
          <cell r="D109" t="str">
            <v>Trần Nguyễn Dũng</v>
          </cell>
          <cell r="E109" t="str">
            <v>NV kiến trúc</v>
          </cell>
          <cell r="F109" t="str">
            <v>BP Thiết kế</v>
          </cell>
          <cell r="G109" t="str">
            <v>C1</v>
          </cell>
          <cell r="H109">
            <v>41381</v>
          </cell>
          <cell r="I109">
            <v>20</v>
          </cell>
          <cell r="J109">
            <v>0</v>
          </cell>
          <cell r="K109">
            <v>12</v>
          </cell>
          <cell r="L109">
            <v>12</v>
          </cell>
          <cell r="Y109">
            <v>0</v>
          </cell>
          <cell r="Z109">
            <v>12</v>
          </cell>
          <cell r="AB109">
            <v>42735</v>
          </cell>
          <cell r="AC109">
            <v>4</v>
          </cell>
          <cell r="AD109">
            <v>32</v>
          </cell>
          <cell r="AE109">
            <v>0</v>
          </cell>
          <cell r="AF109">
            <v>12</v>
          </cell>
          <cell r="AG109">
            <v>16</v>
          </cell>
          <cell r="AH109">
            <v>0</v>
          </cell>
          <cell r="AI109">
            <v>0</v>
          </cell>
          <cell r="AJ109">
            <v>4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3</v>
          </cell>
          <cell r="AP109">
            <v>0</v>
          </cell>
          <cell r="AQ109">
            <v>0</v>
          </cell>
          <cell r="AR109">
            <v>0</v>
          </cell>
          <cell r="AS109">
            <v>2</v>
          </cell>
          <cell r="AT109">
            <v>9</v>
          </cell>
          <cell r="AU109">
            <v>7</v>
          </cell>
          <cell r="AW109">
            <v>43100</v>
          </cell>
          <cell r="AX109">
            <v>4.5</v>
          </cell>
          <cell r="AY109">
            <v>7</v>
          </cell>
          <cell r="AZ109">
            <v>56</v>
          </cell>
          <cell r="BA109">
            <v>1</v>
          </cell>
          <cell r="BB109">
            <v>12</v>
          </cell>
          <cell r="BC109">
            <v>17.5</v>
          </cell>
          <cell r="BD109">
            <v>0</v>
          </cell>
          <cell r="BE109">
            <v>1</v>
          </cell>
          <cell r="BF109">
            <v>3.5</v>
          </cell>
          <cell r="BG109">
            <v>0.5</v>
          </cell>
          <cell r="BH109">
            <v>4</v>
          </cell>
          <cell r="BI109">
            <v>0</v>
          </cell>
          <cell r="BJ109">
            <v>0</v>
          </cell>
          <cell r="BK109">
            <v>1.5</v>
          </cell>
          <cell r="BL109">
            <v>1.5</v>
          </cell>
          <cell r="BM109">
            <v>0.5</v>
          </cell>
          <cell r="BN109">
            <v>1</v>
          </cell>
          <cell r="BO109">
            <v>0.5</v>
          </cell>
          <cell r="BP109">
            <v>14</v>
          </cell>
          <cell r="BQ109">
            <v>3.5</v>
          </cell>
          <cell r="CD109">
            <v>0</v>
          </cell>
          <cell r="CE109">
            <v>3</v>
          </cell>
        </row>
        <row r="110">
          <cell r="B110">
            <v>10004</v>
          </cell>
          <cell r="C110" t="str">
            <v>TDI003</v>
          </cell>
          <cell r="D110" t="str">
            <v>Đào Hữu Đạt</v>
          </cell>
          <cell r="E110" t="str">
            <v>Chuyên viên thiết kế</v>
          </cell>
          <cell r="F110" t="str">
            <v>BP Thiết kế</v>
          </cell>
          <cell r="G110" t="str">
            <v>C1</v>
          </cell>
          <cell r="H110">
            <v>41345</v>
          </cell>
          <cell r="I110">
            <v>21</v>
          </cell>
          <cell r="J110">
            <v>0</v>
          </cell>
          <cell r="K110">
            <v>12</v>
          </cell>
          <cell r="L110">
            <v>12</v>
          </cell>
          <cell r="Y110">
            <v>0</v>
          </cell>
          <cell r="Z110">
            <v>12</v>
          </cell>
          <cell r="AB110">
            <v>42735</v>
          </cell>
          <cell r="AC110">
            <v>0</v>
          </cell>
          <cell r="AD110">
            <v>33</v>
          </cell>
          <cell r="AE110">
            <v>0</v>
          </cell>
          <cell r="AF110">
            <v>12</v>
          </cell>
          <cell r="AG110">
            <v>12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1</v>
          </cell>
          <cell r="AM110">
            <v>0</v>
          </cell>
          <cell r="AN110">
            <v>1.5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1</v>
          </cell>
          <cell r="AT110">
            <v>3.5</v>
          </cell>
          <cell r="AU110">
            <v>8.5</v>
          </cell>
          <cell r="AW110">
            <v>43100</v>
          </cell>
          <cell r="AX110">
            <v>2</v>
          </cell>
          <cell r="AY110">
            <v>8.5</v>
          </cell>
          <cell r="AZ110">
            <v>57</v>
          </cell>
          <cell r="BA110">
            <v>1</v>
          </cell>
          <cell r="BB110">
            <v>12</v>
          </cell>
          <cell r="BC110">
            <v>15</v>
          </cell>
          <cell r="BD110">
            <v>0</v>
          </cell>
          <cell r="BE110">
            <v>2</v>
          </cell>
          <cell r="BF110">
            <v>0</v>
          </cell>
          <cell r="BG110">
            <v>0</v>
          </cell>
          <cell r="BH110">
            <v>3</v>
          </cell>
          <cell r="BI110">
            <v>0</v>
          </cell>
          <cell r="BJ110">
            <v>0</v>
          </cell>
          <cell r="BK110">
            <v>0</v>
          </cell>
          <cell r="BL110">
            <v>0.5</v>
          </cell>
          <cell r="BM110">
            <v>0</v>
          </cell>
          <cell r="BN110">
            <v>0</v>
          </cell>
          <cell r="BO110">
            <v>1</v>
          </cell>
          <cell r="BP110">
            <v>6.5</v>
          </cell>
          <cell r="BQ110">
            <v>8.5</v>
          </cell>
          <cell r="CD110">
            <v>0</v>
          </cell>
          <cell r="CE110">
            <v>3</v>
          </cell>
        </row>
        <row r="111">
          <cell r="B111">
            <v>10005</v>
          </cell>
          <cell r="C111" t="str">
            <v>TDI004</v>
          </cell>
          <cell r="D111" t="str">
            <v>Lưu Minh Luân</v>
          </cell>
          <cell r="E111" t="str">
            <v>Chuyên viên thiết kế</v>
          </cell>
          <cell r="F111" t="str">
            <v>BP Thiết kế</v>
          </cell>
          <cell r="G111" t="str">
            <v>C1</v>
          </cell>
          <cell r="H111">
            <v>41687</v>
          </cell>
          <cell r="I111">
            <v>10</v>
          </cell>
          <cell r="J111">
            <v>0</v>
          </cell>
          <cell r="K111">
            <v>12</v>
          </cell>
          <cell r="L111">
            <v>12</v>
          </cell>
          <cell r="Y111">
            <v>0</v>
          </cell>
          <cell r="Z111">
            <v>12</v>
          </cell>
          <cell r="AB111">
            <v>42735</v>
          </cell>
          <cell r="AC111">
            <v>0</v>
          </cell>
          <cell r="AD111">
            <v>22</v>
          </cell>
          <cell r="AE111">
            <v>0</v>
          </cell>
          <cell r="AF111">
            <v>12</v>
          </cell>
          <cell r="AG111">
            <v>12</v>
          </cell>
          <cell r="AH111">
            <v>0</v>
          </cell>
          <cell r="AI111">
            <v>0</v>
          </cell>
          <cell r="AJ111">
            <v>0</v>
          </cell>
          <cell r="AK111">
            <v>1</v>
          </cell>
          <cell r="AL111">
            <v>0</v>
          </cell>
          <cell r="AM111">
            <v>0</v>
          </cell>
          <cell r="AN111">
            <v>0.5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1.5</v>
          </cell>
          <cell r="AU111">
            <v>10.5</v>
          </cell>
          <cell r="AW111">
            <v>43100</v>
          </cell>
          <cell r="AX111">
            <v>3</v>
          </cell>
          <cell r="AY111">
            <v>10.5</v>
          </cell>
          <cell r="AZ111">
            <v>46</v>
          </cell>
          <cell r="BA111">
            <v>1</v>
          </cell>
          <cell r="BB111">
            <v>12</v>
          </cell>
          <cell r="BC111">
            <v>16</v>
          </cell>
          <cell r="BD111">
            <v>2</v>
          </cell>
          <cell r="BE111">
            <v>1</v>
          </cell>
          <cell r="BG111">
            <v>2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1</v>
          </cell>
          <cell r="BN111">
            <v>2</v>
          </cell>
          <cell r="BO111">
            <v>1</v>
          </cell>
          <cell r="BP111">
            <v>9</v>
          </cell>
          <cell r="BQ111">
            <v>7</v>
          </cell>
          <cell r="CD111">
            <v>0</v>
          </cell>
          <cell r="CE111">
            <v>3</v>
          </cell>
        </row>
        <row r="112">
          <cell r="B112">
            <v>0</v>
          </cell>
          <cell r="C112" t="str">
            <v>TDI005</v>
          </cell>
          <cell r="D112" t="str">
            <v>Nguyễn Thị Hân</v>
          </cell>
          <cell r="E112" t="str">
            <v>NV Kế toán tổng hợp</v>
          </cell>
          <cell r="F112" t="str">
            <v>BP Kế toán</v>
          </cell>
          <cell r="G112" t="str">
            <v>C1</v>
          </cell>
          <cell r="H112">
            <v>41757</v>
          </cell>
          <cell r="I112">
            <v>8</v>
          </cell>
          <cell r="J112">
            <v>0</v>
          </cell>
          <cell r="K112">
            <v>12</v>
          </cell>
          <cell r="L112">
            <v>12</v>
          </cell>
          <cell r="Y112">
            <v>0</v>
          </cell>
          <cell r="Z112">
            <v>12</v>
          </cell>
          <cell r="AB112">
            <v>42735</v>
          </cell>
          <cell r="AC112">
            <v>3</v>
          </cell>
          <cell r="AD112">
            <v>20</v>
          </cell>
          <cell r="AE112">
            <v>0</v>
          </cell>
          <cell r="AF112">
            <v>12</v>
          </cell>
          <cell r="AG112">
            <v>15</v>
          </cell>
          <cell r="AH112">
            <v>0</v>
          </cell>
          <cell r="AI112">
            <v>1</v>
          </cell>
          <cell r="AJ112">
            <v>2</v>
          </cell>
          <cell r="AK112">
            <v>2</v>
          </cell>
          <cell r="AL112">
            <v>0</v>
          </cell>
          <cell r="AM112">
            <v>0</v>
          </cell>
          <cell r="AN112">
            <v>0.5</v>
          </cell>
          <cell r="AO112">
            <v>1</v>
          </cell>
          <cell r="AP112">
            <v>1</v>
          </cell>
          <cell r="AQ112">
            <v>0</v>
          </cell>
          <cell r="AR112">
            <v>3</v>
          </cell>
          <cell r="AS112">
            <v>0.5</v>
          </cell>
          <cell r="AT112">
            <v>11</v>
          </cell>
          <cell r="AU112">
            <v>4</v>
          </cell>
          <cell r="AW112">
            <v>43100</v>
          </cell>
          <cell r="AX112">
            <v>2</v>
          </cell>
          <cell r="AY112">
            <v>4</v>
          </cell>
          <cell r="AZ112">
            <v>44</v>
          </cell>
          <cell r="BA112">
            <v>1</v>
          </cell>
          <cell r="BB112">
            <v>12</v>
          </cell>
          <cell r="BC112">
            <v>15</v>
          </cell>
          <cell r="BD112">
            <v>0.5</v>
          </cell>
          <cell r="BE112">
            <v>0</v>
          </cell>
          <cell r="BF112">
            <v>1.5</v>
          </cell>
          <cell r="BG112">
            <v>3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5</v>
          </cell>
          <cell r="CD112">
            <v>0</v>
          </cell>
        </row>
        <row r="113">
          <cell r="B113">
            <v>10006</v>
          </cell>
          <cell r="C113" t="str">
            <v>TDI006</v>
          </cell>
          <cell r="D113" t="str">
            <v>Nguyễn Thành Nam</v>
          </cell>
          <cell r="E113" t="str">
            <v xml:space="preserve">Giám đốc </v>
          </cell>
          <cell r="F113" t="str">
            <v>BP Thiết kế</v>
          </cell>
          <cell r="G113" t="str">
            <v>C1</v>
          </cell>
          <cell r="H113">
            <v>40162</v>
          </cell>
          <cell r="I113">
            <v>60</v>
          </cell>
          <cell r="J113">
            <v>1</v>
          </cell>
          <cell r="K113">
            <v>12</v>
          </cell>
          <cell r="L113">
            <v>13</v>
          </cell>
          <cell r="Y113">
            <v>0</v>
          </cell>
          <cell r="Z113">
            <v>12</v>
          </cell>
          <cell r="AB113">
            <v>42735</v>
          </cell>
          <cell r="AC113">
            <v>0</v>
          </cell>
          <cell r="AD113">
            <v>72</v>
          </cell>
          <cell r="AE113">
            <v>2</v>
          </cell>
          <cell r="AF113">
            <v>12</v>
          </cell>
          <cell r="AG113">
            <v>14</v>
          </cell>
          <cell r="AH113">
            <v>0</v>
          </cell>
          <cell r="AI113">
            <v>0</v>
          </cell>
          <cell r="AJ113">
            <v>0</v>
          </cell>
          <cell r="AK113">
            <v>5</v>
          </cell>
          <cell r="AL113">
            <v>1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3</v>
          </cell>
          <cell r="AS113">
            <v>0</v>
          </cell>
          <cell r="AT113">
            <v>9</v>
          </cell>
          <cell r="AU113">
            <v>5</v>
          </cell>
          <cell r="AW113">
            <v>43100</v>
          </cell>
          <cell r="AX113">
            <v>1</v>
          </cell>
          <cell r="AY113">
            <v>5</v>
          </cell>
          <cell r="AZ113">
            <v>96</v>
          </cell>
          <cell r="BA113">
            <v>2</v>
          </cell>
          <cell r="BB113">
            <v>12</v>
          </cell>
          <cell r="BC113">
            <v>15</v>
          </cell>
          <cell r="BD113">
            <v>0</v>
          </cell>
          <cell r="BE113">
            <v>1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1</v>
          </cell>
          <cell r="BQ113">
            <v>14</v>
          </cell>
          <cell r="CD113">
            <v>0</v>
          </cell>
          <cell r="CE113">
            <v>3</v>
          </cell>
        </row>
        <row r="114">
          <cell r="B114">
            <v>0</v>
          </cell>
          <cell r="C114" t="e">
            <v>#N/A</v>
          </cell>
          <cell r="D114" t="str">
            <v>Tống Bá Hiếu</v>
          </cell>
          <cell r="E114" t="e">
            <v>#N/A</v>
          </cell>
          <cell r="F114" t="e">
            <v>#N/A</v>
          </cell>
          <cell r="G114" t="str">
            <v>C1</v>
          </cell>
          <cell r="H114">
            <v>42198</v>
          </cell>
          <cell r="I114">
            <v>0</v>
          </cell>
          <cell r="J114">
            <v>0</v>
          </cell>
          <cell r="K114">
            <v>5.5</v>
          </cell>
          <cell r="L114">
            <v>5.5</v>
          </cell>
          <cell r="Y114">
            <v>0</v>
          </cell>
          <cell r="Z114">
            <v>5.5</v>
          </cell>
          <cell r="AB114">
            <v>42735</v>
          </cell>
          <cell r="AC114">
            <v>1.5</v>
          </cell>
          <cell r="AD114">
            <v>5</v>
          </cell>
          <cell r="AE114">
            <v>0</v>
          </cell>
          <cell r="AF114">
            <v>12</v>
          </cell>
          <cell r="AG114">
            <v>13.5</v>
          </cell>
          <cell r="AH114">
            <v>0</v>
          </cell>
          <cell r="AI114">
            <v>0</v>
          </cell>
          <cell r="AJ114">
            <v>1.5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T114">
            <v>1.5</v>
          </cell>
          <cell r="AU114">
            <v>12</v>
          </cell>
          <cell r="AW114">
            <v>43100</v>
          </cell>
          <cell r="AX114">
            <v>0</v>
          </cell>
          <cell r="AY114">
            <v>12</v>
          </cell>
          <cell r="AZ114">
            <v>29</v>
          </cell>
          <cell r="BA114">
            <v>0</v>
          </cell>
          <cell r="BB114">
            <v>12</v>
          </cell>
          <cell r="BC114">
            <v>12</v>
          </cell>
          <cell r="BD114">
            <v>0</v>
          </cell>
          <cell r="BE114">
            <v>0</v>
          </cell>
          <cell r="BF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CD114">
            <v>0</v>
          </cell>
        </row>
        <row r="115">
          <cell r="B115">
            <v>0</v>
          </cell>
          <cell r="C115" t="e">
            <v>#N/A</v>
          </cell>
          <cell r="D115" t="str">
            <v>Lưu Tiến Tùng</v>
          </cell>
          <cell r="G115" t="str">
            <v>C1</v>
          </cell>
          <cell r="H115">
            <v>42221</v>
          </cell>
          <cell r="I115">
            <v>0</v>
          </cell>
          <cell r="J115">
            <v>0</v>
          </cell>
          <cell r="K115">
            <v>5</v>
          </cell>
          <cell r="L115">
            <v>5</v>
          </cell>
          <cell r="Y115">
            <v>0</v>
          </cell>
          <cell r="Z115">
            <v>5</v>
          </cell>
          <cell r="AA115">
            <v>42566</v>
          </cell>
          <cell r="AB115">
            <v>42735</v>
          </cell>
          <cell r="AC115">
            <v>1.5</v>
          </cell>
          <cell r="AD115">
            <v>4</v>
          </cell>
          <cell r="AE115">
            <v>0</v>
          </cell>
          <cell r="AF115">
            <v>12</v>
          </cell>
          <cell r="AG115">
            <v>13.5</v>
          </cell>
          <cell r="AH115">
            <v>0</v>
          </cell>
          <cell r="AI115">
            <v>0.5</v>
          </cell>
          <cell r="AJ115">
            <v>1</v>
          </cell>
          <cell r="AK115">
            <v>1</v>
          </cell>
          <cell r="AL115">
            <v>1</v>
          </cell>
          <cell r="AM115">
            <v>1.5</v>
          </cell>
          <cell r="AN115">
            <v>3</v>
          </cell>
          <cell r="AT115">
            <v>8</v>
          </cell>
          <cell r="AU115">
            <v>5.5</v>
          </cell>
          <cell r="AW115">
            <v>43100</v>
          </cell>
          <cell r="AX115">
            <v>0</v>
          </cell>
          <cell r="AY115">
            <v>5.5</v>
          </cell>
          <cell r="AZ115">
            <v>28</v>
          </cell>
          <cell r="BA115">
            <v>0</v>
          </cell>
          <cell r="BB115">
            <v>12</v>
          </cell>
          <cell r="BC115">
            <v>12</v>
          </cell>
          <cell r="BD115">
            <v>0</v>
          </cell>
          <cell r="BE115">
            <v>0</v>
          </cell>
          <cell r="BF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CD115">
            <v>0</v>
          </cell>
        </row>
        <row r="116">
          <cell r="B116">
            <v>10122</v>
          </cell>
          <cell r="C116" t="e">
            <v>#N/A</v>
          </cell>
          <cell r="D116" t="str">
            <v>Nguyễn Văn Hùng</v>
          </cell>
          <cell r="G116" t="str">
            <v>C1</v>
          </cell>
          <cell r="H116">
            <v>42219</v>
          </cell>
          <cell r="I116">
            <v>0</v>
          </cell>
          <cell r="J116">
            <v>0</v>
          </cell>
          <cell r="K116">
            <v>5</v>
          </cell>
          <cell r="L116">
            <v>5</v>
          </cell>
          <cell r="Y116">
            <v>0</v>
          </cell>
          <cell r="Z116">
            <v>5</v>
          </cell>
          <cell r="AA116">
            <v>42488</v>
          </cell>
          <cell r="AB116">
            <v>42735</v>
          </cell>
          <cell r="AC116">
            <v>1.5</v>
          </cell>
          <cell r="AD116">
            <v>4</v>
          </cell>
          <cell r="AE116">
            <v>0</v>
          </cell>
          <cell r="AF116">
            <v>12</v>
          </cell>
          <cell r="AG116">
            <v>13.5</v>
          </cell>
          <cell r="AH116">
            <v>0</v>
          </cell>
          <cell r="AI116">
            <v>0</v>
          </cell>
          <cell r="AJ116">
            <v>1.5</v>
          </cell>
          <cell r="AK116">
            <v>3</v>
          </cell>
          <cell r="AL116">
            <v>0</v>
          </cell>
          <cell r="AM116">
            <v>0</v>
          </cell>
          <cell r="AN116">
            <v>0</v>
          </cell>
          <cell r="AT116">
            <v>4.5</v>
          </cell>
          <cell r="AU116">
            <v>9</v>
          </cell>
          <cell r="AW116">
            <v>43100</v>
          </cell>
          <cell r="AX116">
            <v>0</v>
          </cell>
          <cell r="AY116">
            <v>9</v>
          </cell>
          <cell r="AZ116">
            <v>28</v>
          </cell>
          <cell r="BA116">
            <v>0</v>
          </cell>
          <cell r="BB116">
            <v>12</v>
          </cell>
          <cell r="BC116">
            <v>12</v>
          </cell>
          <cell r="BD116">
            <v>0</v>
          </cell>
          <cell r="BE116">
            <v>0</v>
          </cell>
          <cell r="BF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1</v>
          </cell>
          <cell r="BN116">
            <v>0</v>
          </cell>
          <cell r="BO116">
            <v>0</v>
          </cell>
          <cell r="BP116">
            <v>1</v>
          </cell>
          <cell r="BQ116">
            <v>11</v>
          </cell>
          <cell r="CD116">
            <v>0</v>
          </cell>
          <cell r="CE116">
            <v>3</v>
          </cell>
        </row>
        <row r="117">
          <cell r="B117">
            <v>10051</v>
          </cell>
          <cell r="C117" t="str">
            <v>CNX041</v>
          </cell>
          <cell r="D117" t="str">
            <v>Lê Lâm</v>
          </cell>
          <cell r="E117" t="str">
            <v>Lái xe</v>
          </cell>
          <cell r="F117" t="str">
            <v>BP Hành chính tổng hợp</v>
          </cell>
          <cell r="G117" t="str">
            <v>C3</v>
          </cell>
          <cell r="H117" t="str">
            <v>06/10/2014</v>
          </cell>
          <cell r="I117">
            <v>2</v>
          </cell>
          <cell r="J117">
            <v>0</v>
          </cell>
          <cell r="K117">
            <v>12</v>
          </cell>
          <cell r="L117">
            <v>12</v>
          </cell>
          <cell r="Z117">
            <v>12</v>
          </cell>
          <cell r="AB117">
            <v>42735</v>
          </cell>
          <cell r="AC117">
            <v>4.5</v>
          </cell>
          <cell r="AD117">
            <v>14</v>
          </cell>
          <cell r="AE117">
            <v>0</v>
          </cell>
          <cell r="AF117">
            <v>12</v>
          </cell>
          <cell r="AG117">
            <v>16.5</v>
          </cell>
          <cell r="AH117">
            <v>3.5</v>
          </cell>
          <cell r="AI117">
            <v>1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4.5</v>
          </cell>
          <cell r="AU117">
            <v>12</v>
          </cell>
          <cell r="AW117">
            <v>43100</v>
          </cell>
          <cell r="AX117">
            <v>3</v>
          </cell>
          <cell r="AY117">
            <v>12</v>
          </cell>
          <cell r="AZ117">
            <v>38</v>
          </cell>
          <cell r="BA117">
            <v>1</v>
          </cell>
          <cell r="BB117">
            <v>12</v>
          </cell>
          <cell r="BC117">
            <v>16</v>
          </cell>
          <cell r="BD117">
            <v>3</v>
          </cell>
          <cell r="BE117">
            <v>0</v>
          </cell>
          <cell r="BF117">
            <v>0</v>
          </cell>
          <cell r="BG117">
            <v>0</v>
          </cell>
          <cell r="BH117">
            <v>5</v>
          </cell>
          <cell r="BI117">
            <v>0</v>
          </cell>
          <cell r="BJ117">
            <v>3.5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11.5</v>
          </cell>
          <cell r="BQ117">
            <v>4.5</v>
          </cell>
          <cell r="BW117">
            <v>3</v>
          </cell>
          <cell r="CD117">
            <v>3</v>
          </cell>
          <cell r="CE117">
            <v>0</v>
          </cell>
        </row>
        <row r="118">
          <cell r="B118">
            <v>0</v>
          </cell>
          <cell r="C118" t="str">
            <v>TDI012</v>
          </cell>
          <cell r="D118" t="str">
            <v>Trần Thị Thu Hường</v>
          </cell>
          <cell r="E118" t="str">
            <v>PT Kế toán</v>
          </cell>
          <cell r="F118" t="str">
            <v>BP Kế toán</v>
          </cell>
          <cell r="G118" t="str">
            <v>C1</v>
          </cell>
          <cell r="H118">
            <v>42552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Y118">
            <v>0</v>
          </cell>
          <cell r="Z118">
            <v>0</v>
          </cell>
          <cell r="AB118">
            <v>42735</v>
          </cell>
          <cell r="AC118">
            <v>0</v>
          </cell>
          <cell r="AD118">
            <v>0</v>
          </cell>
          <cell r="AE118">
            <v>0</v>
          </cell>
          <cell r="AF118">
            <v>6</v>
          </cell>
          <cell r="AG118">
            <v>6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T118">
            <v>0</v>
          </cell>
          <cell r="AU118">
            <v>6</v>
          </cell>
          <cell r="AW118">
            <v>43100</v>
          </cell>
          <cell r="AX118">
            <v>0</v>
          </cell>
          <cell r="AY118">
            <v>6</v>
          </cell>
          <cell r="AZ118">
            <v>17</v>
          </cell>
          <cell r="BA118">
            <v>0</v>
          </cell>
          <cell r="BB118">
            <v>12</v>
          </cell>
          <cell r="BC118">
            <v>12</v>
          </cell>
          <cell r="BD118">
            <v>0</v>
          </cell>
          <cell r="BE118">
            <v>0</v>
          </cell>
          <cell r="BF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CD118">
            <v>0</v>
          </cell>
        </row>
        <row r="119">
          <cell r="B119">
            <v>0</v>
          </cell>
          <cell r="C119" t="e">
            <v>#N/A</v>
          </cell>
          <cell r="D119" t="str">
            <v>CỘNG C1:</v>
          </cell>
          <cell r="G119" t="str">
            <v>C1</v>
          </cell>
          <cell r="I119">
            <v>142</v>
          </cell>
          <cell r="J119">
            <v>1</v>
          </cell>
          <cell r="K119">
            <v>99.5</v>
          </cell>
          <cell r="L119">
            <v>100.5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99.5</v>
          </cell>
          <cell r="AB119">
            <v>42735</v>
          </cell>
          <cell r="AC119">
            <v>16</v>
          </cell>
          <cell r="AE119">
            <v>0</v>
          </cell>
          <cell r="AF119">
            <v>126</v>
          </cell>
          <cell r="AG119">
            <v>144</v>
          </cell>
          <cell r="AH119">
            <v>3.5</v>
          </cell>
          <cell r="AI119">
            <v>2.5</v>
          </cell>
          <cell r="AJ119">
            <v>10</v>
          </cell>
          <cell r="AK119">
            <v>12</v>
          </cell>
          <cell r="AL119">
            <v>3</v>
          </cell>
          <cell r="AM119">
            <v>1.5</v>
          </cell>
          <cell r="AN119">
            <v>5.5</v>
          </cell>
          <cell r="AO119">
            <v>4</v>
          </cell>
          <cell r="AT119">
            <v>52.5</v>
          </cell>
          <cell r="AU119">
            <v>91.5</v>
          </cell>
          <cell r="AW119">
            <v>43100</v>
          </cell>
          <cell r="AX119">
            <v>0</v>
          </cell>
          <cell r="AY119">
            <v>91.5</v>
          </cell>
          <cell r="AZ119">
            <v>1415</v>
          </cell>
          <cell r="BA119">
            <v>6</v>
          </cell>
          <cell r="BB119">
            <v>12</v>
          </cell>
          <cell r="BC119">
            <v>18</v>
          </cell>
          <cell r="BD119">
            <v>0</v>
          </cell>
          <cell r="BE119">
            <v>0</v>
          </cell>
          <cell r="BF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3</v>
          </cell>
          <cell r="CD119">
            <v>3</v>
          </cell>
          <cell r="CE119">
            <v>0</v>
          </cell>
        </row>
        <row r="120">
          <cell r="B120">
            <v>10008</v>
          </cell>
          <cell r="C120" t="str">
            <v>KC004</v>
          </cell>
          <cell r="D120" t="str">
            <v>Nguyễn Văn Dũng</v>
          </cell>
          <cell r="E120" t="str">
            <v>Giám đốc</v>
          </cell>
          <cell r="F120" t="str">
            <v>Đoàn Tư vấn giám sát</v>
          </cell>
          <cell r="G120" t="str">
            <v>C2</v>
          </cell>
          <cell r="H120">
            <v>41866</v>
          </cell>
          <cell r="I120">
            <v>4</v>
          </cell>
          <cell r="J120">
            <v>0</v>
          </cell>
          <cell r="K120">
            <v>12</v>
          </cell>
          <cell r="L120">
            <v>12</v>
          </cell>
          <cell r="Z120">
            <v>12</v>
          </cell>
          <cell r="AB120">
            <v>42735</v>
          </cell>
          <cell r="AC120">
            <v>5.5</v>
          </cell>
          <cell r="AD120">
            <v>16</v>
          </cell>
          <cell r="AE120">
            <v>0</v>
          </cell>
          <cell r="AF120">
            <v>12</v>
          </cell>
          <cell r="AG120">
            <v>17.5</v>
          </cell>
          <cell r="AJ120">
            <v>5.5</v>
          </cell>
          <cell r="AK120">
            <v>0</v>
          </cell>
          <cell r="AL120">
            <v>0</v>
          </cell>
          <cell r="AM120">
            <v>1.5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7</v>
          </cell>
          <cell r="AU120">
            <v>10.5</v>
          </cell>
          <cell r="AW120">
            <v>43100</v>
          </cell>
          <cell r="AX120">
            <v>2</v>
          </cell>
          <cell r="AY120">
            <v>10.5</v>
          </cell>
          <cell r="AZ120">
            <v>40</v>
          </cell>
          <cell r="BA120">
            <v>1</v>
          </cell>
          <cell r="BB120">
            <v>12</v>
          </cell>
          <cell r="BC120">
            <v>15</v>
          </cell>
          <cell r="BD120">
            <v>0</v>
          </cell>
          <cell r="BE120">
            <v>0</v>
          </cell>
          <cell r="BF120">
            <v>2</v>
          </cell>
          <cell r="BG120">
            <v>0</v>
          </cell>
          <cell r="BH120">
            <v>0</v>
          </cell>
          <cell r="BI120">
            <v>3</v>
          </cell>
          <cell r="BJ120">
            <v>0</v>
          </cell>
          <cell r="BK120">
            <v>0</v>
          </cell>
          <cell r="BL120">
            <v>0</v>
          </cell>
          <cell r="BM120">
            <v>2</v>
          </cell>
          <cell r="BN120">
            <v>0</v>
          </cell>
          <cell r="BO120">
            <v>0</v>
          </cell>
          <cell r="BP120">
            <v>7</v>
          </cell>
          <cell r="BQ120">
            <v>8</v>
          </cell>
          <cell r="CD120">
            <v>0</v>
          </cell>
          <cell r="CE120">
            <v>3</v>
          </cell>
        </row>
        <row r="121">
          <cell r="B121">
            <v>0</v>
          </cell>
          <cell r="C121" t="str">
            <v>DIA016</v>
          </cell>
          <cell r="D121" t="str">
            <v>Lương Thị Dung</v>
          </cell>
          <cell r="E121" t="str">
            <v>NV văn thư</v>
          </cell>
          <cell r="F121" t="str">
            <v>BP Hành chính tổng hợp</v>
          </cell>
          <cell r="G121" t="str">
            <v>C8</v>
          </cell>
          <cell r="H121">
            <v>42576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Y121">
            <v>0</v>
          </cell>
          <cell r="Z121">
            <v>0</v>
          </cell>
          <cell r="AB121">
            <v>42735</v>
          </cell>
          <cell r="AC121">
            <v>0</v>
          </cell>
          <cell r="AD121">
            <v>0</v>
          </cell>
          <cell r="AE121">
            <v>0</v>
          </cell>
          <cell r="AF121">
            <v>5.5</v>
          </cell>
          <cell r="AG121">
            <v>5.5</v>
          </cell>
          <cell r="AM121">
            <v>0.5</v>
          </cell>
          <cell r="AO121">
            <v>2</v>
          </cell>
          <cell r="AP121">
            <v>1</v>
          </cell>
          <cell r="AQ121">
            <v>2</v>
          </cell>
          <cell r="AR121">
            <v>0</v>
          </cell>
          <cell r="AS121">
            <v>0</v>
          </cell>
          <cell r="AT121">
            <v>5.5</v>
          </cell>
          <cell r="AU121">
            <v>0</v>
          </cell>
          <cell r="AW121">
            <v>43100</v>
          </cell>
          <cell r="AX121">
            <v>0</v>
          </cell>
          <cell r="AY121">
            <v>0</v>
          </cell>
          <cell r="AZ121">
            <v>17</v>
          </cell>
          <cell r="BA121">
            <v>0</v>
          </cell>
          <cell r="BB121">
            <v>12</v>
          </cell>
          <cell r="BC121">
            <v>12</v>
          </cell>
          <cell r="BD121">
            <v>0</v>
          </cell>
          <cell r="BE121">
            <v>0</v>
          </cell>
          <cell r="BF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CD121">
            <v>0</v>
          </cell>
        </row>
        <row r="122">
          <cell r="B122">
            <v>10011</v>
          </cell>
          <cell r="C122" t="str">
            <v>KC013</v>
          </cell>
          <cell r="D122" t="str">
            <v>Nghiêm Thị Nhàn</v>
          </cell>
          <cell r="E122" t="str">
            <v>NV kế toán</v>
          </cell>
          <cell r="F122" t="str">
            <v>Phòng Kế toán</v>
          </cell>
          <cell r="G122" t="str">
            <v>C2</v>
          </cell>
          <cell r="H122">
            <v>42135</v>
          </cell>
          <cell r="I122">
            <v>0</v>
          </cell>
          <cell r="J122">
            <v>0</v>
          </cell>
          <cell r="K122">
            <v>7.5</v>
          </cell>
          <cell r="L122">
            <v>7.5</v>
          </cell>
          <cell r="Y122">
            <v>0</v>
          </cell>
          <cell r="Z122">
            <v>7.5</v>
          </cell>
          <cell r="AB122">
            <v>42735</v>
          </cell>
          <cell r="AC122">
            <v>2.5</v>
          </cell>
          <cell r="AD122">
            <v>7</v>
          </cell>
          <cell r="AE122">
            <v>0</v>
          </cell>
          <cell r="AF122">
            <v>12</v>
          </cell>
          <cell r="AG122">
            <v>14.5</v>
          </cell>
          <cell r="AI122">
            <v>2</v>
          </cell>
          <cell r="AJ122">
            <v>0.5</v>
          </cell>
          <cell r="AK122">
            <v>0</v>
          </cell>
          <cell r="AL122">
            <v>0</v>
          </cell>
          <cell r="AM122">
            <v>2.5</v>
          </cell>
          <cell r="AN122">
            <v>0</v>
          </cell>
          <cell r="AO122">
            <v>0</v>
          </cell>
          <cell r="AP122">
            <v>5</v>
          </cell>
          <cell r="AQ122">
            <v>1</v>
          </cell>
          <cell r="AR122">
            <v>0</v>
          </cell>
          <cell r="AS122">
            <v>0</v>
          </cell>
          <cell r="AT122">
            <v>11</v>
          </cell>
          <cell r="AU122">
            <v>3.5</v>
          </cell>
          <cell r="AW122">
            <v>43100</v>
          </cell>
          <cell r="AX122">
            <v>2.5</v>
          </cell>
          <cell r="AY122">
            <v>3.5</v>
          </cell>
          <cell r="AZ122">
            <v>31</v>
          </cell>
          <cell r="BA122">
            <v>0</v>
          </cell>
          <cell r="BB122">
            <v>12</v>
          </cell>
          <cell r="BC122">
            <v>14.5</v>
          </cell>
          <cell r="BD122">
            <v>0</v>
          </cell>
          <cell r="BE122">
            <v>0</v>
          </cell>
          <cell r="BF122">
            <v>2.5</v>
          </cell>
          <cell r="BG122">
            <v>2.5</v>
          </cell>
          <cell r="BH122">
            <v>1</v>
          </cell>
          <cell r="BI122">
            <v>2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1.5</v>
          </cell>
          <cell r="BO122">
            <v>0</v>
          </cell>
          <cell r="BP122">
            <v>9.5</v>
          </cell>
          <cell r="BQ122">
            <v>5</v>
          </cell>
          <cell r="CD122">
            <v>0</v>
          </cell>
          <cell r="CE122">
            <v>3</v>
          </cell>
        </row>
        <row r="123">
          <cell r="B123">
            <v>0</v>
          </cell>
          <cell r="C123" t="e">
            <v>#N/A</v>
          </cell>
          <cell r="D123" t="str">
            <v>Nguyễn Trọng Tới</v>
          </cell>
          <cell r="G123" t="str">
            <v>C2</v>
          </cell>
          <cell r="H123" t="str">
            <v>04/05/2016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Y123">
            <v>0</v>
          </cell>
          <cell r="Z123">
            <v>0</v>
          </cell>
          <cell r="AA123">
            <v>42522</v>
          </cell>
          <cell r="AB123">
            <v>42735</v>
          </cell>
          <cell r="AC123">
            <v>0</v>
          </cell>
          <cell r="AD123">
            <v>0</v>
          </cell>
          <cell r="AE123">
            <v>0</v>
          </cell>
          <cell r="AF123">
            <v>8</v>
          </cell>
          <cell r="AG123">
            <v>8</v>
          </cell>
          <cell r="AL123">
            <v>0</v>
          </cell>
          <cell r="AM123">
            <v>0</v>
          </cell>
          <cell r="AO123">
            <v>0</v>
          </cell>
          <cell r="AT123">
            <v>0</v>
          </cell>
          <cell r="AU123">
            <v>8</v>
          </cell>
          <cell r="AW123">
            <v>43100</v>
          </cell>
          <cell r="AX123">
            <v>0</v>
          </cell>
          <cell r="AY123">
            <v>8</v>
          </cell>
          <cell r="AZ123">
            <v>19</v>
          </cell>
          <cell r="BA123">
            <v>0</v>
          </cell>
          <cell r="BB123">
            <v>12</v>
          </cell>
          <cell r="BC123">
            <v>12</v>
          </cell>
          <cell r="BD123">
            <v>0</v>
          </cell>
          <cell r="BE123">
            <v>0</v>
          </cell>
          <cell r="BF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CD123">
            <v>0</v>
          </cell>
        </row>
        <row r="124">
          <cell r="B124">
            <v>10014</v>
          </cell>
          <cell r="C124" t="str">
            <v>KC035</v>
          </cell>
          <cell r="D124" t="str">
            <v>Nguyễn Khắc Trường</v>
          </cell>
          <cell r="E124" t="str">
            <v>KS giám sát XD</v>
          </cell>
          <cell r="F124" t="str">
            <v>Đoàn Tư vấn giám sát</v>
          </cell>
          <cell r="G124" t="str">
            <v>C2</v>
          </cell>
          <cell r="H124" t="str">
            <v>26/05/2016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Y124">
            <v>0</v>
          </cell>
          <cell r="Z124">
            <v>0</v>
          </cell>
          <cell r="AB124">
            <v>42735</v>
          </cell>
          <cell r="AC124">
            <v>0</v>
          </cell>
          <cell r="AD124">
            <v>0</v>
          </cell>
          <cell r="AE124">
            <v>0</v>
          </cell>
          <cell r="AF124">
            <v>7.5</v>
          </cell>
          <cell r="AG124">
            <v>7.5</v>
          </cell>
          <cell r="AL124">
            <v>0</v>
          </cell>
          <cell r="AM124">
            <v>0</v>
          </cell>
          <cell r="AN124">
            <v>1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1</v>
          </cell>
          <cell r="AU124">
            <v>6.5</v>
          </cell>
          <cell r="AW124">
            <v>43100</v>
          </cell>
          <cell r="AX124">
            <v>2.5</v>
          </cell>
          <cell r="AY124">
            <v>6.5</v>
          </cell>
          <cell r="AZ124">
            <v>19</v>
          </cell>
          <cell r="BA124">
            <v>0</v>
          </cell>
          <cell r="BB124">
            <v>12</v>
          </cell>
          <cell r="BC124">
            <v>14.5</v>
          </cell>
          <cell r="BD124">
            <v>0.5</v>
          </cell>
          <cell r="BE124">
            <v>2</v>
          </cell>
          <cell r="BG124">
            <v>1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3.5</v>
          </cell>
          <cell r="BQ124">
            <v>11</v>
          </cell>
          <cell r="CD124">
            <v>0</v>
          </cell>
          <cell r="CE124">
            <v>3</v>
          </cell>
        </row>
        <row r="125">
          <cell r="C125" t="str">
            <v>KC015</v>
          </cell>
          <cell r="D125" t="str">
            <v>Nguyễn Thế Hùng</v>
          </cell>
          <cell r="E125" t="str">
            <v>Phó đoàn tư vấn giám sát</v>
          </cell>
          <cell r="F125" t="str">
            <v>Đoàn Tư vấn giám sát</v>
          </cell>
          <cell r="G125" t="str">
            <v>C2</v>
          </cell>
          <cell r="H125">
            <v>42139</v>
          </cell>
          <cell r="I125">
            <v>0</v>
          </cell>
          <cell r="J125">
            <v>0</v>
          </cell>
          <cell r="K125">
            <v>7.5</v>
          </cell>
          <cell r="L125">
            <v>7.5</v>
          </cell>
          <cell r="Y125">
            <v>0</v>
          </cell>
          <cell r="Z125">
            <v>7.5</v>
          </cell>
          <cell r="AB125">
            <v>42735</v>
          </cell>
          <cell r="AC125">
            <v>0</v>
          </cell>
          <cell r="AD125">
            <v>7</v>
          </cell>
          <cell r="AE125">
            <v>0</v>
          </cell>
          <cell r="AF125">
            <v>12</v>
          </cell>
          <cell r="AG125">
            <v>12</v>
          </cell>
          <cell r="AK125">
            <v>0</v>
          </cell>
          <cell r="AL125">
            <v>0</v>
          </cell>
          <cell r="AM125">
            <v>3.5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3.5</v>
          </cell>
          <cell r="AU125">
            <v>8.5</v>
          </cell>
          <cell r="AW125">
            <v>43100</v>
          </cell>
          <cell r="AX125">
            <v>3</v>
          </cell>
          <cell r="AY125">
            <v>8.5</v>
          </cell>
          <cell r="AZ125">
            <v>31</v>
          </cell>
          <cell r="BA125">
            <v>0</v>
          </cell>
          <cell r="BB125">
            <v>12</v>
          </cell>
          <cell r="BC125">
            <v>15</v>
          </cell>
          <cell r="BD125">
            <v>0</v>
          </cell>
          <cell r="BE125">
            <v>3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3</v>
          </cell>
          <cell r="CD125">
            <v>0</v>
          </cell>
          <cell r="CE125">
            <v>3</v>
          </cell>
        </row>
        <row r="126">
          <cell r="B126">
            <v>0</v>
          </cell>
          <cell r="C126" t="str">
            <v>KC028</v>
          </cell>
          <cell r="D126" t="str">
            <v>Đỗ Hoàng Tú</v>
          </cell>
          <cell r="E126" t="str">
            <v>KS giám sát XD</v>
          </cell>
          <cell r="F126" t="str">
            <v>Đoàn Tư vấn giám sát</v>
          </cell>
          <cell r="G126" t="str">
            <v>C2</v>
          </cell>
          <cell r="H126">
            <v>42297</v>
          </cell>
          <cell r="I126">
            <v>0</v>
          </cell>
          <cell r="J126">
            <v>0</v>
          </cell>
          <cell r="K126">
            <v>2.5</v>
          </cell>
          <cell r="L126">
            <v>2.5</v>
          </cell>
          <cell r="Y126">
            <v>0</v>
          </cell>
          <cell r="Z126">
            <v>2.5</v>
          </cell>
          <cell r="AB126">
            <v>42735</v>
          </cell>
          <cell r="AC126">
            <v>0</v>
          </cell>
          <cell r="AD126">
            <v>2</v>
          </cell>
          <cell r="AE126">
            <v>0</v>
          </cell>
          <cell r="AF126">
            <v>12</v>
          </cell>
          <cell r="AG126">
            <v>12</v>
          </cell>
          <cell r="AK126">
            <v>0</v>
          </cell>
          <cell r="AL126">
            <v>0</v>
          </cell>
          <cell r="AM126">
            <v>0</v>
          </cell>
          <cell r="AN126">
            <v>5</v>
          </cell>
          <cell r="AO126">
            <v>0</v>
          </cell>
          <cell r="AP126">
            <v>3.5</v>
          </cell>
          <cell r="AT126">
            <v>8.5</v>
          </cell>
          <cell r="AU126">
            <v>3.5</v>
          </cell>
          <cell r="AW126">
            <v>43100</v>
          </cell>
          <cell r="AX126">
            <v>0</v>
          </cell>
          <cell r="AY126">
            <v>3.5</v>
          </cell>
          <cell r="AZ126">
            <v>26</v>
          </cell>
          <cell r="BA126">
            <v>0</v>
          </cell>
          <cell r="BB126">
            <v>12</v>
          </cell>
          <cell r="BC126">
            <v>12</v>
          </cell>
          <cell r="BD126">
            <v>0</v>
          </cell>
          <cell r="BE126">
            <v>0</v>
          </cell>
          <cell r="BF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CD126">
            <v>0</v>
          </cell>
        </row>
        <row r="127">
          <cell r="B127">
            <v>10116</v>
          </cell>
          <cell r="C127" t="str">
            <v>CNX362</v>
          </cell>
          <cell r="D127" t="str">
            <v>Lê Anh Ngọc</v>
          </cell>
          <cell r="E127" t="str">
            <v>KS giám sát M&amp;E</v>
          </cell>
          <cell r="F127" t="str">
            <v>Đoàn Tư vấn giám sát</v>
          </cell>
          <cell r="G127" t="str">
            <v>C2</v>
          </cell>
          <cell r="H127">
            <v>42212</v>
          </cell>
          <cell r="I127">
            <v>0</v>
          </cell>
          <cell r="J127">
            <v>0</v>
          </cell>
          <cell r="K127">
            <v>5</v>
          </cell>
          <cell r="L127">
            <v>5</v>
          </cell>
          <cell r="Y127">
            <v>0</v>
          </cell>
          <cell r="Z127">
            <v>5</v>
          </cell>
          <cell r="AB127">
            <v>42735</v>
          </cell>
          <cell r="AC127">
            <v>0</v>
          </cell>
          <cell r="AD127">
            <v>5</v>
          </cell>
          <cell r="AE127">
            <v>0</v>
          </cell>
          <cell r="AF127">
            <v>12</v>
          </cell>
          <cell r="AG127">
            <v>12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1</v>
          </cell>
          <cell r="AR127">
            <v>1</v>
          </cell>
          <cell r="AS127">
            <v>0</v>
          </cell>
          <cell r="AT127">
            <v>2</v>
          </cell>
          <cell r="AU127">
            <v>10</v>
          </cell>
          <cell r="AW127">
            <v>43100</v>
          </cell>
          <cell r="AX127">
            <v>0</v>
          </cell>
          <cell r="AY127">
            <v>10</v>
          </cell>
          <cell r="AZ127">
            <v>29</v>
          </cell>
          <cell r="BA127">
            <v>0</v>
          </cell>
          <cell r="BB127">
            <v>12</v>
          </cell>
          <cell r="BC127">
            <v>12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CD127">
            <v>0</v>
          </cell>
          <cell r="CE127">
            <v>3</v>
          </cell>
        </row>
        <row r="128">
          <cell r="B128">
            <v>0</v>
          </cell>
          <cell r="C128" t="str">
            <v>KC007</v>
          </cell>
          <cell r="D128" t="str">
            <v>Tạ Văn Khuyến</v>
          </cell>
          <cell r="E128" t="str">
            <v>KS giám sát XD</v>
          </cell>
          <cell r="F128" t="str">
            <v>Đoàn Tư vấn giám sát</v>
          </cell>
          <cell r="G128" t="str">
            <v>C2</v>
          </cell>
          <cell r="H128">
            <v>42005</v>
          </cell>
          <cell r="I128">
            <v>0</v>
          </cell>
          <cell r="J128">
            <v>0</v>
          </cell>
          <cell r="K128">
            <v>12</v>
          </cell>
          <cell r="L128">
            <v>12</v>
          </cell>
          <cell r="Y128">
            <v>0</v>
          </cell>
          <cell r="Z128">
            <v>12</v>
          </cell>
          <cell r="AB128">
            <v>42735</v>
          </cell>
          <cell r="AC128">
            <v>1.5</v>
          </cell>
          <cell r="AD128">
            <v>11</v>
          </cell>
          <cell r="AE128">
            <v>0</v>
          </cell>
          <cell r="AF128">
            <v>12</v>
          </cell>
          <cell r="AG128">
            <v>13.5</v>
          </cell>
          <cell r="AJ128">
            <v>1.5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1</v>
          </cell>
          <cell r="AR128">
            <v>4.5</v>
          </cell>
          <cell r="AS128">
            <v>0</v>
          </cell>
          <cell r="AT128">
            <v>7</v>
          </cell>
          <cell r="AU128">
            <v>6.5</v>
          </cell>
          <cell r="AW128">
            <v>43100</v>
          </cell>
          <cell r="AX128">
            <v>0</v>
          </cell>
          <cell r="AY128">
            <v>6.5</v>
          </cell>
          <cell r="AZ128">
            <v>35</v>
          </cell>
          <cell r="BA128">
            <v>0</v>
          </cell>
          <cell r="BB128">
            <v>12</v>
          </cell>
          <cell r="BC128">
            <v>12</v>
          </cell>
          <cell r="BD128">
            <v>0</v>
          </cell>
          <cell r="BE128">
            <v>0</v>
          </cell>
          <cell r="BF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CD128">
            <v>0</v>
          </cell>
        </row>
        <row r="129">
          <cell r="B129">
            <v>0</v>
          </cell>
          <cell r="C129" t="str">
            <v>KC018</v>
          </cell>
          <cell r="D129" t="str">
            <v>Nguyễn Hữu Thắng</v>
          </cell>
          <cell r="E129" t="str">
            <v>KS giám sát XD</v>
          </cell>
          <cell r="F129" t="str">
            <v>Đoàn Tư vấn giám sát</v>
          </cell>
          <cell r="G129" t="str">
            <v>C2</v>
          </cell>
          <cell r="H129">
            <v>42170</v>
          </cell>
          <cell r="I129">
            <v>0</v>
          </cell>
          <cell r="J129">
            <v>0</v>
          </cell>
          <cell r="K129">
            <v>6.5</v>
          </cell>
          <cell r="L129">
            <v>6.5</v>
          </cell>
          <cell r="Y129">
            <v>0</v>
          </cell>
          <cell r="Z129">
            <v>6.5</v>
          </cell>
          <cell r="AB129">
            <v>42735</v>
          </cell>
          <cell r="AC129">
            <v>0</v>
          </cell>
          <cell r="AD129">
            <v>6</v>
          </cell>
          <cell r="AE129">
            <v>0</v>
          </cell>
          <cell r="AF129">
            <v>12</v>
          </cell>
          <cell r="AG129">
            <v>12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0.5</v>
          </cell>
          <cell r="AS129">
            <v>0</v>
          </cell>
          <cell r="AT129">
            <v>0.5</v>
          </cell>
          <cell r="AU129">
            <v>11.5</v>
          </cell>
          <cell r="AW129">
            <v>43100</v>
          </cell>
          <cell r="AX129">
            <v>9.5</v>
          </cell>
          <cell r="AY129">
            <v>11.5</v>
          </cell>
          <cell r="AZ129">
            <v>30</v>
          </cell>
          <cell r="BA129">
            <v>0</v>
          </cell>
          <cell r="BB129">
            <v>12</v>
          </cell>
          <cell r="BC129">
            <v>21.5</v>
          </cell>
          <cell r="BD129">
            <v>0</v>
          </cell>
          <cell r="BE129">
            <v>9.5</v>
          </cell>
          <cell r="BF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9.5</v>
          </cell>
          <cell r="CD129">
            <v>0</v>
          </cell>
        </row>
        <row r="130">
          <cell r="B130">
            <v>10010</v>
          </cell>
          <cell r="C130" t="str">
            <v>KC010</v>
          </cell>
          <cell r="D130" t="str">
            <v>Hà Tiến Dũng</v>
          </cell>
          <cell r="E130" t="str">
            <v>KS giám sát XD</v>
          </cell>
          <cell r="F130" t="str">
            <v>Đoàn Tư vấn giám sát</v>
          </cell>
          <cell r="G130" t="str">
            <v>C2</v>
          </cell>
          <cell r="H130">
            <v>42069</v>
          </cell>
          <cell r="I130">
            <v>0</v>
          </cell>
          <cell r="J130">
            <v>0</v>
          </cell>
          <cell r="K130">
            <v>10</v>
          </cell>
          <cell r="L130">
            <v>10</v>
          </cell>
          <cell r="Y130">
            <v>0</v>
          </cell>
          <cell r="Z130">
            <v>10</v>
          </cell>
          <cell r="AB130">
            <v>42735</v>
          </cell>
          <cell r="AC130">
            <v>0</v>
          </cell>
          <cell r="AD130">
            <v>9</v>
          </cell>
          <cell r="AE130">
            <v>0</v>
          </cell>
          <cell r="AF130">
            <v>12</v>
          </cell>
          <cell r="AG130">
            <v>12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12</v>
          </cell>
          <cell r="AW130">
            <v>43100</v>
          </cell>
          <cell r="AX130">
            <v>2.5</v>
          </cell>
          <cell r="AY130">
            <v>12</v>
          </cell>
          <cell r="AZ130">
            <v>33</v>
          </cell>
          <cell r="BA130">
            <v>0</v>
          </cell>
          <cell r="BB130">
            <v>12</v>
          </cell>
          <cell r="BC130">
            <v>14.5</v>
          </cell>
          <cell r="BD130">
            <v>0</v>
          </cell>
          <cell r="BE130">
            <v>0</v>
          </cell>
          <cell r="BF130">
            <v>2.5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2.5</v>
          </cell>
          <cell r="BQ130">
            <v>12</v>
          </cell>
          <cell r="CD130">
            <v>0</v>
          </cell>
          <cell r="CE130">
            <v>3</v>
          </cell>
        </row>
        <row r="131">
          <cell r="B131">
            <v>10130</v>
          </cell>
          <cell r="C131" t="str">
            <v>CNX383</v>
          </cell>
          <cell r="D131" t="str">
            <v>Mai Thanh Hòa</v>
          </cell>
          <cell r="E131" t="str">
            <v>KS giám sát XD</v>
          </cell>
          <cell r="F131" t="str">
            <v>Đoàn Tư vấn giám sát</v>
          </cell>
          <cell r="G131" t="str">
            <v>C2</v>
          </cell>
          <cell r="H131">
            <v>41913</v>
          </cell>
          <cell r="I131">
            <v>2</v>
          </cell>
          <cell r="J131">
            <v>0</v>
          </cell>
          <cell r="K131">
            <v>12</v>
          </cell>
          <cell r="L131">
            <v>12</v>
          </cell>
          <cell r="Y131">
            <v>0</v>
          </cell>
          <cell r="Z131">
            <v>12</v>
          </cell>
          <cell r="AB131">
            <v>42735</v>
          </cell>
          <cell r="AC131">
            <v>0</v>
          </cell>
          <cell r="AD131">
            <v>14</v>
          </cell>
          <cell r="AE131">
            <v>0</v>
          </cell>
          <cell r="AF131">
            <v>12</v>
          </cell>
          <cell r="AG131">
            <v>12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12</v>
          </cell>
          <cell r="AW131">
            <v>43100</v>
          </cell>
          <cell r="AX131">
            <v>0</v>
          </cell>
          <cell r="AY131">
            <v>12</v>
          </cell>
          <cell r="AZ131">
            <v>38</v>
          </cell>
          <cell r="BA131">
            <v>1</v>
          </cell>
          <cell r="BB131">
            <v>12</v>
          </cell>
          <cell r="BC131">
            <v>13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2.5</v>
          </cell>
          <cell r="BJ131">
            <v>1.5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4</v>
          </cell>
          <cell r="BQ131">
            <v>9</v>
          </cell>
          <cell r="CD131">
            <v>0</v>
          </cell>
          <cell r="CE131">
            <v>3</v>
          </cell>
        </row>
        <row r="132">
          <cell r="B132">
            <v>10131</v>
          </cell>
          <cell r="C132" t="str">
            <v>CNX384</v>
          </cell>
          <cell r="D132" t="str">
            <v>Ngô Việt Đức</v>
          </cell>
          <cell r="E132" t="str">
            <v>KS giám sát XD</v>
          </cell>
          <cell r="F132" t="str">
            <v>Đoàn Tư vấn giám sát</v>
          </cell>
          <cell r="G132" t="str">
            <v>C2</v>
          </cell>
          <cell r="H132">
            <v>42005</v>
          </cell>
          <cell r="I132">
            <v>0</v>
          </cell>
          <cell r="J132">
            <v>0</v>
          </cell>
          <cell r="K132">
            <v>12</v>
          </cell>
          <cell r="L132">
            <v>12</v>
          </cell>
          <cell r="Y132">
            <v>0</v>
          </cell>
          <cell r="Z132">
            <v>12</v>
          </cell>
          <cell r="AB132">
            <v>42735</v>
          </cell>
          <cell r="AC132">
            <v>0</v>
          </cell>
          <cell r="AD132">
            <v>11</v>
          </cell>
          <cell r="AE132">
            <v>0</v>
          </cell>
          <cell r="AF132">
            <v>12</v>
          </cell>
          <cell r="AG132">
            <v>12</v>
          </cell>
          <cell r="AK132">
            <v>0</v>
          </cell>
          <cell r="AL132">
            <v>0</v>
          </cell>
          <cell r="AM132">
            <v>0</v>
          </cell>
          <cell r="AN132">
            <v>3.5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3.5</v>
          </cell>
          <cell r="AU132">
            <v>8.5</v>
          </cell>
          <cell r="AW132">
            <v>43100</v>
          </cell>
          <cell r="AX132">
            <v>0</v>
          </cell>
          <cell r="AY132">
            <v>8.5</v>
          </cell>
          <cell r="AZ132">
            <v>35</v>
          </cell>
          <cell r="BA132">
            <v>0</v>
          </cell>
          <cell r="BB132">
            <v>12</v>
          </cell>
          <cell r="BC132">
            <v>12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6.5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6.5</v>
          </cell>
          <cell r="BQ132">
            <v>5.5</v>
          </cell>
          <cell r="BW132">
            <v>3</v>
          </cell>
          <cell r="CD132">
            <v>3</v>
          </cell>
          <cell r="CE132">
            <v>0</v>
          </cell>
        </row>
        <row r="133">
          <cell r="B133">
            <v>10009</v>
          </cell>
          <cell r="C133" t="str">
            <v>KC006</v>
          </cell>
          <cell r="D133" t="str">
            <v>Vũ Quốc Tuấn</v>
          </cell>
          <cell r="E133" t="str">
            <v>KS giám sát XD</v>
          </cell>
          <cell r="F133" t="str">
            <v>Đoàn Tư vấn giám sát</v>
          </cell>
          <cell r="G133" t="str">
            <v>C2</v>
          </cell>
          <cell r="H133">
            <v>42036</v>
          </cell>
          <cell r="I133">
            <v>0</v>
          </cell>
          <cell r="J133">
            <v>0</v>
          </cell>
          <cell r="K133">
            <v>11</v>
          </cell>
          <cell r="L133">
            <v>11</v>
          </cell>
          <cell r="Y133">
            <v>0</v>
          </cell>
          <cell r="Z133">
            <v>11</v>
          </cell>
          <cell r="AB133">
            <v>42735</v>
          </cell>
          <cell r="AC133">
            <v>0</v>
          </cell>
          <cell r="AD133">
            <v>10</v>
          </cell>
          <cell r="AE133">
            <v>0</v>
          </cell>
          <cell r="AF133">
            <v>12</v>
          </cell>
          <cell r="AG133">
            <v>12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12</v>
          </cell>
          <cell r="AW133">
            <v>43100</v>
          </cell>
          <cell r="AX133">
            <v>0</v>
          </cell>
          <cell r="AY133">
            <v>12</v>
          </cell>
          <cell r="AZ133">
            <v>34</v>
          </cell>
          <cell r="BA133">
            <v>0</v>
          </cell>
          <cell r="BB133">
            <v>12</v>
          </cell>
          <cell r="BC133">
            <v>12</v>
          </cell>
          <cell r="BD133">
            <v>0</v>
          </cell>
          <cell r="BE133">
            <v>0</v>
          </cell>
          <cell r="BG133">
            <v>2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2</v>
          </cell>
          <cell r="BQ133">
            <v>10</v>
          </cell>
          <cell r="CD133">
            <v>0</v>
          </cell>
          <cell r="CE133">
            <v>3</v>
          </cell>
        </row>
        <row r="134">
          <cell r="B134">
            <v>0</v>
          </cell>
          <cell r="C134" t="str">
            <v>CNX386</v>
          </cell>
          <cell r="D134" t="str">
            <v>Nguyễn Đức Cường</v>
          </cell>
          <cell r="E134" t="str">
            <v>KS giám sát XD</v>
          </cell>
          <cell r="F134" t="str">
            <v>Đoàn Tư vấn giám sát</v>
          </cell>
          <cell r="G134" t="str">
            <v>C2</v>
          </cell>
          <cell r="H134">
            <v>42356</v>
          </cell>
          <cell r="I134">
            <v>0</v>
          </cell>
          <cell r="J134">
            <v>0</v>
          </cell>
          <cell r="K134">
            <v>0.5</v>
          </cell>
          <cell r="L134">
            <v>0.5</v>
          </cell>
          <cell r="Z134">
            <v>0.5</v>
          </cell>
          <cell r="AB134">
            <v>42735</v>
          </cell>
          <cell r="AC134">
            <v>0</v>
          </cell>
          <cell r="AD134">
            <v>0</v>
          </cell>
          <cell r="AE134">
            <v>0</v>
          </cell>
          <cell r="AF134">
            <v>12</v>
          </cell>
          <cell r="AG134">
            <v>12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12</v>
          </cell>
          <cell r="AW134">
            <v>43100</v>
          </cell>
          <cell r="AX134">
            <v>0</v>
          </cell>
          <cell r="AY134">
            <v>12</v>
          </cell>
          <cell r="AZ134">
            <v>24</v>
          </cell>
          <cell r="BA134">
            <v>0</v>
          </cell>
          <cell r="BB134">
            <v>12</v>
          </cell>
          <cell r="BC134">
            <v>12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5.5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5.5</v>
          </cell>
          <cell r="CD134">
            <v>0</v>
          </cell>
        </row>
        <row r="135">
          <cell r="B135">
            <v>10016</v>
          </cell>
          <cell r="C135" t="str">
            <v>KC038</v>
          </cell>
          <cell r="D135" t="str">
            <v>Phạm Sơn Tùng</v>
          </cell>
          <cell r="E135" t="str">
            <v>KS giám sát XD</v>
          </cell>
          <cell r="F135" t="str">
            <v>Đoàn Tư vấn giám sát</v>
          </cell>
          <cell r="G135" t="str">
            <v>C2</v>
          </cell>
          <cell r="H135" t="str">
            <v>26/10/2015</v>
          </cell>
          <cell r="I135">
            <v>0</v>
          </cell>
          <cell r="J135">
            <v>0</v>
          </cell>
          <cell r="K135">
            <v>2</v>
          </cell>
          <cell r="L135">
            <v>2</v>
          </cell>
          <cell r="Y135">
            <v>0</v>
          </cell>
          <cell r="Z135">
            <v>2</v>
          </cell>
          <cell r="AB135">
            <v>42735</v>
          </cell>
          <cell r="AC135">
            <v>0</v>
          </cell>
          <cell r="AD135">
            <v>2</v>
          </cell>
          <cell r="AE135">
            <v>0</v>
          </cell>
          <cell r="AF135">
            <v>12</v>
          </cell>
          <cell r="AG135">
            <v>12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1.5</v>
          </cell>
          <cell r="AR135">
            <v>0</v>
          </cell>
          <cell r="AS135">
            <v>0</v>
          </cell>
          <cell r="AT135">
            <v>1.5</v>
          </cell>
          <cell r="AU135">
            <v>10.5</v>
          </cell>
          <cell r="AW135">
            <v>43100</v>
          </cell>
          <cell r="AX135">
            <v>0</v>
          </cell>
          <cell r="AY135">
            <v>10.5</v>
          </cell>
          <cell r="AZ135">
            <v>26</v>
          </cell>
          <cell r="BA135">
            <v>0</v>
          </cell>
          <cell r="BB135">
            <v>12</v>
          </cell>
          <cell r="BC135">
            <v>12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3.5</v>
          </cell>
          <cell r="BI135">
            <v>0</v>
          </cell>
          <cell r="BJ135">
            <v>0</v>
          </cell>
          <cell r="BK135">
            <v>5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8.5</v>
          </cell>
          <cell r="BQ135">
            <v>3.5</v>
          </cell>
          <cell r="CD135">
            <v>0</v>
          </cell>
          <cell r="CE135">
            <v>3</v>
          </cell>
        </row>
        <row r="136">
          <cell r="B136">
            <v>10015</v>
          </cell>
          <cell r="C136" t="str">
            <v>KC037</v>
          </cell>
          <cell r="D136" t="str">
            <v>Nguyễn Hữu Huân</v>
          </cell>
          <cell r="E136" t="str">
            <v>KS giám sát XD</v>
          </cell>
          <cell r="F136" t="str">
            <v>Đoàn Tư vấn giám sát</v>
          </cell>
          <cell r="G136" t="str">
            <v>C2</v>
          </cell>
          <cell r="H136">
            <v>42103</v>
          </cell>
          <cell r="I136">
            <v>0</v>
          </cell>
          <cell r="J136">
            <v>0</v>
          </cell>
          <cell r="K136">
            <v>8.5</v>
          </cell>
          <cell r="L136">
            <v>8.5</v>
          </cell>
          <cell r="Y136">
            <v>0</v>
          </cell>
          <cell r="Z136">
            <v>8.5</v>
          </cell>
          <cell r="AB136">
            <v>42735</v>
          </cell>
          <cell r="AC136">
            <v>0</v>
          </cell>
          <cell r="AD136">
            <v>8</v>
          </cell>
          <cell r="AE136">
            <v>0</v>
          </cell>
          <cell r="AF136">
            <v>12</v>
          </cell>
          <cell r="AG136">
            <v>12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0.5</v>
          </cell>
          <cell r="AS136">
            <v>0</v>
          </cell>
          <cell r="AT136">
            <v>0.5</v>
          </cell>
          <cell r="AU136">
            <v>11.5</v>
          </cell>
          <cell r="AW136">
            <v>43100</v>
          </cell>
          <cell r="AX136">
            <v>0</v>
          </cell>
          <cell r="AY136">
            <v>11.5</v>
          </cell>
          <cell r="AZ136">
            <v>32</v>
          </cell>
          <cell r="BA136">
            <v>0</v>
          </cell>
          <cell r="BB136">
            <v>12</v>
          </cell>
          <cell r="BC136">
            <v>12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9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9</v>
          </cell>
          <cell r="CD136">
            <v>0</v>
          </cell>
          <cell r="CE136">
            <v>3</v>
          </cell>
        </row>
        <row r="137">
          <cell r="B137">
            <v>0</v>
          </cell>
          <cell r="C137" t="str">
            <v>KC036</v>
          </cell>
          <cell r="D137" t="str">
            <v>Lại Tiến Lực</v>
          </cell>
          <cell r="E137" t="str">
            <v>KS giám sát XD</v>
          </cell>
          <cell r="F137" t="str">
            <v>Đoàn Tư vấn giám sát</v>
          </cell>
          <cell r="G137" t="str">
            <v>C2</v>
          </cell>
          <cell r="H137" t="str">
            <v>03/06/2016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Y137">
            <v>0</v>
          </cell>
          <cell r="Z137">
            <v>0</v>
          </cell>
          <cell r="AB137">
            <v>42735</v>
          </cell>
          <cell r="AC137">
            <v>0</v>
          </cell>
          <cell r="AD137">
            <v>0</v>
          </cell>
          <cell r="AE137">
            <v>0</v>
          </cell>
          <cell r="AF137">
            <v>7</v>
          </cell>
          <cell r="AG137">
            <v>7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7</v>
          </cell>
          <cell r="AW137">
            <v>43100</v>
          </cell>
          <cell r="AX137">
            <v>0</v>
          </cell>
          <cell r="AY137">
            <v>7</v>
          </cell>
          <cell r="AZ137">
            <v>18</v>
          </cell>
          <cell r="BA137">
            <v>0</v>
          </cell>
          <cell r="BB137">
            <v>12</v>
          </cell>
          <cell r="BC137">
            <v>12</v>
          </cell>
          <cell r="BD137">
            <v>0</v>
          </cell>
          <cell r="BE137">
            <v>0</v>
          </cell>
          <cell r="BF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CD137">
            <v>0</v>
          </cell>
        </row>
        <row r="138">
          <cell r="B138">
            <v>10117</v>
          </cell>
          <cell r="C138" t="str">
            <v>CNX364</v>
          </cell>
          <cell r="D138" t="str">
            <v>Hoàng Duy Linh</v>
          </cell>
          <cell r="E138" t="str">
            <v>KS giám sát XD</v>
          </cell>
          <cell r="F138" t="str">
            <v>Đoàn Tư vấn giám sát</v>
          </cell>
          <cell r="G138" t="str">
            <v>C2</v>
          </cell>
          <cell r="H138" t="str">
            <v>07/05/2016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Y138">
            <v>0</v>
          </cell>
          <cell r="Z138">
            <v>0</v>
          </cell>
          <cell r="AB138">
            <v>42735</v>
          </cell>
          <cell r="AC138">
            <v>0</v>
          </cell>
          <cell r="AD138">
            <v>0</v>
          </cell>
          <cell r="AE138">
            <v>0</v>
          </cell>
          <cell r="AF138">
            <v>8</v>
          </cell>
          <cell r="AG138">
            <v>8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8</v>
          </cell>
          <cell r="AW138">
            <v>43100</v>
          </cell>
          <cell r="AX138">
            <v>0</v>
          </cell>
          <cell r="AY138">
            <v>8</v>
          </cell>
          <cell r="AZ138">
            <v>19</v>
          </cell>
          <cell r="BA138">
            <v>0</v>
          </cell>
          <cell r="BB138">
            <v>12</v>
          </cell>
          <cell r="BC138">
            <v>12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12</v>
          </cell>
          <cell r="CD138">
            <v>0</v>
          </cell>
          <cell r="CE138">
            <v>3</v>
          </cell>
        </row>
        <row r="139">
          <cell r="B139">
            <v>10017</v>
          </cell>
          <cell r="C139" t="str">
            <v>KC039</v>
          </cell>
          <cell r="D139" t="str">
            <v>Đào Minh Tuấn</v>
          </cell>
          <cell r="E139" t="str">
            <v>KS giám sát XD</v>
          </cell>
          <cell r="F139" t="str">
            <v>Đoàn Tư vấn giám sát</v>
          </cell>
          <cell r="G139" t="str">
            <v>C2</v>
          </cell>
          <cell r="H139">
            <v>42079</v>
          </cell>
          <cell r="I139">
            <v>0</v>
          </cell>
          <cell r="J139">
            <v>0</v>
          </cell>
          <cell r="K139">
            <v>9.5</v>
          </cell>
          <cell r="L139">
            <v>9.5</v>
          </cell>
          <cell r="O139">
            <v>0</v>
          </cell>
          <cell r="P139">
            <v>3</v>
          </cell>
          <cell r="Q139">
            <v>1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4</v>
          </cell>
          <cell r="Z139">
            <v>5.5</v>
          </cell>
          <cell r="AB139">
            <v>42735</v>
          </cell>
          <cell r="AC139">
            <v>0</v>
          </cell>
          <cell r="AD139">
            <v>9</v>
          </cell>
          <cell r="AE139">
            <v>0</v>
          </cell>
          <cell r="AF139">
            <v>12</v>
          </cell>
          <cell r="AG139">
            <v>12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1</v>
          </cell>
          <cell r="AS139">
            <v>0</v>
          </cell>
          <cell r="AT139">
            <v>1</v>
          </cell>
          <cell r="AU139">
            <v>11</v>
          </cell>
          <cell r="AW139">
            <v>43100</v>
          </cell>
          <cell r="AX139">
            <v>0</v>
          </cell>
          <cell r="AY139">
            <v>11</v>
          </cell>
          <cell r="AZ139">
            <v>33</v>
          </cell>
          <cell r="BA139">
            <v>0</v>
          </cell>
          <cell r="BB139">
            <v>12</v>
          </cell>
          <cell r="BC139">
            <v>12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3</v>
          </cell>
          <cell r="BL139">
            <v>0</v>
          </cell>
          <cell r="BM139">
            <v>0</v>
          </cell>
          <cell r="BN139">
            <v>1</v>
          </cell>
          <cell r="BO139">
            <v>1</v>
          </cell>
          <cell r="BP139">
            <v>5</v>
          </cell>
          <cell r="BQ139">
            <v>7</v>
          </cell>
          <cell r="CD139">
            <v>0</v>
          </cell>
          <cell r="CE139">
            <v>3</v>
          </cell>
        </row>
        <row r="140">
          <cell r="B140">
            <v>10045</v>
          </cell>
          <cell r="C140" t="str">
            <v>CNX001</v>
          </cell>
          <cell r="D140" t="str">
            <v>Phạm Ngọc Dũng</v>
          </cell>
          <cell r="E140" t="str">
            <v>KS trắc địa</v>
          </cell>
          <cell r="F140" t="str">
            <v>Ban Điều hành DA - Nhóm TH (1)</v>
          </cell>
          <cell r="G140" t="str">
            <v>C3</v>
          </cell>
          <cell r="H140" t="str">
            <v>15/12/2009</v>
          </cell>
          <cell r="I140">
            <v>60</v>
          </cell>
          <cell r="J140">
            <v>1</v>
          </cell>
          <cell r="K140">
            <v>12</v>
          </cell>
          <cell r="L140">
            <v>13</v>
          </cell>
          <cell r="Y140">
            <v>0</v>
          </cell>
          <cell r="Z140">
            <v>12</v>
          </cell>
          <cell r="AB140">
            <v>42735</v>
          </cell>
          <cell r="AC140">
            <v>1</v>
          </cell>
          <cell r="AD140">
            <v>72</v>
          </cell>
          <cell r="AE140">
            <v>2</v>
          </cell>
          <cell r="AF140">
            <v>12</v>
          </cell>
          <cell r="AG140">
            <v>15</v>
          </cell>
          <cell r="AI140">
            <v>1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1</v>
          </cell>
          <cell r="AU140">
            <v>14</v>
          </cell>
          <cell r="AW140">
            <v>43100</v>
          </cell>
          <cell r="AX140">
            <v>0</v>
          </cell>
          <cell r="AY140">
            <v>14</v>
          </cell>
          <cell r="AZ140">
            <v>96</v>
          </cell>
          <cell r="BA140">
            <v>2</v>
          </cell>
          <cell r="BB140">
            <v>12</v>
          </cell>
          <cell r="BC140">
            <v>14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14</v>
          </cell>
          <cell r="CD140">
            <v>0</v>
          </cell>
          <cell r="CE140">
            <v>3</v>
          </cell>
        </row>
        <row r="141">
          <cell r="B141">
            <v>10046</v>
          </cell>
          <cell r="C141" t="str">
            <v>CNX002</v>
          </cell>
          <cell r="D141" t="str">
            <v>Trần Thị Oanh</v>
          </cell>
          <cell r="E141" t="str">
            <v>Giám đốc</v>
          </cell>
          <cell r="F141" t="str">
            <v>BP Định giá</v>
          </cell>
          <cell r="G141" t="str">
            <v>C3</v>
          </cell>
          <cell r="H141" t="str">
            <v>15/01/2010</v>
          </cell>
          <cell r="I141">
            <v>59</v>
          </cell>
          <cell r="J141">
            <v>0</v>
          </cell>
          <cell r="K141">
            <v>12</v>
          </cell>
          <cell r="L141">
            <v>12</v>
          </cell>
          <cell r="Z141">
            <v>12</v>
          </cell>
          <cell r="AB141">
            <v>42735</v>
          </cell>
          <cell r="AC141">
            <v>0</v>
          </cell>
          <cell r="AD141">
            <v>71</v>
          </cell>
          <cell r="AE141">
            <v>1</v>
          </cell>
          <cell r="AF141">
            <v>12</v>
          </cell>
          <cell r="AG141">
            <v>13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1</v>
          </cell>
          <cell r="AT141">
            <v>1</v>
          </cell>
          <cell r="AU141">
            <v>12</v>
          </cell>
          <cell r="AW141">
            <v>43100</v>
          </cell>
          <cell r="AX141">
            <v>1</v>
          </cell>
          <cell r="AY141">
            <v>12</v>
          </cell>
          <cell r="AZ141">
            <v>95</v>
          </cell>
          <cell r="BA141">
            <v>2</v>
          </cell>
          <cell r="BB141">
            <v>12</v>
          </cell>
          <cell r="BC141">
            <v>15</v>
          </cell>
          <cell r="BD141">
            <v>0</v>
          </cell>
          <cell r="BE141">
            <v>1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4</v>
          </cell>
          <cell r="BM141">
            <v>0</v>
          </cell>
          <cell r="BN141">
            <v>0</v>
          </cell>
          <cell r="BO141">
            <v>0</v>
          </cell>
          <cell r="BP141">
            <v>5</v>
          </cell>
          <cell r="BQ141">
            <v>10</v>
          </cell>
          <cell r="CD141">
            <v>0</v>
          </cell>
          <cell r="CE141">
            <v>3</v>
          </cell>
        </row>
        <row r="142">
          <cell r="B142">
            <v>10047</v>
          </cell>
          <cell r="C142" t="str">
            <v>CNX003</v>
          </cell>
          <cell r="D142" t="str">
            <v>Nông Bá Hóa</v>
          </cell>
          <cell r="E142" t="str">
            <v>KS giám sát công trường</v>
          </cell>
          <cell r="F142" t="str">
            <v>Ban Chỉ huy công trường</v>
          </cell>
          <cell r="G142" t="str">
            <v>C3</v>
          </cell>
          <cell r="H142" t="str">
            <v>26/05/2013</v>
          </cell>
          <cell r="I142">
            <v>19</v>
          </cell>
          <cell r="J142">
            <v>0</v>
          </cell>
          <cell r="K142">
            <v>12</v>
          </cell>
          <cell r="L142">
            <v>12</v>
          </cell>
          <cell r="Z142">
            <v>12</v>
          </cell>
          <cell r="AB142">
            <v>42735</v>
          </cell>
          <cell r="AC142">
            <v>1</v>
          </cell>
          <cell r="AD142">
            <v>31</v>
          </cell>
          <cell r="AE142">
            <v>0</v>
          </cell>
          <cell r="AF142">
            <v>12</v>
          </cell>
          <cell r="AG142">
            <v>13</v>
          </cell>
          <cell r="AH142">
            <v>0</v>
          </cell>
          <cell r="AI142">
            <v>1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2.5</v>
          </cell>
          <cell r="AR142">
            <v>1</v>
          </cell>
          <cell r="AS142">
            <v>0</v>
          </cell>
          <cell r="AT142">
            <v>4.5</v>
          </cell>
          <cell r="AU142">
            <v>8.5</v>
          </cell>
          <cell r="AW142">
            <v>43100</v>
          </cell>
          <cell r="AX142">
            <v>1.5</v>
          </cell>
          <cell r="AY142">
            <v>8.5</v>
          </cell>
          <cell r="AZ142">
            <v>55</v>
          </cell>
          <cell r="BA142">
            <v>1</v>
          </cell>
          <cell r="BB142">
            <v>12</v>
          </cell>
          <cell r="BC142">
            <v>14.5</v>
          </cell>
          <cell r="BD142">
            <v>0</v>
          </cell>
          <cell r="BE142">
            <v>0</v>
          </cell>
          <cell r="BF142">
            <v>1.5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1.5</v>
          </cell>
          <cell r="BQ142">
            <v>13</v>
          </cell>
          <cell r="CD142">
            <v>0</v>
          </cell>
          <cell r="CE142">
            <v>3</v>
          </cell>
        </row>
        <row r="143">
          <cell r="B143">
            <v>0</v>
          </cell>
          <cell r="C143" t="str">
            <v>CNX005</v>
          </cell>
          <cell r="D143" t="str">
            <v>Phạm Hoài Chung</v>
          </cell>
          <cell r="E143" t="str">
            <v>Chỉ huy trưởng</v>
          </cell>
          <cell r="F143" t="str">
            <v>Ban Chỉ huy công trường</v>
          </cell>
          <cell r="G143" t="str">
            <v>C3</v>
          </cell>
          <cell r="H143" t="str">
            <v>01/08/2013</v>
          </cell>
          <cell r="I143">
            <v>16</v>
          </cell>
          <cell r="J143">
            <v>0</v>
          </cell>
          <cell r="K143">
            <v>12</v>
          </cell>
          <cell r="L143">
            <v>12</v>
          </cell>
          <cell r="Z143">
            <v>12</v>
          </cell>
          <cell r="AB143">
            <v>42735</v>
          </cell>
          <cell r="AC143">
            <v>1</v>
          </cell>
          <cell r="AD143">
            <v>28</v>
          </cell>
          <cell r="AE143">
            <v>0</v>
          </cell>
          <cell r="AF143">
            <v>12</v>
          </cell>
          <cell r="AG143">
            <v>13</v>
          </cell>
          <cell r="AH143">
            <v>0</v>
          </cell>
          <cell r="AI143">
            <v>1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1</v>
          </cell>
          <cell r="AU143">
            <v>12</v>
          </cell>
          <cell r="AW143">
            <v>43100</v>
          </cell>
          <cell r="AX143">
            <v>0</v>
          </cell>
          <cell r="AY143">
            <v>12</v>
          </cell>
          <cell r="AZ143">
            <v>52</v>
          </cell>
          <cell r="BA143">
            <v>1</v>
          </cell>
          <cell r="BB143">
            <v>12</v>
          </cell>
          <cell r="BC143">
            <v>13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CD143">
            <v>0</v>
          </cell>
        </row>
        <row r="144">
          <cell r="B144">
            <v>0</v>
          </cell>
          <cell r="C144" t="str">
            <v>CNX004</v>
          </cell>
          <cell r="D144" t="str">
            <v>Nghiêm Xuân Mạnh</v>
          </cell>
          <cell r="E144" t="str">
            <v>Trưởng nhóm hồ sơ</v>
          </cell>
          <cell r="F144" t="str">
            <v>BP hồ sơ pháp lý</v>
          </cell>
          <cell r="G144" t="str">
            <v>C3</v>
          </cell>
          <cell r="H144" t="str">
            <v>01/08/2013</v>
          </cell>
          <cell r="I144">
            <v>16</v>
          </cell>
          <cell r="J144">
            <v>0</v>
          </cell>
          <cell r="K144">
            <v>12</v>
          </cell>
          <cell r="L144">
            <v>12</v>
          </cell>
          <cell r="Z144">
            <v>12</v>
          </cell>
          <cell r="AB144">
            <v>42735</v>
          </cell>
          <cell r="AC144">
            <v>2</v>
          </cell>
          <cell r="AD144">
            <v>28</v>
          </cell>
          <cell r="AE144">
            <v>0</v>
          </cell>
          <cell r="AF144">
            <v>12</v>
          </cell>
          <cell r="AG144">
            <v>14</v>
          </cell>
          <cell r="AI144">
            <v>2</v>
          </cell>
          <cell r="AN144">
            <v>0</v>
          </cell>
          <cell r="AO144">
            <v>0</v>
          </cell>
          <cell r="AP144">
            <v>4.5</v>
          </cell>
          <cell r="AQ144">
            <v>0</v>
          </cell>
          <cell r="AT144">
            <v>6.5</v>
          </cell>
          <cell r="AU144">
            <v>7.5</v>
          </cell>
          <cell r="AW144">
            <v>43100</v>
          </cell>
          <cell r="AX144">
            <v>0</v>
          </cell>
          <cell r="AY144">
            <v>7.5</v>
          </cell>
          <cell r="AZ144">
            <v>52</v>
          </cell>
          <cell r="BA144">
            <v>1</v>
          </cell>
          <cell r="BB144">
            <v>12</v>
          </cell>
          <cell r="BC144">
            <v>13</v>
          </cell>
          <cell r="BD144">
            <v>0</v>
          </cell>
          <cell r="BE144">
            <v>0</v>
          </cell>
          <cell r="BF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CD144">
            <v>0</v>
          </cell>
        </row>
        <row r="145">
          <cell r="B145">
            <v>10283</v>
          </cell>
          <cell r="C145" t="str">
            <v>CNX006</v>
          </cell>
          <cell r="D145" t="str">
            <v>Đỗ Hoàng Linh</v>
          </cell>
          <cell r="E145" t="str">
            <v>NV QL vật tư</v>
          </cell>
          <cell r="F145" t="str">
            <v>BP Vật tư thiết bị</v>
          </cell>
          <cell r="G145" t="str">
            <v>C3</v>
          </cell>
          <cell r="H145" t="str">
            <v>16/12/2013</v>
          </cell>
          <cell r="I145">
            <v>12</v>
          </cell>
          <cell r="J145">
            <v>0</v>
          </cell>
          <cell r="K145">
            <v>12</v>
          </cell>
          <cell r="L145">
            <v>12</v>
          </cell>
          <cell r="Z145">
            <v>12</v>
          </cell>
          <cell r="AB145">
            <v>42735</v>
          </cell>
          <cell r="AC145">
            <v>1</v>
          </cell>
          <cell r="AD145">
            <v>24</v>
          </cell>
          <cell r="AE145">
            <v>0</v>
          </cell>
          <cell r="AF145">
            <v>12</v>
          </cell>
          <cell r="AG145">
            <v>13</v>
          </cell>
          <cell r="AI145">
            <v>1</v>
          </cell>
          <cell r="AL145">
            <v>0.5</v>
          </cell>
          <cell r="AN145">
            <v>0</v>
          </cell>
          <cell r="AO145">
            <v>0</v>
          </cell>
          <cell r="AP145">
            <v>2</v>
          </cell>
          <cell r="AQ145">
            <v>0</v>
          </cell>
          <cell r="AR145">
            <v>0</v>
          </cell>
          <cell r="AS145">
            <v>0</v>
          </cell>
          <cell r="AT145">
            <v>3.5</v>
          </cell>
          <cell r="AU145">
            <v>9.5</v>
          </cell>
          <cell r="AW145">
            <v>43100</v>
          </cell>
          <cell r="AX145">
            <v>3.5</v>
          </cell>
          <cell r="AY145">
            <v>9.5</v>
          </cell>
          <cell r="AZ145">
            <v>48</v>
          </cell>
          <cell r="BA145">
            <v>1</v>
          </cell>
          <cell r="BB145">
            <v>12</v>
          </cell>
          <cell r="BC145">
            <v>16.5</v>
          </cell>
          <cell r="BD145">
            <v>0</v>
          </cell>
          <cell r="BE145">
            <v>0</v>
          </cell>
          <cell r="BF145">
            <v>3.5</v>
          </cell>
          <cell r="BG145">
            <v>1</v>
          </cell>
          <cell r="BH145">
            <v>3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2</v>
          </cell>
          <cell r="BN145">
            <v>1</v>
          </cell>
          <cell r="BO145">
            <v>0</v>
          </cell>
          <cell r="BP145">
            <v>10.5</v>
          </cell>
          <cell r="BQ145">
            <v>6</v>
          </cell>
          <cell r="CD145">
            <v>0</v>
          </cell>
          <cell r="CE145">
            <v>3</v>
          </cell>
        </row>
        <row r="146">
          <cell r="B146">
            <v>0</v>
          </cell>
          <cell r="C146" t="str">
            <v>CNX007</v>
          </cell>
          <cell r="D146" t="str">
            <v>Đặng Thị Huyền</v>
          </cell>
          <cell r="E146" t="str">
            <v>NV Kế toán</v>
          </cell>
          <cell r="F146" t="str">
            <v>BP Kế toán</v>
          </cell>
          <cell r="G146" t="str">
            <v>C3</v>
          </cell>
          <cell r="H146" t="str">
            <v>02/01/2014</v>
          </cell>
          <cell r="I146">
            <v>11</v>
          </cell>
          <cell r="J146">
            <v>0</v>
          </cell>
          <cell r="K146">
            <v>12</v>
          </cell>
          <cell r="L146">
            <v>12</v>
          </cell>
          <cell r="Z146">
            <v>12</v>
          </cell>
          <cell r="AB146">
            <v>42735</v>
          </cell>
          <cell r="AC146">
            <v>2</v>
          </cell>
          <cell r="AD146">
            <v>23</v>
          </cell>
          <cell r="AE146">
            <v>0</v>
          </cell>
          <cell r="AF146">
            <v>12</v>
          </cell>
          <cell r="AG146">
            <v>14</v>
          </cell>
          <cell r="AI146">
            <v>1</v>
          </cell>
          <cell r="AJ146">
            <v>1</v>
          </cell>
          <cell r="AL146">
            <v>0.5</v>
          </cell>
          <cell r="AM146">
            <v>2</v>
          </cell>
          <cell r="AN146">
            <v>8.5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13</v>
          </cell>
          <cell r="AU146">
            <v>1</v>
          </cell>
          <cell r="AW146">
            <v>43100</v>
          </cell>
          <cell r="AX146">
            <v>0</v>
          </cell>
          <cell r="AY146">
            <v>1</v>
          </cell>
          <cell r="AZ146">
            <v>47</v>
          </cell>
          <cell r="BA146">
            <v>1</v>
          </cell>
          <cell r="BB146">
            <v>12</v>
          </cell>
          <cell r="BC146">
            <v>13</v>
          </cell>
          <cell r="BD146">
            <v>0</v>
          </cell>
          <cell r="BE146">
            <v>0</v>
          </cell>
          <cell r="BF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CD146">
            <v>0</v>
          </cell>
        </row>
        <row r="147">
          <cell r="B147">
            <v>10048</v>
          </cell>
          <cell r="C147" t="str">
            <v>CNX024</v>
          </cell>
          <cell r="D147" t="str">
            <v>Phan Thị Hiền</v>
          </cell>
          <cell r="E147" t="str">
            <v>NV hành chính</v>
          </cell>
          <cell r="F147" t="str">
            <v>Ban Điều hành DA - Nhóm TH (1)</v>
          </cell>
          <cell r="G147" t="str">
            <v>C3</v>
          </cell>
          <cell r="H147" t="str">
            <v>15/05/2014</v>
          </cell>
          <cell r="I147">
            <v>7</v>
          </cell>
          <cell r="J147">
            <v>0</v>
          </cell>
          <cell r="K147">
            <v>12</v>
          </cell>
          <cell r="L147">
            <v>12</v>
          </cell>
          <cell r="Z147">
            <v>12</v>
          </cell>
          <cell r="AB147">
            <v>42735</v>
          </cell>
          <cell r="AC147">
            <v>3</v>
          </cell>
          <cell r="AD147">
            <v>19</v>
          </cell>
          <cell r="AE147">
            <v>0</v>
          </cell>
          <cell r="AF147">
            <v>12</v>
          </cell>
          <cell r="AG147">
            <v>15</v>
          </cell>
          <cell r="AI147">
            <v>1.5</v>
          </cell>
          <cell r="AJ147">
            <v>1.5</v>
          </cell>
          <cell r="AN147">
            <v>0</v>
          </cell>
          <cell r="AO147">
            <v>0</v>
          </cell>
          <cell r="AP147">
            <v>0</v>
          </cell>
          <cell r="AQ147">
            <v>0.5</v>
          </cell>
          <cell r="AR147">
            <v>0</v>
          </cell>
          <cell r="AS147">
            <v>4</v>
          </cell>
          <cell r="AT147">
            <v>7.5</v>
          </cell>
          <cell r="AU147">
            <v>7.5</v>
          </cell>
          <cell r="AW147">
            <v>43100</v>
          </cell>
          <cell r="AX147">
            <v>2</v>
          </cell>
          <cell r="AY147">
            <v>7.5</v>
          </cell>
          <cell r="AZ147">
            <v>43</v>
          </cell>
          <cell r="BA147">
            <v>1</v>
          </cell>
          <cell r="BB147">
            <v>12</v>
          </cell>
          <cell r="BC147">
            <v>15</v>
          </cell>
          <cell r="BD147">
            <v>0</v>
          </cell>
          <cell r="BE147">
            <v>2</v>
          </cell>
          <cell r="BG147">
            <v>1</v>
          </cell>
          <cell r="BH147">
            <v>0</v>
          </cell>
          <cell r="BI147">
            <v>0</v>
          </cell>
          <cell r="BJ147">
            <v>3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6</v>
          </cell>
          <cell r="BQ147">
            <v>9</v>
          </cell>
          <cell r="CD147">
            <v>0</v>
          </cell>
          <cell r="CE147">
            <v>3</v>
          </cell>
        </row>
        <row r="148">
          <cell r="B148">
            <v>0</v>
          </cell>
          <cell r="C148" t="str">
            <v>CNX141</v>
          </cell>
          <cell r="D148" t="str">
            <v>Nguyễn Minh Tuấn</v>
          </cell>
          <cell r="E148" t="str">
            <v>NV bảo vệ</v>
          </cell>
          <cell r="F148" t="str">
            <v>BP Hành chính tổng hợp</v>
          </cell>
          <cell r="G148" t="str">
            <v>C3</v>
          </cell>
          <cell r="H148" t="str">
            <v>26/05/2014</v>
          </cell>
          <cell r="I148">
            <v>7</v>
          </cell>
          <cell r="J148">
            <v>0</v>
          </cell>
          <cell r="K148">
            <v>12</v>
          </cell>
          <cell r="L148">
            <v>12</v>
          </cell>
          <cell r="Z148">
            <v>12</v>
          </cell>
          <cell r="AB148">
            <v>42735</v>
          </cell>
          <cell r="AC148">
            <v>1</v>
          </cell>
          <cell r="AD148">
            <v>19</v>
          </cell>
          <cell r="AE148">
            <v>0</v>
          </cell>
          <cell r="AF148">
            <v>12</v>
          </cell>
          <cell r="AG148">
            <v>13</v>
          </cell>
          <cell r="AI148">
            <v>1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1</v>
          </cell>
          <cell r="AU148">
            <v>12</v>
          </cell>
          <cell r="AW148">
            <v>43100</v>
          </cell>
          <cell r="AX148">
            <v>2</v>
          </cell>
          <cell r="AY148">
            <v>12</v>
          </cell>
          <cell r="AZ148">
            <v>43</v>
          </cell>
          <cell r="BA148">
            <v>1</v>
          </cell>
          <cell r="BB148">
            <v>12</v>
          </cell>
          <cell r="BC148">
            <v>15</v>
          </cell>
          <cell r="BD148">
            <v>0</v>
          </cell>
          <cell r="BE148">
            <v>2</v>
          </cell>
          <cell r="BF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2</v>
          </cell>
          <cell r="CD148">
            <v>0</v>
          </cell>
        </row>
        <row r="149">
          <cell r="B149">
            <v>10049</v>
          </cell>
          <cell r="C149" t="str">
            <v>CNX025</v>
          </cell>
          <cell r="D149" t="str">
            <v>Trần Minh Hùng</v>
          </cell>
          <cell r="E149" t="str">
            <v>NV vật tư</v>
          </cell>
          <cell r="F149" t="str">
            <v>BP Vật tư thiết bị</v>
          </cell>
          <cell r="G149" t="str">
            <v>C3</v>
          </cell>
          <cell r="H149" t="str">
            <v>27/05/2014</v>
          </cell>
          <cell r="I149">
            <v>7</v>
          </cell>
          <cell r="J149">
            <v>0</v>
          </cell>
          <cell r="K149">
            <v>12</v>
          </cell>
          <cell r="L149">
            <v>12</v>
          </cell>
          <cell r="Z149">
            <v>12</v>
          </cell>
          <cell r="AB149">
            <v>42735</v>
          </cell>
          <cell r="AC149">
            <v>1</v>
          </cell>
          <cell r="AD149">
            <v>19</v>
          </cell>
          <cell r="AE149">
            <v>0</v>
          </cell>
          <cell r="AF149">
            <v>12</v>
          </cell>
          <cell r="AG149">
            <v>13</v>
          </cell>
          <cell r="AH149">
            <v>0</v>
          </cell>
          <cell r="AI149">
            <v>1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3.5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4.5</v>
          </cell>
          <cell r="AU149">
            <v>8.5</v>
          </cell>
          <cell r="AW149">
            <v>43100</v>
          </cell>
          <cell r="AX149">
            <v>0</v>
          </cell>
          <cell r="AY149">
            <v>8.5</v>
          </cell>
          <cell r="AZ149">
            <v>43</v>
          </cell>
          <cell r="BA149">
            <v>1</v>
          </cell>
          <cell r="BB149">
            <v>12</v>
          </cell>
          <cell r="BC149">
            <v>13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13</v>
          </cell>
          <cell r="CD149">
            <v>0</v>
          </cell>
          <cell r="CE149">
            <v>3</v>
          </cell>
        </row>
        <row r="150">
          <cell r="B150">
            <v>10050</v>
          </cell>
          <cell r="C150" t="str">
            <v>CNX038</v>
          </cell>
          <cell r="D150" t="str">
            <v>Vũ Văn Hùng</v>
          </cell>
          <cell r="E150" t="str">
            <v>NV kỹ thuật hiện trường</v>
          </cell>
          <cell r="F150" t="str">
            <v>BP QL chất lượng (QA, QC, HSE)</v>
          </cell>
          <cell r="G150" t="str">
            <v>C3</v>
          </cell>
          <cell r="H150" t="str">
            <v>19/09/2014</v>
          </cell>
          <cell r="I150">
            <v>3</v>
          </cell>
          <cell r="J150">
            <v>0</v>
          </cell>
          <cell r="K150">
            <v>12</v>
          </cell>
          <cell r="L150">
            <v>12</v>
          </cell>
          <cell r="Z150">
            <v>12</v>
          </cell>
          <cell r="AB150">
            <v>42735</v>
          </cell>
          <cell r="AC150">
            <v>1</v>
          </cell>
          <cell r="AD150">
            <v>15</v>
          </cell>
          <cell r="AE150">
            <v>0</v>
          </cell>
          <cell r="AF150">
            <v>12</v>
          </cell>
          <cell r="AG150">
            <v>13</v>
          </cell>
          <cell r="AH150">
            <v>0</v>
          </cell>
          <cell r="AI150">
            <v>1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1</v>
          </cell>
          <cell r="AQ150">
            <v>3</v>
          </cell>
          <cell r="AR150">
            <v>0</v>
          </cell>
          <cell r="AS150">
            <v>0</v>
          </cell>
          <cell r="AT150">
            <v>5</v>
          </cell>
          <cell r="AU150">
            <v>8</v>
          </cell>
          <cell r="AW150">
            <v>43100</v>
          </cell>
          <cell r="AX150">
            <v>0</v>
          </cell>
          <cell r="AY150">
            <v>8</v>
          </cell>
          <cell r="AZ150">
            <v>39</v>
          </cell>
          <cell r="BA150">
            <v>1</v>
          </cell>
          <cell r="BB150">
            <v>12</v>
          </cell>
          <cell r="BC150">
            <v>13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13</v>
          </cell>
          <cell r="CD150">
            <v>0</v>
          </cell>
          <cell r="CE150">
            <v>3</v>
          </cell>
        </row>
        <row r="151">
          <cell r="B151">
            <v>10284</v>
          </cell>
          <cell r="C151" t="str">
            <v>CNX045</v>
          </cell>
          <cell r="D151" t="str">
            <v>Nguyễn Nhật Dũng</v>
          </cell>
          <cell r="E151" t="str">
            <v>NV hành chính</v>
          </cell>
          <cell r="F151" t="str">
            <v>BP Hành chính tổng hợp</v>
          </cell>
          <cell r="G151" t="str">
            <v>C3</v>
          </cell>
          <cell r="H151" t="str">
            <v>08/01/2015</v>
          </cell>
          <cell r="I151">
            <v>0</v>
          </cell>
          <cell r="J151">
            <v>0</v>
          </cell>
          <cell r="K151">
            <v>11.5</v>
          </cell>
          <cell r="L151">
            <v>11.5</v>
          </cell>
          <cell r="Z151">
            <v>11.5</v>
          </cell>
          <cell r="AB151">
            <v>42735</v>
          </cell>
          <cell r="AC151">
            <v>1</v>
          </cell>
          <cell r="AD151">
            <v>11</v>
          </cell>
          <cell r="AE151">
            <v>0</v>
          </cell>
          <cell r="AF151">
            <v>12</v>
          </cell>
          <cell r="AG151">
            <v>13</v>
          </cell>
          <cell r="AH151">
            <v>0</v>
          </cell>
          <cell r="AI151">
            <v>1</v>
          </cell>
          <cell r="AJ151">
            <v>0</v>
          </cell>
          <cell r="AK151">
            <v>0</v>
          </cell>
          <cell r="AL151">
            <v>2.5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2</v>
          </cell>
          <cell r="AT151">
            <v>5.5</v>
          </cell>
          <cell r="AU151">
            <v>7.5</v>
          </cell>
          <cell r="AW151">
            <v>43100</v>
          </cell>
          <cell r="AX151">
            <v>2.5</v>
          </cell>
          <cell r="AY151">
            <v>7.5</v>
          </cell>
          <cell r="AZ151">
            <v>35</v>
          </cell>
          <cell r="BA151">
            <v>0</v>
          </cell>
          <cell r="BB151">
            <v>12</v>
          </cell>
          <cell r="BC151">
            <v>14.5</v>
          </cell>
          <cell r="BD151">
            <v>0</v>
          </cell>
          <cell r="BE151">
            <v>0</v>
          </cell>
          <cell r="BF151">
            <v>2.5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3</v>
          </cell>
          <cell r="BL151">
            <v>1</v>
          </cell>
          <cell r="BM151">
            <v>1</v>
          </cell>
          <cell r="BN151">
            <v>0.5</v>
          </cell>
          <cell r="BO151">
            <v>3</v>
          </cell>
          <cell r="BP151">
            <v>11</v>
          </cell>
          <cell r="BQ151">
            <v>3.5</v>
          </cell>
          <cell r="CD151">
            <v>0</v>
          </cell>
          <cell r="CE151">
            <v>3</v>
          </cell>
        </row>
        <row r="152">
          <cell r="B152">
            <v>10033</v>
          </cell>
          <cell r="C152" t="str">
            <v>KC065</v>
          </cell>
          <cell r="D152" t="str">
            <v>Nguyễn Công Thành</v>
          </cell>
          <cell r="E152" t="str">
            <v>Trợ lý Giám đốc ban</v>
          </cell>
          <cell r="F152" t="str">
            <v>BP QL chất lượng (QA, QC, HSE)</v>
          </cell>
          <cell r="G152" t="str">
            <v>C3</v>
          </cell>
          <cell r="H152" t="str">
            <v>03/11/2014</v>
          </cell>
          <cell r="I152">
            <v>1</v>
          </cell>
          <cell r="J152">
            <v>0</v>
          </cell>
          <cell r="K152">
            <v>12</v>
          </cell>
          <cell r="L152">
            <v>12</v>
          </cell>
          <cell r="Z152">
            <v>12</v>
          </cell>
          <cell r="AB152">
            <v>42735</v>
          </cell>
          <cell r="AC152">
            <v>1</v>
          </cell>
          <cell r="AD152">
            <v>13</v>
          </cell>
          <cell r="AE152">
            <v>0</v>
          </cell>
          <cell r="AF152">
            <v>12</v>
          </cell>
          <cell r="AG152">
            <v>13</v>
          </cell>
          <cell r="AI152">
            <v>1</v>
          </cell>
          <cell r="AN152">
            <v>0.5</v>
          </cell>
          <cell r="AO152">
            <v>3</v>
          </cell>
          <cell r="AP152">
            <v>1</v>
          </cell>
          <cell r="AQ152">
            <v>1</v>
          </cell>
          <cell r="AR152">
            <v>1</v>
          </cell>
          <cell r="AS152">
            <v>0</v>
          </cell>
          <cell r="AT152">
            <v>7.5</v>
          </cell>
          <cell r="AU152">
            <v>5.5</v>
          </cell>
          <cell r="AW152">
            <v>43100</v>
          </cell>
          <cell r="AX152">
            <v>1</v>
          </cell>
          <cell r="AY152">
            <v>5.5</v>
          </cell>
          <cell r="AZ152">
            <v>37</v>
          </cell>
          <cell r="BA152">
            <v>1</v>
          </cell>
          <cell r="BB152">
            <v>12</v>
          </cell>
          <cell r="BC152">
            <v>14</v>
          </cell>
          <cell r="BD152">
            <v>1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1</v>
          </cell>
          <cell r="BQ152">
            <v>13</v>
          </cell>
          <cell r="CD152">
            <v>0</v>
          </cell>
          <cell r="CE152">
            <v>3</v>
          </cell>
        </row>
        <row r="153">
          <cell r="B153">
            <v>10053</v>
          </cell>
          <cell r="C153" t="str">
            <v>CNX050</v>
          </cell>
          <cell r="D153" t="str">
            <v>Nguyễn Thị Nhàn</v>
          </cell>
          <cell r="E153" t="str">
            <v>NV kinh tế - kế hoạch</v>
          </cell>
          <cell r="F153" t="str">
            <v>BP Định giá</v>
          </cell>
          <cell r="G153" t="str">
            <v>C3</v>
          </cell>
          <cell r="H153" t="str">
            <v>01/12/2014</v>
          </cell>
          <cell r="I153">
            <v>0</v>
          </cell>
          <cell r="J153">
            <v>0</v>
          </cell>
          <cell r="K153">
            <v>12</v>
          </cell>
          <cell r="L153">
            <v>12</v>
          </cell>
          <cell r="Z153">
            <v>12</v>
          </cell>
          <cell r="AB153">
            <v>42735</v>
          </cell>
          <cell r="AC153">
            <v>9</v>
          </cell>
          <cell r="AD153">
            <v>12</v>
          </cell>
          <cell r="AE153">
            <v>0</v>
          </cell>
          <cell r="AF153">
            <v>12</v>
          </cell>
          <cell r="AG153">
            <v>21</v>
          </cell>
          <cell r="AH153">
            <v>2.5</v>
          </cell>
          <cell r="AI153">
            <v>2</v>
          </cell>
          <cell r="AJ153">
            <v>4.5</v>
          </cell>
          <cell r="AK153">
            <v>0.5</v>
          </cell>
          <cell r="AL153">
            <v>0.5</v>
          </cell>
          <cell r="AM153">
            <v>0.5</v>
          </cell>
          <cell r="AN153">
            <v>1.5</v>
          </cell>
          <cell r="AO153">
            <v>1</v>
          </cell>
          <cell r="AP153">
            <v>1</v>
          </cell>
          <cell r="AQ153">
            <v>2</v>
          </cell>
          <cell r="AR153">
            <v>0</v>
          </cell>
          <cell r="AS153">
            <v>1</v>
          </cell>
          <cell r="AT153">
            <v>17</v>
          </cell>
          <cell r="AU153">
            <v>4</v>
          </cell>
          <cell r="AW153">
            <v>43100</v>
          </cell>
          <cell r="AX153">
            <v>2</v>
          </cell>
          <cell r="AY153">
            <v>4</v>
          </cell>
          <cell r="AZ153">
            <v>36</v>
          </cell>
          <cell r="BA153">
            <v>1</v>
          </cell>
          <cell r="BB153">
            <v>12</v>
          </cell>
          <cell r="BC153">
            <v>15</v>
          </cell>
          <cell r="BD153">
            <v>0</v>
          </cell>
          <cell r="BE153">
            <v>2</v>
          </cell>
          <cell r="BG153">
            <v>1</v>
          </cell>
          <cell r="BH153">
            <v>2</v>
          </cell>
          <cell r="BI153">
            <v>1</v>
          </cell>
          <cell r="BJ153">
            <v>0</v>
          </cell>
          <cell r="BK153">
            <v>0</v>
          </cell>
          <cell r="BL153">
            <v>2</v>
          </cell>
          <cell r="BM153">
            <v>0</v>
          </cell>
          <cell r="BN153">
            <v>1</v>
          </cell>
          <cell r="BO153">
            <v>0</v>
          </cell>
          <cell r="BP153">
            <v>9</v>
          </cell>
          <cell r="BQ153">
            <v>6</v>
          </cell>
          <cell r="CD153">
            <v>0</v>
          </cell>
          <cell r="CE153">
            <v>3</v>
          </cell>
        </row>
        <row r="154">
          <cell r="B154">
            <v>10052</v>
          </cell>
          <cell r="C154" t="str">
            <v>CNX049</v>
          </cell>
          <cell r="D154" t="str">
            <v>Tống Văn Tuyến</v>
          </cell>
          <cell r="E154" t="str">
            <v>Trưởng phòng kỹ thuật</v>
          </cell>
          <cell r="F154" t="str">
            <v>BP Shop drawing</v>
          </cell>
          <cell r="G154" t="str">
            <v>C3</v>
          </cell>
          <cell r="H154" t="str">
            <v>01/12/2014</v>
          </cell>
          <cell r="I154">
            <v>0</v>
          </cell>
          <cell r="J154">
            <v>0</v>
          </cell>
          <cell r="K154">
            <v>12</v>
          </cell>
          <cell r="L154">
            <v>12</v>
          </cell>
          <cell r="Z154">
            <v>12</v>
          </cell>
          <cell r="AB154">
            <v>42735</v>
          </cell>
          <cell r="AC154">
            <v>1</v>
          </cell>
          <cell r="AD154">
            <v>12</v>
          </cell>
          <cell r="AE154">
            <v>0</v>
          </cell>
          <cell r="AF154">
            <v>12</v>
          </cell>
          <cell r="AG154">
            <v>13</v>
          </cell>
          <cell r="AH154">
            <v>0</v>
          </cell>
          <cell r="AI154">
            <v>1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2</v>
          </cell>
          <cell r="AQ154">
            <v>0</v>
          </cell>
          <cell r="AR154">
            <v>0</v>
          </cell>
          <cell r="AS154">
            <v>0</v>
          </cell>
          <cell r="AT154">
            <v>3</v>
          </cell>
          <cell r="AU154">
            <v>10</v>
          </cell>
          <cell r="AW154">
            <v>43100</v>
          </cell>
          <cell r="AX154">
            <v>2</v>
          </cell>
          <cell r="AY154">
            <v>10</v>
          </cell>
          <cell r="AZ154">
            <v>36</v>
          </cell>
          <cell r="BA154">
            <v>1</v>
          </cell>
          <cell r="BB154">
            <v>12</v>
          </cell>
          <cell r="BC154">
            <v>15</v>
          </cell>
          <cell r="BD154">
            <v>0</v>
          </cell>
          <cell r="BE154">
            <v>1</v>
          </cell>
          <cell r="BF154">
            <v>1</v>
          </cell>
          <cell r="BG154">
            <v>0</v>
          </cell>
          <cell r="BH154">
            <v>0</v>
          </cell>
          <cell r="BI154">
            <v>0</v>
          </cell>
          <cell r="BJ154">
            <v>1</v>
          </cell>
          <cell r="BK154">
            <v>0</v>
          </cell>
          <cell r="BL154">
            <v>0</v>
          </cell>
          <cell r="BM154">
            <v>2</v>
          </cell>
          <cell r="BN154">
            <v>0</v>
          </cell>
          <cell r="BO154">
            <v>0</v>
          </cell>
          <cell r="BP154">
            <v>5</v>
          </cell>
          <cell r="BQ154">
            <v>10</v>
          </cell>
          <cell r="CD154">
            <v>0</v>
          </cell>
          <cell r="CE154">
            <v>3</v>
          </cell>
        </row>
        <row r="155">
          <cell r="B155">
            <v>10002</v>
          </cell>
          <cell r="C155" t="str">
            <v>TDI009</v>
          </cell>
          <cell r="D155" t="str">
            <v>Nguyễn Thúy Hường</v>
          </cell>
          <cell r="E155" t="str">
            <v>NV Hành chính</v>
          </cell>
          <cell r="F155" t="str">
            <v>BP HCNS</v>
          </cell>
          <cell r="G155" t="str">
            <v>C1</v>
          </cell>
          <cell r="H155">
            <v>42226</v>
          </cell>
          <cell r="I155">
            <v>0</v>
          </cell>
          <cell r="J155">
            <v>0</v>
          </cell>
          <cell r="K155">
            <v>4.5</v>
          </cell>
          <cell r="L155">
            <v>4.5</v>
          </cell>
          <cell r="Y155">
            <v>0</v>
          </cell>
          <cell r="Z155">
            <v>4.5</v>
          </cell>
          <cell r="AB155">
            <v>42735</v>
          </cell>
          <cell r="AC155">
            <v>2</v>
          </cell>
          <cell r="AD155">
            <v>4</v>
          </cell>
          <cell r="AE155">
            <v>0</v>
          </cell>
          <cell r="AF155">
            <v>12</v>
          </cell>
          <cell r="AG155">
            <v>14</v>
          </cell>
          <cell r="AH155">
            <v>0</v>
          </cell>
          <cell r="AI155">
            <v>0</v>
          </cell>
          <cell r="AJ155">
            <v>2</v>
          </cell>
          <cell r="AK155">
            <v>0</v>
          </cell>
          <cell r="AL155">
            <v>0</v>
          </cell>
          <cell r="AM155">
            <v>0</v>
          </cell>
          <cell r="AN155">
            <v>0.5</v>
          </cell>
          <cell r="AO155">
            <v>0</v>
          </cell>
          <cell r="AP155">
            <v>2</v>
          </cell>
          <cell r="AQ155">
            <v>2.5</v>
          </cell>
          <cell r="AR155">
            <v>2.5</v>
          </cell>
          <cell r="AS155">
            <v>0</v>
          </cell>
          <cell r="AT155">
            <v>9.5</v>
          </cell>
          <cell r="AU155">
            <v>4.5</v>
          </cell>
          <cell r="AW155">
            <v>43100</v>
          </cell>
          <cell r="AX155">
            <v>4</v>
          </cell>
          <cell r="AY155">
            <v>4.5</v>
          </cell>
          <cell r="AZ155">
            <v>28</v>
          </cell>
          <cell r="BA155">
            <v>0</v>
          </cell>
          <cell r="BB155">
            <v>12</v>
          </cell>
          <cell r="BC155">
            <v>16</v>
          </cell>
          <cell r="BD155">
            <v>1</v>
          </cell>
          <cell r="BE155">
            <v>2</v>
          </cell>
          <cell r="BF155">
            <v>1</v>
          </cell>
          <cell r="BG155">
            <v>3</v>
          </cell>
          <cell r="BH155">
            <v>1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1.5</v>
          </cell>
          <cell r="BO155">
            <v>1</v>
          </cell>
          <cell r="BP155">
            <v>10.5</v>
          </cell>
          <cell r="BQ155">
            <v>5.5</v>
          </cell>
          <cell r="CD155">
            <v>0</v>
          </cell>
          <cell r="CE155">
            <v>3</v>
          </cell>
        </row>
        <row r="156">
          <cell r="B156">
            <v>0</v>
          </cell>
          <cell r="C156" t="str">
            <v>CNX052</v>
          </cell>
          <cell r="D156" t="str">
            <v>Vũ Hoàng Giang</v>
          </cell>
          <cell r="E156" t="str">
            <v>NV Kế toán</v>
          </cell>
          <cell r="F156" t="str">
            <v>BP Kế toán</v>
          </cell>
          <cell r="G156" t="str">
            <v>C3</v>
          </cell>
          <cell r="H156" t="str">
            <v>14/01/2015</v>
          </cell>
          <cell r="I156">
            <v>0</v>
          </cell>
          <cell r="J156">
            <v>0</v>
          </cell>
          <cell r="K156">
            <v>11.5</v>
          </cell>
          <cell r="L156">
            <v>11.5</v>
          </cell>
          <cell r="Z156">
            <v>11.5</v>
          </cell>
          <cell r="AB156">
            <v>42735</v>
          </cell>
          <cell r="AC156">
            <v>2</v>
          </cell>
          <cell r="AD156">
            <v>11</v>
          </cell>
          <cell r="AE156">
            <v>0</v>
          </cell>
          <cell r="AF156">
            <v>12</v>
          </cell>
          <cell r="AG156">
            <v>14</v>
          </cell>
          <cell r="AH156">
            <v>1</v>
          </cell>
          <cell r="AI156">
            <v>1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T156">
            <v>2</v>
          </cell>
          <cell r="AU156">
            <v>12</v>
          </cell>
          <cell r="AW156">
            <v>43100</v>
          </cell>
          <cell r="AX156">
            <v>0</v>
          </cell>
          <cell r="AY156">
            <v>12</v>
          </cell>
          <cell r="AZ156">
            <v>35</v>
          </cell>
          <cell r="BA156">
            <v>0</v>
          </cell>
          <cell r="BB156">
            <v>12</v>
          </cell>
          <cell r="BC156">
            <v>12</v>
          </cell>
          <cell r="BD156">
            <v>0</v>
          </cell>
          <cell r="BE156">
            <v>0</v>
          </cell>
          <cell r="BF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CD156">
            <v>0</v>
          </cell>
        </row>
        <row r="157">
          <cell r="B157">
            <v>0</v>
          </cell>
          <cell r="C157" t="str">
            <v>CNX059</v>
          </cell>
          <cell r="D157" t="str">
            <v>Đỗ Văn Chương</v>
          </cell>
          <cell r="E157" t="str">
            <v>Chỉ huy phó</v>
          </cell>
          <cell r="F157" t="str">
            <v>BP QL chất lượng (QA, QC, HSE)</v>
          </cell>
          <cell r="G157" t="str">
            <v>C3</v>
          </cell>
          <cell r="H157" t="str">
            <v>06/03/2015</v>
          </cell>
          <cell r="I157">
            <v>0</v>
          </cell>
          <cell r="J157">
            <v>0</v>
          </cell>
          <cell r="K157">
            <v>10</v>
          </cell>
          <cell r="L157">
            <v>10</v>
          </cell>
          <cell r="Z157">
            <v>10</v>
          </cell>
          <cell r="AB157">
            <v>42735</v>
          </cell>
          <cell r="AC157">
            <v>1</v>
          </cell>
          <cell r="AD157">
            <v>9</v>
          </cell>
          <cell r="AE157">
            <v>0</v>
          </cell>
          <cell r="AF157">
            <v>12</v>
          </cell>
          <cell r="AG157">
            <v>13</v>
          </cell>
          <cell r="AH157">
            <v>0</v>
          </cell>
          <cell r="AI157">
            <v>1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2</v>
          </cell>
          <cell r="AO157">
            <v>0</v>
          </cell>
          <cell r="AP157">
            <v>0</v>
          </cell>
          <cell r="AQ157">
            <v>1</v>
          </cell>
          <cell r="AR157">
            <v>2</v>
          </cell>
          <cell r="AS157">
            <v>0</v>
          </cell>
          <cell r="AT157">
            <v>6</v>
          </cell>
          <cell r="AU157">
            <v>7</v>
          </cell>
          <cell r="AW157">
            <v>43100</v>
          </cell>
          <cell r="AX157">
            <v>4</v>
          </cell>
          <cell r="AY157">
            <v>7</v>
          </cell>
          <cell r="AZ157">
            <v>33</v>
          </cell>
          <cell r="BA157">
            <v>0</v>
          </cell>
          <cell r="BB157">
            <v>12</v>
          </cell>
          <cell r="BC157">
            <v>16</v>
          </cell>
          <cell r="BD157">
            <v>1</v>
          </cell>
          <cell r="BE157">
            <v>3</v>
          </cell>
          <cell r="BF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4</v>
          </cell>
          <cell r="CD157">
            <v>0</v>
          </cell>
        </row>
        <row r="158">
          <cell r="B158">
            <v>10054</v>
          </cell>
          <cell r="C158" t="str">
            <v>CNX066</v>
          </cell>
          <cell r="D158" t="str">
            <v>Vũ Ngọc Thái</v>
          </cell>
          <cell r="E158" t="str">
            <v>NV vật tư</v>
          </cell>
          <cell r="F158" t="str">
            <v>BP Vật tư thiết bị</v>
          </cell>
          <cell r="G158" t="str">
            <v>C3</v>
          </cell>
          <cell r="H158" t="str">
            <v>09/04/2015</v>
          </cell>
          <cell r="I158">
            <v>0</v>
          </cell>
          <cell r="J158">
            <v>0</v>
          </cell>
          <cell r="K158">
            <v>8.5</v>
          </cell>
          <cell r="L158">
            <v>8.5</v>
          </cell>
          <cell r="Z158">
            <v>8.5</v>
          </cell>
          <cell r="AB158">
            <v>42735</v>
          </cell>
          <cell r="AC158">
            <v>1</v>
          </cell>
          <cell r="AD158">
            <v>8</v>
          </cell>
          <cell r="AE158">
            <v>0</v>
          </cell>
          <cell r="AF158">
            <v>12</v>
          </cell>
          <cell r="AG158">
            <v>13</v>
          </cell>
          <cell r="AH158">
            <v>0</v>
          </cell>
          <cell r="AI158">
            <v>1</v>
          </cell>
          <cell r="AJ158">
            <v>0</v>
          </cell>
          <cell r="AK158">
            <v>0</v>
          </cell>
          <cell r="AL158">
            <v>1.5</v>
          </cell>
          <cell r="AM158">
            <v>1</v>
          </cell>
          <cell r="AN158">
            <v>1</v>
          </cell>
          <cell r="AO158">
            <v>0</v>
          </cell>
          <cell r="AP158">
            <v>0</v>
          </cell>
          <cell r="AQ158">
            <v>0</v>
          </cell>
          <cell r="AR158">
            <v>2</v>
          </cell>
          <cell r="AS158">
            <v>0</v>
          </cell>
          <cell r="AT158">
            <v>6.5</v>
          </cell>
          <cell r="AU158">
            <v>6.5</v>
          </cell>
          <cell r="AW158">
            <v>43100</v>
          </cell>
          <cell r="AX158">
            <v>0</v>
          </cell>
          <cell r="AY158">
            <v>6.5</v>
          </cell>
          <cell r="AZ158">
            <v>32</v>
          </cell>
          <cell r="BA158">
            <v>0</v>
          </cell>
          <cell r="BB158">
            <v>12</v>
          </cell>
          <cell r="BC158">
            <v>12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2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2</v>
          </cell>
          <cell r="BQ158">
            <v>10</v>
          </cell>
          <cell r="CD158">
            <v>0</v>
          </cell>
          <cell r="CE158">
            <v>3</v>
          </cell>
        </row>
        <row r="159">
          <cell r="B159">
            <v>0</v>
          </cell>
          <cell r="C159" t="str">
            <v>CNX074</v>
          </cell>
          <cell r="D159" t="str">
            <v>Đặng Minh Hiếu</v>
          </cell>
          <cell r="E159" t="str">
            <v>NV kinh tế</v>
          </cell>
          <cell r="F159" t="str">
            <v>BP hồ sơ pháp lý</v>
          </cell>
          <cell r="G159" t="str">
            <v>C3</v>
          </cell>
          <cell r="H159" t="str">
            <v>15/04/2015</v>
          </cell>
          <cell r="I159">
            <v>0</v>
          </cell>
          <cell r="J159">
            <v>0</v>
          </cell>
          <cell r="K159">
            <v>8.5</v>
          </cell>
          <cell r="L159">
            <v>8.5</v>
          </cell>
          <cell r="Z159">
            <v>8.5</v>
          </cell>
          <cell r="AB159">
            <v>42735</v>
          </cell>
          <cell r="AC159">
            <v>1</v>
          </cell>
          <cell r="AD159">
            <v>8</v>
          </cell>
          <cell r="AE159">
            <v>0</v>
          </cell>
          <cell r="AF159">
            <v>12</v>
          </cell>
          <cell r="AG159">
            <v>13</v>
          </cell>
          <cell r="AH159">
            <v>0</v>
          </cell>
          <cell r="AI159">
            <v>1</v>
          </cell>
          <cell r="AJ159">
            <v>0</v>
          </cell>
          <cell r="AK159">
            <v>0</v>
          </cell>
          <cell r="AL159">
            <v>0</v>
          </cell>
          <cell r="AM159">
            <v>1</v>
          </cell>
          <cell r="AN159">
            <v>0</v>
          </cell>
          <cell r="AO159">
            <v>3</v>
          </cell>
          <cell r="AP159">
            <v>0</v>
          </cell>
          <cell r="AQ159">
            <v>1</v>
          </cell>
          <cell r="AR159">
            <v>0</v>
          </cell>
          <cell r="AS159">
            <v>1.5</v>
          </cell>
          <cell r="AT159">
            <v>7.5</v>
          </cell>
          <cell r="AU159">
            <v>5.5</v>
          </cell>
          <cell r="AW159">
            <v>43100</v>
          </cell>
          <cell r="AX159">
            <v>3.5</v>
          </cell>
          <cell r="AY159">
            <v>5.5</v>
          </cell>
          <cell r="AZ159">
            <v>32</v>
          </cell>
          <cell r="BA159">
            <v>0</v>
          </cell>
          <cell r="BB159">
            <v>12</v>
          </cell>
          <cell r="BC159">
            <v>15.5</v>
          </cell>
          <cell r="BD159">
            <v>0</v>
          </cell>
          <cell r="BE159">
            <v>0</v>
          </cell>
          <cell r="BF159">
            <v>3.5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3.5</v>
          </cell>
          <cell r="CD159">
            <v>0</v>
          </cell>
        </row>
        <row r="160">
          <cell r="B160">
            <v>10056</v>
          </cell>
          <cell r="C160" t="str">
            <v>CNX075</v>
          </cell>
          <cell r="D160" t="str">
            <v>Nguyễn Thị Hằng</v>
          </cell>
          <cell r="E160" t="str">
            <v>NV kế toán đầu tư xây dựng cơ bản</v>
          </cell>
          <cell r="F160" t="str">
            <v>BP Kế toán</v>
          </cell>
          <cell r="G160" t="str">
            <v>C3</v>
          </cell>
          <cell r="H160" t="str">
            <v>16/04/2015</v>
          </cell>
          <cell r="I160">
            <v>0</v>
          </cell>
          <cell r="J160">
            <v>0</v>
          </cell>
          <cell r="K160">
            <v>8.5</v>
          </cell>
          <cell r="L160">
            <v>8.5</v>
          </cell>
          <cell r="Z160">
            <v>8.5</v>
          </cell>
          <cell r="AB160">
            <v>42735</v>
          </cell>
          <cell r="AC160">
            <v>2</v>
          </cell>
          <cell r="AD160">
            <v>8</v>
          </cell>
          <cell r="AE160">
            <v>0</v>
          </cell>
          <cell r="AF160">
            <v>12</v>
          </cell>
          <cell r="AG160">
            <v>14</v>
          </cell>
          <cell r="AH160">
            <v>0.5</v>
          </cell>
          <cell r="AI160">
            <v>1.5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4</v>
          </cell>
          <cell r="AO160">
            <v>1</v>
          </cell>
          <cell r="AP160">
            <v>0</v>
          </cell>
          <cell r="AQ160">
            <v>2</v>
          </cell>
          <cell r="AR160">
            <v>0</v>
          </cell>
          <cell r="AS160">
            <v>0</v>
          </cell>
          <cell r="AT160">
            <v>9</v>
          </cell>
          <cell r="AU160">
            <v>5</v>
          </cell>
          <cell r="AW160">
            <v>43100</v>
          </cell>
          <cell r="AX160">
            <v>5</v>
          </cell>
          <cell r="AY160">
            <v>5</v>
          </cell>
          <cell r="AZ160">
            <v>32</v>
          </cell>
          <cell r="BA160">
            <v>0</v>
          </cell>
          <cell r="BB160">
            <v>12</v>
          </cell>
          <cell r="BC160">
            <v>17</v>
          </cell>
          <cell r="BD160">
            <v>1</v>
          </cell>
          <cell r="BE160">
            <v>3</v>
          </cell>
          <cell r="BF160">
            <v>3</v>
          </cell>
          <cell r="BG160">
            <v>3.5</v>
          </cell>
          <cell r="BH160">
            <v>0</v>
          </cell>
          <cell r="BI160">
            <v>1</v>
          </cell>
          <cell r="BJ160">
            <v>2</v>
          </cell>
          <cell r="BK160">
            <v>2</v>
          </cell>
          <cell r="BL160">
            <v>0</v>
          </cell>
          <cell r="BM160">
            <v>1</v>
          </cell>
          <cell r="BN160">
            <v>0</v>
          </cell>
          <cell r="BO160">
            <v>0</v>
          </cell>
          <cell r="BP160">
            <v>16.5</v>
          </cell>
          <cell r="BQ160">
            <v>0.5</v>
          </cell>
          <cell r="CB160">
            <v>2</v>
          </cell>
          <cell r="CD160">
            <v>2</v>
          </cell>
          <cell r="CE160">
            <v>1</v>
          </cell>
        </row>
        <row r="161">
          <cell r="B161">
            <v>10057</v>
          </cell>
          <cell r="C161" t="str">
            <v>CNX076</v>
          </cell>
          <cell r="D161" t="str">
            <v>Phan Quốc Đông</v>
          </cell>
          <cell r="E161" t="str">
            <v>Chỉ huy trưởng</v>
          </cell>
          <cell r="F161" t="str">
            <v>Ban Điều hành DA - Nhóm XD (2)</v>
          </cell>
          <cell r="G161" t="str">
            <v>C3</v>
          </cell>
          <cell r="H161" t="str">
            <v>17/04/2015</v>
          </cell>
          <cell r="I161">
            <v>0</v>
          </cell>
          <cell r="J161">
            <v>0</v>
          </cell>
          <cell r="K161">
            <v>8.5</v>
          </cell>
          <cell r="L161">
            <v>8.5</v>
          </cell>
          <cell r="Z161">
            <v>8.5</v>
          </cell>
          <cell r="AB161">
            <v>42735</v>
          </cell>
          <cell r="AC161">
            <v>1</v>
          </cell>
          <cell r="AD161">
            <v>8</v>
          </cell>
          <cell r="AE161">
            <v>0</v>
          </cell>
          <cell r="AF161">
            <v>12</v>
          </cell>
          <cell r="AG161">
            <v>13</v>
          </cell>
          <cell r="AH161">
            <v>0</v>
          </cell>
          <cell r="AI161">
            <v>1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1.5</v>
          </cell>
          <cell r="AT161">
            <v>2.5</v>
          </cell>
          <cell r="AU161">
            <v>10.5</v>
          </cell>
          <cell r="AW161">
            <v>43100</v>
          </cell>
          <cell r="AX161">
            <v>0</v>
          </cell>
          <cell r="AY161">
            <v>10.5</v>
          </cell>
          <cell r="AZ161">
            <v>32</v>
          </cell>
          <cell r="BA161">
            <v>0</v>
          </cell>
          <cell r="BB161">
            <v>12</v>
          </cell>
          <cell r="BC161">
            <v>12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5.5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5.5</v>
          </cell>
          <cell r="BQ161">
            <v>6.5</v>
          </cell>
          <cell r="CD161">
            <v>0</v>
          </cell>
          <cell r="CE161">
            <v>3</v>
          </cell>
        </row>
        <row r="162">
          <cell r="B162">
            <v>10060</v>
          </cell>
          <cell r="C162" t="str">
            <v>CNX090</v>
          </cell>
          <cell r="D162" t="str">
            <v>Nguyễn Văn Sơn</v>
          </cell>
          <cell r="E162" t="str">
            <v>NV giám sát ATLĐ</v>
          </cell>
          <cell r="F162" t="str">
            <v>Ban Điều hành DA - Nhóm TH (1)</v>
          </cell>
          <cell r="G162" t="str">
            <v>C3</v>
          </cell>
          <cell r="H162" t="str">
            <v>13/05/2015</v>
          </cell>
          <cell r="I162">
            <v>0</v>
          </cell>
          <cell r="J162">
            <v>0</v>
          </cell>
          <cell r="K162">
            <v>7.5</v>
          </cell>
          <cell r="L162">
            <v>7.5</v>
          </cell>
          <cell r="Z162">
            <v>7.5</v>
          </cell>
          <cell r="AB162">
            <v>42735</v>
          </cell>
          <cell r="AC162">
            <v>1</v>
          </cell>
          <cell r="AD162">
            <v>7</v>
          </cell>
          <cell r="AE162">
            <v>0</v>
          </cell>
          <cell r="AF162">
            <v>12</v>
          </cell>
          <cell r="AG162">
            <v>13</v>
          </cell>
          <cell r="AI162">
            <v>1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0</v>
          </cell>
          <cell r="AT162">
            <v>2</v>
          </cell>
          <cell r="AU162">
            <v>11</v>
          </cell>
          <cell r="AW162">
            <v>43100</v>
          </cell>
          <cell r="AX162">
            <v>0</v>
          </cell>
          <cell r="AY162">
            <v>11</v>
          </cell>
          <cell r="AZ162">
            <v>31</v>
          </cell>
          <cell r="BA162">
            <v>0</v>
          </cell>
          <cell r="BB162">
            <v>12</v>
          </cell>
          <cell r="BC162">
            <v>12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5.5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5.5</v>
          </cell>
          <cell r="BQ162">
            <v>6.5</v>
          </cell>
          <cell r="CD162">
            <v>0</v>
          </cell>
          <cell r="CE162">
            <v>3</v>
          </cell>
        </row>
        <row r="163">
          <cell r="B163">
            <v>10061</v>
          </cell>
          <cell r="C163" t="str">
            <v>CNX101</v>
          </cell>
          <cell r="D163" t="str">
            <v>Nguyễn Thị Hồng Mai</v>
          </cell>
          <cell r="E163" t="str">
            <v>Chuyên viên kinh tế</v>
          </cell>
          <cell r="F163" t="str">
            <v>BP kinh tế</v>
          </cell>
          <cell r="G163" t="str">
            <v>C3</v>
          </cell>
          <cell r="H163" t="str">
            <v>25/05/2015</v>
          </cell>
          <cell r="I163">
            <v>0</v>
          </cell>
          <cell r="J163">
            <v>0</v>
          </cell>
          <cell r="K163">
            <v>7</v>
          </cell>
          <cell r="L163">
            <v>7</v>
          </cell>
          <cell r="Z163">
            <v>7</v>
          </cell>
          <cell r="AB163">
            <v>42735</v>
          </cell>
          <cell r="AC163">
            <v>1.5</v>
          </cell>
          <cell r="AD163">
            <v>7</v>
          </cell>
          <cell r="AE163">
            <v>0</v>
          </cell>
          <cell r="AF163">
            <v>12</v>
          </cell>
          <cell r="AG163">
            <v>13.5</v>
          </cell>
          <cell r="AH163">
            <v>0</v>
          </cell>
          <cell r="AI163">
            <v>1.5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2</v>
          </cell>
          <cell r="AO163">
            <v>0</v>
          </cell>
          <cell r="AP163">
            <v>1</v>
          </cell>
          <cell r="AQ163">
            <v>0</v>
          </cell>
          <cell r="AR163">
            <v>0</v>
          </cell>
          <cell r="AS163">
            <v>0</v>
          </cell>
          <cell r="AT163">
            <v>4.5</v>
          </cell>
          <cell r="AU163">
            <v>9</v>
          </cell>
          <cell r="AW163">
            <v>43100</v>
          </cell>
          <cell r="AX163">
            <v>4</v>
          </cell>
          <cell r="AY163">
            <v>9</v>
          </cell>
          <cell r="AZ163">
            <v>31</v>
          </cell>
          <cell r="BA163">
            <v>0</v>
          </cell>
          <cell r="BB163">
            <v>12</v>
          </cell>
          <cell r="BC163">
            <v>16</v>
          </cell>
          <cell r="BD163">
            <v>0.5</v>
          </cell>
          <cell r="BE163">
            <v>0</v>
          </cell>
          <cell r="BF163">
            <v>3.5</v>
          </cell>
          <cell r="BG163">
            <v>0</v>
          </cell>
          <cell r="BH163">
            <v>1</v>
          </cell>
          <cell r="BI163">
            <v>0</v>
          </cell>
          <cell r="BJ163">
            <v>1.5</v>
          </cell>
          <cell r="BK163">
            <v>2</v>
          </cell>
          <cell r="BL163">
            <v>1.5</v>
          </cell>
          <cell r="BM163">
            <v>4</v>
          </cell>
          <cell r="BN163">
            <v>0</v>
          </cell>
          <cell r="BO163">
            <v>0</v>
          </cell>
          <cell r="BP163">
            <v>14</v>
          </cell>
          <cell r="BQ163">
            <v>2</v>
          </cell>
          <cell r="CD163">
            <v>0</v>
          </cell>
          <cell r="CE163">
            <v>3</v>
          </cell>
        </row>
        <row r="164">
          <cell r="B164">
            <v>10067</v>
          </cell>
          <cell r="C164" t="str">
            <v>CNX151</v>
          </cell>
          <cell r="D164" t="str">
            <v>Bùi Thành Giang</v>
          </cell>
          <cell r="E164" t="str">
            <v>KS xây dựng</v>
          </cell>
          <cell r="F164" t="str">
            <v>BP BIM</v>
          </cell>
          <cell r="G164" t="str">
            <v>C3</v>
          </cell>
          <cell r="H164" t="str">
            <v>01/06/2015</v>
          </cell>
          <cell r="I164">
            <v>0</v>
          </cell>
          <cell r="J164">
            <v>0</v>
          </cell>
          <cell r="K164">
            <v>7</v>
          </cell>
          <cell r="L164">
            <v>7</v>
          </cell>
          <cell r="Z164">
            <v>7</v>
          </cell>
          <cell r="AB164">
            <v>42735</v>
          </cell>
          <cell r="AC164">
            <v>1.5</v>
          </cell>
          <cell r="AD164">
            <v>6</v>
          </cell>
          <cell r="AE164">
            <v>0</v>
          </cell>
          <cell r="AF164">
            <v>12</v>
          </cell>
          <cell r="AG164">
            <v>13.5</v>
          </cell>
          <cell r="AH164">
            <v>0</v>
          </cell>
          <cell r="AI164">
            <v>1.5</v>
          </cell>
          <cell r="AJ164">
            <v>0</v>
          </cell>
          <cell r="AK164">
            <v>0</v>
          </cell>
          <cell r="AL164">
            <v>0</v>
          </cell>
          <cell r="AM164">
            <v>0.5</v>
          </cell>
          <cell r="AN164">
            <v>0.5</v>
          </cell>
          <cell r="AO164">
            <v>0</v>
          </cell>
          <cell r="AP164">
            <v>0</v>
          </cell>
          <cell r="AQ164">
            <v>0.5</v>
          </cell>
          <cell r="AR164">
            <v>3</v>
          </cell>
          <cell r="AS164">
            <v>0</v>
          </cell>
          <cell r="AT164">
            <v>6</v>
          </cell>
          <cell r="AU164">
            <v>7.5</v>
          </cell>
          <cell r="AW164">
            <v>43100</v>
          </cell>
          <cell r="AX164">
            <v>2</v>
          </cell>
          <cell r="AY164">
            <v>7.5</v>
          </cell>
          <cell r="AZ164">
            <v>30</v>
          </cell>
          <cell r="BA164">
            <v>0</v>
          </cell>
          <cell r="BB164">
            <v>12</v>
          </cell>
          <cell r="BC164">
            <v>14</v>
          </cell>
          <cell r="BD164">
            <v>0</v>
          </cell>
          <cell r="BE164">
            <v>0</v>
          </cell>
          <cell r="BF164">
            <v>2</v>
          </cell>
          <cell r="BG164">
            <v>0</v>
          </cell>
          <cell r="BH164">
            <v>1</v>
          </cell>
          <cell r="BI164">
            <v>0</v>
          </cell>
          <cell r="BJ164">
            <v>0</v>
          </cell>
          <cell r="BK164">
            <v>0.5</v>
          </cell>
          <cell r="BL164">
            <v>4</v>
          </cell>
          <cell r="BM164">
            <v>0</v>
          </cell>
          <cell r="BN164">
            <v>0</v>
          </cell>
          <cell r="BO164">
            <v>0</v>
          </cell>
          <cell r="BP164">
            <v>7.5</v>
          </cell>
          <cell r="BQ164">
            <v>6.5</v>
          </cell>
          <cell r="CD164">
            <v>0</v>
          </cell>
          <cell r="CE164">
            <v>3</v>
          </cell>
        </row>
        <row r="165">
          <cell r="B165">
            <v>10062</v>
          </cell>
          <cell r="C165" t="str">
            <v>CNX116</v>
          </cell>
          <cell r="D165" t="str">
            <v>Trần Thị Châu</v>
          </cell>
          <cell r="E165" t="str">
            <v>Kế toán trưởng</v>
          </cell>
          <cell r="F165" t="str">
            <v>BP Kế toán</v>
          </cell>
          <cell r="G165" t="str">
            <v>C3</v>
          </cell>
          <cell r="H165" t="str">
            <v>02/06/2015</v>
          </cell>
          <cell r="I165">
            <v>0</v>
          </cell>
          <cell r="J165">
            <v>0</v>
          </cell>
          <cell r="K165">
            <v>7</v>
          </cell>
          <cell r="L165">
            <v>7</v>
          </cell>
          <cell r="Z165">
            <v>7</v>
          </cell>
          <cell r="AB165">
            <v>42735</v>
          </cell>
          <cell r="AC165">
            <v>5</v>
          </cell>
          <cell r="AD165">
            <v>6</v>
          </cell>
          <cell r="AE165">
            <v>0</v>
          </cell>
          <cell r="AF165">
            <v>12</v>
          </cell>
          <cell r="AG165">
            <v>17</v>
          </cell>
          <cell r="AH165">
            <v>1.5</v>
          </cell>
          <cell r="AI165">
            <v>2.5</v>
          </cell>
          <cell r="AJ165">
            <v>1</v>
          </cell>
          <cell r="AK165">
            <v>3</v>
          </cell>
          <cell r="AL165">
            <v>0</v>
          </cell>
          <cell r="AM165">
            <v>3</v>
          </cell>
          <cell r="AN165">
            <v>1</v>
          </cell>
          <cell r="AO165">
            <v>5</v>
          </cell>
          <cell r="AQ165">
            <v>0</v>
          </cell>
          <cell r="AR165">
            <v>0</v>
          </cell>
          <cell r="AS165">
            <v>0</v>
          </cell>
          <cell r="AT165">
            <v>17</v>
          </cell>
          <cell r="AU165">
            <v>0</v>
          </cell>
          <cell r="AW165">
            <v>43100</v>
          </cell>
          <cell r="AX165">
            <v>0</v>
          </cell>
          <cell r="AY165">
            <v>0</v>
          </cell>
          <cell r="AZ165">
            <v>30</v>
          </cell>
          <cell r="BA165">
            <v>0</v>
          </cell>
          <cell r="BB165">
            <v>12</v>
          </cell>
          <cell r="BC165">
            <v>12</v>
          </cell>
          <cell r="BD165">
            <v>0</v>
          </cell>
          <cell r="BE165">
            <v>2</v>
          </cell>
          <cell r="BF165">
            <v>0</v>
          </cell>
          <cell r="BG165">
            <v>0</v>
          </cell>
          <cell r="BH165">
            <v>3</v>
          </cell>
          <cell r="BI165">
            <v>0</v>
          </cell>
          <cell r="BJ165">
            <v>3</v>
          </cell>
          <cell r="BK165">
            <v>0</v>
          </cell>
          <cell r="BL165">
            <v>0</v>
          </cell>
          <cell r="BM165">
            <v>0</v>
          </cell>
          <cell r="BN165">
            <v>1</v>
          </cell>
          <cell r="BO165">
            <v>0</v>
          </cell>
          <cell r="BP165">
            <v>9</v>
          </cell>
          <cell r="BQ165">
            <v>3</v>
          </cell>
          <cell r="CA165">
            <v>2.5</v>
          </cell>
          <cell r="CD165">
            <v>2.5</v>
          </cell>
          <cell r="CE165">
            <v>0.5</v>
          </cell>
        </row>
        <row r="166">
          <cell r="B166">
            <v>0</v>
          </cell>
          <cell r="C166" t="e">
            <v>#N/A</v>
          </cell>
          <cell r="D166" t="str">
            <v>Nguyễn Tuấn Anh</v>
          </cell>
          <cell r="E166" t="e">
            <v>#N/A</v>
          </cell>
          <cell r="F166" t="e">
            <v>#N/A</v>
          </cell>
          <cell r="G166" t="str">
            <v>C3</v>
          </cell>
          <cell r="H166" t="str">
            <v>09/06/2015</v>
          </cell>
          <cell r="I166">
            <v>0</v>
          </cell>
          <cell r="J166">
            <v>0</v>
          </cell>
          <cell r="K166">
            <v>6.5</v>
          </cell>
          <cell r="L166">
            <v>6.5</v>
          </cell>
          <cell r="Z166">
            <v>6.5</v>
          </cell>
          <cell r="AA166">
            <v>42604</v>
          </cell>
          <cell r="AB166">
            <v>42735</v>
          </cell>
          <cell r="AC166">
            <v>1</v>
          </cell>
          <cell r="AD166">
            <v>6</v>
          </cell>
          <cell r="AE166">
            <v>0</v>
          </cell>
          <cell r="AF166">
            <v>12</v>
          </cell>
          <cell r="AG166">
            <v>13</v>
          </cell>
          <cell r="AI166">
            <v>1</v>
          </cell>
          <cell r="AN166">
            <v>0</v>
          </cell>
          <cell r="AO166">
            <v>0</v>
          </cell>
          <cell r="AT166">
            <v>1</v>
          </cell>
          <cell r="AU166">
            <v>12</v>
          </cell>
          <cell r="AW166">
            <v>43100</v>
          </cell>
          <cell r="AX166">
            <v>0</v>
          </cell>
          <cell r="AY166">
            <v>12</v>
          </cell>
          <cell r="AZ166">
            <v>30</v>
          </cell>
          <cell r="BA166">
            <v>0</v>
          </cell>
          <cell r="BB166">
            <v>12</v>
          </cell>
          <cell r="BC166">
            <v>12</v>
          </cell>
          <cell r="BD166">
            <v>0</v>
          </cell>
          <cell r="BE166">
            <v>0</v>
          </cell>
          <cell r="BF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CD166">
            <v>0</v>
          </cell>
        </row>
        <row r="167">
          <cell r="B167">
            <v>10063</v>
          </cell>
          <cell r="C167" t="str">
            <v>CNX123</v>
          </cell>
          <cell r="D167" t="str">
            <v>Vũ Thị Thu Hường</v>
          </cell>
          <cell r="E167" t="str">
            <v>NV kế toán</v>
          </cell>
          <cell r="F167" t="str">
            <v>BP Kế toán</v>
          </cell>
          <cell r="G167" t="str">
            <v>C3</v>
          </cell>
          <cell r="H167" t="str">
            <v>10/06/2015</v>
          </cell>
          <cell r="I167">
            <v>0</v>
          </cell>
          <cell r="J167">
            <v>0</v>
          </cell>
          <cell r="K167">
            <v>6.5</v>
          </cell>
          <cell r="L167">
            <v>6.5</v>
          </cell>
          <cell r="Z167">
            <v>6.5</v>
          </cell>
          <cell r="AB167">
            <v>42735</v>
          </cell>
          <cell r="AC167">
            <v>3</v>
          </cell>
          <cell r="AD167">
            <v>6</v>
          </cell>
          <cell r="AE167">
            <v>0</v>
          </cell>
          <cell r="AF167">
            <v>12</v>
          </cell>
          <cell r="AG167">
            <v>15</v>
          </cell>
          <cell r="AH167">
            <v>0</v>
          </cell>
          <cell r="AI167">
            <v>1</v>
          </cell>
          <cell r="AJ167">
            <v>2</v>
          </cell>
          <cell r="AK167">
            <v>0</v>
          </cell>
          <cell r="AL167">
            <v>0</v>
          </cell>
          <cell r="AM167">
            <v>0</v>
          </cell>
          <cell r="AN167">
            <v>1</v>
          </cell>
          <cell r="AO167">
            <v>0.5</v>
          </cell>
          <cell r="AP167">
            <v>0</v>
          </cell>
          <cell r="AQ167">
            <v>1</v>
          </cell>
          <cell r="AR167">
            <v>0.5</v>
          </cell>
          <cell r="AS167">
            <v>0</v>
          </cell>
          <cell r="AT167">
            <v>6</v>
          </cell>
          <cell r="AU167">
            <v>9</v>
          </cell>
          <cell r="AW167">
            <v>43100</v>
          </cell>
          <cell r="AX167">
            <v>9</v>
          </cell>
          <cell r="AY167">
            <v>9</v>
          </cell>
          <cell r="AZ167">
            <v>30</v>
          </cell>
          <cell r="BA167">
            <v>0</v>
          </cell>
          <cell r="BB167">
            <v>12</v>
          </cell>
          <cell r="BC167">
            <v>21</v>
          </cell>
          <cell r="BD167">
            <v>0</v>
          </cell>
          <cell r="BE167">
            <v>3</v>
          </cell>
          <cell r="BG167">
            <v>1</v>
          </cell>
          <cell r="BH167">
            <v>0</v>
          </cell>
          <cell r="BI167">
            <v>6</v>
          </cell>
          <cell r="BJ167">
            <v>1</v>
          </cell>
          <cell r="BK167">
            <v>0</v>
          </cell>
          <cell r="BL167">
            <v>0</v>
          </cell>
          <cell r="BM167">
            <v>1.5</v>
          </cell>
          <cell r="BN167">
            <v>4.5</v>
          </cell>
          <cell r="BO167">
            <v>0</v>
          </cell>
          <cell r="BP167">
            <v>17</v>
          </cell>
          <cell r="BQ167">
            <v>4</v>
          </cell>
          <cell r="CD167">
            <v>0</v>
          </cell>
          <cell r="CE167">
            <v>3</v>
          </cell>
        </row>
        <row r="168">
          <cell r="B168">
            <v>10064</v>
          </cell>
          <cell r="C168" t="str">
            <v>CNX125</v>
          </cell>
          <cell r="D168" t="str">
            <v>Nguyễn Hoàng Dương</v>
          </cell>
          <cell r="E168" t="str">
            <v>KS xây dựng</v>
          </cell>
          <cell r="F168" t="str">
            <v>BP Kinh tế</v>
          </cell>
          <cell r="G168" t="str">
            <v>C3</v>
          </cell>
          <cell r="H168" t="str">
            <v>15/06/2015</v>
          </cell>
          <cell r="I168">
            <v>0</v>
          </cell>
          <cell r="J168">
            <v>0</v>
          </cell>
          <cell r="K168">
            <v>6.5</v>
          </cell>
          <cell r="L168">
            <v>6.5</v>
          </cell>
          <cell r="Z168">
            <v>6.5</v>
          </cell>
          <cell r="AB168">
            <v>42735</v>
          </cell>
          <cell r="AC168">
            <v>6.5</v>
          </cell>
          <cell r="AD168">
            <v>6</v>
          </cell>
          <cell r="AE168">
            <v>0</v>
          </cell>
          <cell r="AF168">
            <v>12</v>
          </cell>
          <cell r="AG168">
            <v>18.5</v>
          </cell>
          <cell r="AH168">
            <v>0</v>
          </cell>
          <cell r="AI168">
            <v>1.5</v>
          </cell>
          <cell r="AJ168">
            <v>6</v>
          </cell>
          <cell r="AK168">
            <v>0</v>
          </cell>
          <cell r="AL168">
            <v>0</v>
          </cell>
          <cell r="AM168">
            <v>2.5</v>
          </cell>
          <cell r="AN168">
            <v>2</v>
          </cell>
          <cell r="AO168">
            <v>0.5</v>
          </cell>
          <cell r="AP168">
            <v>2</v>
          </cell>
          <cell r="AQ168">
            <v>1</v>
          </cell>
          <cell r="AR168">
            <v>1</v>
          </cell>
          <cell r="AS168">
            <v>2.5</v>
          </cell>
          <cell r="AT168">
            <v>19</v>
          </cell>
          <cell r="AU168">
            <v>0</v>
          </cell>
          <cell r="AW168">
            <v>43100</v>
          </cell>
          <cell r="AX168">
            <v>0</v>
          </cell>
          <cell r="AY168">
            <v>0</v>
          </cell>
          <cell r="AZ168">
            <v>30</v>
          </cell>
          <cell r="BA168">
            <v>0</v>
          </cell>
          <cell r="BB168">
            <v>12</v>
          </cell>
          <cell r="BC168">
            <v>12</v>
          </cell>
          <cell r="BD168">
            <v>1</v>
          </cell>
          <cell r="BE168">
            <v>1</v>
          </cell>
          <cell r="BF168">
            <v>2</v>
          </cell>
          <cell r="BG168">
            <v>0.5</v>
          </cell>
          <cell r="BH168">
            <v>1</v>
          </cell>
          <cell r="BI168">
            <v>2</v>
          </cell>
          <cell r="BJ168">
            <v>0</v>
          </cell>
          <cell r="BK168">
            <v>0.5</v>
          </cell>
          <cell r="BL168">
            <v>1</v>
          </cell>
          <cell r="BM168">
            <v>0</v>
          </cell>
          <cell r="BN168">
            <v>0</v>
          </cell>
          <cell r="BO168">
            <v>0</v>
          </cell>
          <cell r="BP168">
            <v>9</v>
          </cell>
          <cell r="BQ168">
            <v>3</v>
          </cell>
          <cell r="CD168">
            <v>0</v>
          </cell>
          <cell r="CE168">
            <v>3</v>
          </cell>
        </row>
        <row r="169">
          <cell r="B169">
            <v>10065</v>
          </cell>
          <cell r="C169" t="str">
            <v>CNX133</v>
          </cell>
          <cell r="D169" t="str">
            <v>Quan Thị Ngọc Dung</v>
          </cell>
          <cell r="E169" t="str">
            <v>Thủ quỹ</v>
          </cell>
          <cell r="F169" t="str">
            <v>BP Kế toán</v>
          </cell>
          <cell r="G169" t="str">
            <v>C3</v>
          </cell>
          <cell r="H169" t="str">
            <v>23/06/2015</v>
          </cell>
          <cell r="I169">
            <v>0</v>
          </cell>
          <cell r="J169">
            <v>0</v>
          </cell>
          <cell r="K169">
            <v>6.5</v>
          </cell>
          <cell r="L169">
            <v>6.5</v>
          </cell>
          <cell r="Z169">
            <v>6.5</v>
          </cell>
          <cell r="AB169">
            <v>42735</v>
          </cell>
          <cell r="AC169">
            <v>3.5</v>
          </cell>
          <cell r="AD169">
            <v>6</v>
          </cell>
          <cell r="AE169">
            <v>0</v>
          </cell>
          <cell r="AF169">
            <v>12</v>
          </cell>
          <cell r="AG169">
            <v>15.5</v>
          </cell>
          <cell r="AH169">
            <v>1</v>
          </cell>
          <cell r="AI169">
            <v>1.5</v>
          </cell>
          <cell r="AJ169">
            <v>1</v>
          </cell>
          <cell r="AK169">
            <v>1</v>
          </cell>
          <cell r="AL169">
            <v>1</v>
          </cell>
          <cell r="AM169">
            <v>0</v>
          </cell>
          <cell r="AN169">
            <v>1</v>
          </cell>
          <cell r="AO169">
            <v>3</v>
          </cell>
          <cell r="AP169">
            <v>1.5</v>
          </cell>
          <cell r="AQ169">
            <v>2</v>
          </cell>
          <cell r="AR169">
            <v>0.5</v>
          </cell>
          <cell r="AS169">
            <v>2</v>
          </cell>
          <cell r="AT169">
            <v>15.5</v>
          </cell>
          <cell r="AU169">
            <v>0</v>
          </cell>
          <cell r="AW169">
            <v>43100</v>
          </cell>
          <cell r="AX169">
            <v>0</v>
          </cell>
          <cell r="AY169">
            <v>0</v>
          </cell>
          <cell r="AZ169">
            <v>30</v>
          </cell>
          <cell r="BA169">
            <v>0</v>
          </cell>
          <cell r="BB169">
            <v>12</v>
          </cell>
          <cell r="BC169">
            <v>12</v>
          </cell>
          <cell r="BD169">
            <v>0.5</v>
          </cell>
          <cell r="BE169">
            <v>0.5</v>
          </cell>
          <cell r="BF169">
            <v>2</v>
          </cell>
          <cell r="BG169">
            <v>0</v>
          </cell>
          <cell r="BH169">
            <v>1</v>
          </cell>
          <cell r="BI169">
            <v>1</v>
          </cell>
          <cell r="BJ169">
            <v>0</v>
          </cell>
          <cell r="BK169">
            <v>0</v>
          </cell>
          <cell r="BL169">
            <v>1.5</v>
          </cell>
          <cell r="BM169">
            <v>3</v>
          </cell>
          <cell r="BN169">
            <v>2</v>
          </cell>
          <cell r="BO169">
            <v>0</v>
          </cell>
          <cell r="BP169">
            <v>11.5</v>
          </cell>
          <cell r="BQ169">
            <v>0.5</v>
          </cell>
          <cell r="CD169">
            <v>0</v>
          </cell>
          <cell r="CE169">
            <v>3</v>
          </cell>
        </row>
        <row r="170">
          <cell r="B170">
            <v>10066</v>
          </cell>
          <cell r="C170" t="str">
            <v>CNX136</v>
          </cell>
          <cell r="D170" t="str">
            <v>Trần Sỹ Hiệp</v>
          </cell>
          <cell r="E170" t="str">
            <v>NV kế toán công trình</v>
          </cell>
          <cell r="F170" t="str">
            <v>BP Kế toán</v>
          </cell>
          <cell r="G170" t="str">
            <v>C3</v>
          </cell>
          <cell r="H170" t="str">
            <v>01/07/2015</v>
          </cell>
          <cell r="I170">
            <v>0</v>
          </cell>
          <cell r="J170">
            <v>0</v>
          </cell>
          <cell r="K170">
            <v>6</v>
          </cell>
          <cell r="L170">
            <v>6</v>
          </cell>
          <cell r="Z170">
            <v>6</v>
          </cell>
          <cell r="AB170">
            <v>42735</v>
          </cell>
          <cell r="AC170">
            <v>2.5</v>
          </cell>
          <cell r="AD170">
            <v>5</v>
          </cell>
          <cell r="AE170">
            <v>0</v>
          </cell>
          <cell r="AF170">
            <v>12</v>
          </cell>
          <cell r="AG170">
            <v>14.5</v>
          </cell>
          <cell r="AH170">
            <v>0</v>
          </cell>
          <cell r="AI170">
            <v>1</v>
          </cell>
          <cell r="AJ170">
            <v>1.5</v>
          </cell>
          <cell r="AK170">
            <v>0</v>
          </cell>
          <cell r="AL170">
            <v>0</v>
          </cell>
          <cell r="AM170">
            <v>2</v>
          </cell>
          <cell r="AN170">
            <v>0.5</v>
          </cell>
          <cell r="AO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6</v>
          </cell>
          <cell r="AU170">
            <v>8.5</v>
          </cell>
          <cell r="AW170">
            <v>43100</v>
          </cell>
          <cell r="AX170">
            <v>5</v>
          </cell>
          <cell r="AY170">
            <v>8.5</v>
          </cell>
          <cell r="AZ170">
            <v>29</v>
          </cell>
          <cell r="BA170">
            <v>0</v>
          </cell>
          <cell r="BB170">
            <v>12</v>
          </cell>
          <cell r="BC170">
            <v>21</v>
          </cell>
          <cell r="BD170">
            <v>0</v>
          </cell>
          <cell r="BE170">
            <v>0</v>
          </cell>
          <cell r="BF170">
            <v>1</v>
          </cell>
          <cell r="BG170">
            <v>2.5</v>
          </cell>
          <cell r="BH170">
            <v>0.5</v>
          </cell>
          <cell r="BI170">
            <v>0</v>
          </cell>
          <cell r="BJ170">
            <v>1.5</v>
          </cell>
          <cell r="BK170">
            <v>0</v>
          </cell>
          <cell r="BL170">
            <v>0</v>
          </cell>
          <cell r="BM170">
            <v>3.5</v>
          </cell>
          <cell r="BN170">
            <v>2</v>
          </cell>
          <cell r="BO170">
            <v>0</v>
          </cell>
          <cell r="BP170">
            <v>11</v>
          </cell>
          <cell r="BQ170">
            <v>10</v>
          </cell>
          <cell r="CD170">
            <v>0</v>
          </cell>
          <cell r="CE170">
            <v>3</v>
          </cell>
        </row>
        <row r="171">
          <cell r="B171">
            <v>10148</v>
          </cell>
          <cell r="C171" t="str">
            <v>TD156</v>
          </cell>
          <cell r="D171" t="str">
            <v>Nguyễn Vũ Thắng</v>
          </cell>
          <cell r="E171" t="str">
            <v>NV lái xe</v>
          </cell>
          <cell r="F171" t="str">
            <v>BP Hành chính tổng hợp</v>
          </cell>
          <cell r="G171" t="str">
            <v>TD</v>
          </cell>
          <cell r="H171">
            <v>42186</v>
          </cell>
          <cell r="I171">
            <v>0</v>
          </cell>
          <cell r="J171">
            <v>0</v>
          </cell>
          <cell r="K171">
            <v>6</v>
          </cell>
          <cell r="L171">
            <v>6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6</v>
          </cell>
          <cell r="AB171">
            <v>42735</v>
          </cell>
          <cell r="AC171">
            <v>1</v>
          </cell>
          <cell r="AD171">
            <v>5</v>
          </cell>
          <cell r="AE171">
            <v>0</v>
          </cell>
          <cell r="AF171">
            <v>12</v>
          </cell>
          <cell r="AG171">
            <v>13</v>
          </cell>
          <cell r="AH171">
            <v>0</v>
          </cell>
          <cell r="AI171">
            <v>1</v>
          </cell>
          <cell r="AJ171">
            <v>0</v>
          </cell>
          <cell r="AK171">
            <v>0</v>
          </cell>
          <cell r="AL171">
            <v>0</v>
          </cell>
          <cell r="AM171">
            <v>0.5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1.5</v>
          </cell>
          <cell r="AU171">
            <v>11.5</v>
          </cell>
          <cell r="AW171">
            <v>43100</v>
          </cell>
          <cell r="AX171">
            <v>0</v>
          </cell>
          <cell r="AY171">
            <v>11.5</v>
          </cell>
          <cell r="AZ171">
            <v>29</v>
          </cell>
          <cell r="BA171">
            <v>0</v>
          </cell>
          <cell r="BB171">
            <v>12</v>
          </cell>
          <cell r="BC171">
            <v>12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1</v>
          </cell>
          <cell r="BM171">
            <v>0</v>
          </cell>
          <cell r="BN171">
            <v>0</v>
          </cell>
          <cell r="BO171">
            <v>0</v>
          </cell>
          <cell r="BP171">
            <v>1</v>
          </cell>
          <cell r="BQ171">
            <v>11</v>
          </cell>
          <cell r="CD171">
            <v>0</v>
          </cell>
          <cell r="CE171">
            <v>3</v>
          </cell>
        </row>
        <row r="172">
          <cell r="B172">
            <v>10069</v>
          </cell>
          <cell r="C172" t="str">
            <v>CNX160</v>
          </cell>
          <cell r="D172" t="str">
            <v>Lê Đình Dương</v>
          </cell>
          <cell r="E172" t="str">
            <v>KS xây dựng</v>
          </cell>
          <cell r="F172" t="str">
            <v>BP QL khối lượng (QS)</v>
          </cell>
          <cell r="G172" t="str">
            <v>C3</v>
          </cell>
          <cell r="H172" t="str">
            <v>20/07/2015</v>
          </cell>
          <cell r="I172">
            <v>0</v>
          </cell>
          <cell r="J172">
            <v>0</v>
          </cell>
          <cell r="K172">
            <v>5.5</v>
          </cell>
          <cell r="L172">
            <v>5.5</v>
          </cell>
          <cell r="Z172">
            <v>5.5</v>
          </cell>
          <cell r="AB172">
            <v>42735</v>
          </cell>
          <cell r="AC172">
            <v>3</v>
          </cell>
          <cell r="AD172">
            <v>5</v>
          </cell>
          <cell r="AE172">
            <v>0</v>
          </cell>
          <cell r="AF172">
            <v>12</v>
          </cell>
          <cell r="AG172">
            <v>15</v>
          </cell>
          <cell r="AH172">
            <v>1</v>
          </cell>
          <cell r="AI172">
            <v>1</v>
          </cell>
          <cell r="AJ172">
            <v>1</v>
          </cell>
          <cell r="AK172">
            <v>0.5</v>
          </cell>
          <cell r="AL172">
            <v>0</v>
          </cell>
          <cell r="AM172">
            <v>0</v>
          </cell>
          <cell r="AN172">
            <v>1</v>
          </cell>
          <cell r="AO172">
            <v>0</v>
          </cell>
          <cell r="AP172">
            <v>1</v>
          </cell>
          <cell r="AQ172">
            <v>1.5</v>
          </cell>
          <cell r="AR172">
            <v>2</v>
          </cell>
          <cell r="AS172">
            <v>1.5</v>
          </cell>
          <cell r="AT172">
            <v>10.5</v>
          </cell>
          <cell r="AU172">
            <v>4.5</v>
          </cell>
          <cell r="AW172">
            <v>43100</v>
          </cell>
          <cell r="AX172">
            <v>4.5</v>
          </cell>
          <cell r="AY172">
            <v>4.5</v>
          </cell>
          <cell r="AZ172">
            <v>29</v>
          </cell>
          <cell r="BA172">
            <v>0</v>
          </cell>
          <cell r="BB172">
            <v>12</v>
          </cell>
          <cell r="BC172">
            <v>16.5</v>
          </cell>
          <cell r="BD172">
            <v>1.5</v>
          </cell>
          <cell r="BE172">
            <v>2.5</v>
          </cell>
          <cell r="BF172">
            <v>1</v>
          </cell>
          <cell r="BG172">
            <v>3</v>
          </cell>
          <cell r="BH172">
            <v>2</v>
          </cell>
          <cell r="BI172">
            <v>3</v>
          </cell>
          <cell r="BJ172">
            <v>0</v>
          </cell>
          <cell r="BK172">
            <v>1</v>
          </cell>
          <cell r="BL172">
            <v>0.5</v>
          </cell>
          <cell r="BM172">
            <v>0</v>
          </cell>
          <cell r="BN172">
            <v>0</v>
          </cell>
          <cell r="BO172">
            <v>0</v>
          </cell>
          <cell r="BP172">
            <v>14.5</v>
          </cell>
          <cell r="BQ172">
            <v>2</v>
          </cell>
          <cell r="CD172">
            <v>0</v>
          </cell>
          <cell r="CE172">
            <v>3</v>
          </cell>
        </row>
        <row r="173">
          <cell r="B173">
            <v>10068</v>
          </cell>
          <cell r="C173" t="str">
            <v>CNX156</v>
          </cell>
          <cell r="D173" t="str">
            <v>Vũ Xuân Viên</v>
          </cell>
          <cell r="E173" t="str">
            <v>NV thanh tra xây dựng</v>
          </cell>
          <cell r="F173" t="str">
            <v>BP Kiếm soát &amp; thanh tra nội bộ</v>
          </cell>
          <cell r="G173" t="str">
            <v>C3</v>
          </cell>
          <cell r="H173" t="str">
            <v>20/07/2015</v>
          </cell>
          <cell r="I173">
            <v>0</v>
          </cell>
          <cell r="J173">
            <v>0</v>
          </cell>
          <cell r="K173">
            <v>5.5</v>
          </cell>
          <cell r="L173">
            <v>5.5</v>
          </cell>
          <cell r="Z173">
            <v>5.5</v>
          </cell>
          <cell r="AB173">
            <v>42735</v>
          </cell>
          <cell r="AC173">
            <v>1</v>
          </cell>
          <cell r="AD173">
            <v>5</v>
          </cell>
          <cell r="AE173">
            <v>0</v>
          </cell>
          <cell r="AF173">
            <v>12</v>
          </cell>
          <cell r="AG173">
            <v>13</v>
          </cell>
          <cell r="AH173">
            <v>0</v>
          </cell>
          <cell r="AI173">
            <v>1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1</v>
          </cell>
          <cell r="AU173">
            <v>12</v>
          </cell>
          <cell r="AW173">
            <v>43100</v>
          </cell>
          <cell r="AX173">
            <v>0</v>
          </cell>
          <cell r="AY173">
            <v>12</v>
          </cell>
          <cell r="AZ173">
            <v>29</v>
          </cell>
          <cell r="BA173">
            <v>0</v>
          </cell>
          <cell r="BB173">
            <v>12</v>
          </cell>
          <cell r="BC173">
            <v>12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12</v>
          </cell>
          <cell r="CD173">
            <v>0</v>
          </cell>
          <cell r="CE173">
            <v>3</v>
          </cell>
        </row>
        <row r="174">
          <cell r="B174">
            <v>0</v>
          </cell>
          <cell r="C174" t="str">
            <v>CNX180</v>
          </cell>
          <cell r="D174" t="str">
            <v>Đinh Thị Hoa</v>
          </cell>
          <cell r="E174" t="str">
            <v>KS kinh tế</v>
          </cell>
          <cell r="F174" t="str">
            <v>BP QL khối lượng (QS)</v>
          </cell>
          <cell r="G174" t="str">
            <v>C3</v>
          </cell>
          <cell r="H174" t="str">
            <v>30/07/2015</v>
          </cell>
          <cell r="I174">
            <v>0</v>
          </cell>
          <cell r="J174">
            <v>0</v>
          </cell>
          <cell r="K174">
            <v>5</v>
          </cell>
          <cell r="L174">
            <v>5</v>
          </cell>
          <cell r="Z174">
            <v>5</v>
          </cell>
          <cell r="AB174">
            <v>42735</v>
          </cell>
          <cell r="AC174">
            <v>1.5</v>
          </cell>
          <cell r="AD174">
            <v>5</v>
          </cell>
          <cell r="AE174">
            <v>0</v>
          </cell>
          <cell r="AF174">
            <v>12</v>
          </cell>
          <cell r="AG174">
            <v>13.5</v>
          </cell>
          <cell r="AH174">
            <v>0</v>
          </cell>
          <cell r="AI174">
            <v>1</v>
          </cell>
          <cell r="AJ174">
            <v>0.5</v>
          </cell>
          <cell r="AK174">
            <v>3</v>
          </cell>
          <cell r="AL174">
            <v>0</v>
          </cell>
          <cell r="AM174">
            <v>3</v>
          </cell>
          <cell r="AN174">
            <v>0</v>
          </cell>
          <cell r="AO174">
            <v>0</v>
          </cell>
          <cell r="AP174">
            <v>2</v>
          </cell>
          <cell r="AQ174">
            <v>4</v>
          </cell>
          <cell r="AT174">
            <v>13.5</v>
          </cell>
          <cell r="AU174">
            <v>0</v>
          </cell>
          <cell r="AW174">
            <v>43100</v>
          </cell>
          <cell r="AX174">
            <v>0</v>
          </cell>
          <cell r="AY174">
            <v>0</v>
          </cell>
          <cell r="AZ174">
            <v>29</v>
          </cell>
          <cell r="BA174">
            <v>0</v>
          </cell>
          <cell r="BB174">
            <v>12</v>
          </cell>
          <cell r="BC174">
            <v>12</v>
          </cell>
          <cell r="BD174">
            <v>0</v>
          </cell>
          <cell r="BE174">
            <v>0</v>
          </cell>
          <cell r="BF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CD174">
            <v>0</v>
          </cell>
        </row>
        <row r="175">
          <cell r="B175">
            <v>0</v>
          </cell>
          <cell r="C175" t="str">
            <v>CNX171</v>
          </cell>
          <cell r="D175" t="str">
            <v>Thái Hồng Minh</v>
          </cell>
          <cell r="E175" t="str">
            <v>KS kinh tế</v>
          </cell>
          <cell r="F175" t="str">
            <v>Ban Điều hành DA - Nhóm TH (1)</v>
          </cell>
          <cell r="G175" t="str">
            <v>C3</v>
          </cell>
          <cell r="H175" t="str">
            <v>01/08/2015</v>
          </cell>
          <cell r="I175">
            <v>0</v>
          </cell>
          <cell r="J175">
            <v>0</v>
          </cell>
          <cell r="K175">
            <v>5</v>
          </cell>
          <cell r="L175">
            <v>5</v>
          </cell>
          <cell r="Z175">
            <v>5</v>
          </cell>
          <cell r="AB175">
            <v>42735</v>
          </cell>
          <cell r="AC175">
            <v>4.5</v>
          </cell>
          <cell r="AD175">
            <v>4</v>
          </cell>
          <cell r="AE175">
            <v>0</v>
          </cell>
          <cell r="AF175">
            <v>12</v>
          </cell>
          <cell r="AG175">
            <v>16.5</v>
          </cell>
          <cell r="AH175">
            <v>3.5</v>
          </cell>
          <cell r="AI175">
            <v>1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0</v>
          </cell>
          <cell r="AT175">
            <v>5.5</v>
          </cell>
          <cell r="AU175">
            <v>11</v>
          </cell>
          <cell r="AW175">
            <v>43100</v>
          </cell>
          <cell r="AX175">
            <v>1</v>
          </cell>
          <cell r="AY175">
            <v>11</v>
          </cell>
          <cell r="AZ175">
            <v>28</v>
          </cell>
          <cell r="BA175">
            <v>0</v>
          </cell>
          <cell r="BB175">
            <v>12</v>
          </cell>
          <cell r="BC175">
            <v>13</v>
          </cell>
          <cell r="BD175">
            <v>0</v>
          </cell>
          <cell r="BE175">
            <v>0</v>
          </cell>
          <cell r="BF175">
            <v>1</v>
          </cell>
          <cell r="BG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1</v>
          </cell>
          <cell r="CD175">
            <v>0</v>
          </cell>
        </row>
        <row r="176">
          <cell r="B176">
            <v>10070</v>
          </cell>
          <cell r="C176" t="str">
            <v>CNX182</v>
          </cell>
          <cell r="D176" t="str">
            <v>Phạm Thu Hường</v>
          </cell>
          <cell r="E176" t="str">
            <v>NV kế toán</v>
          </cell>
          <cell r="F176" t="str">
            <v>BP Kế toán</v>
          </cell>
          <cell r="G176" t="str">
            <v>C3</v>
          </cell>
          <cell r="H176" t="str">
            <v>01/08/2015</v>
          </cell>
          <cell r="I176">
            <v>0</v>
          </cell>
          <cell r="J176">
            <v>0</v>
          </cell>
          <cell r="K176">
            <v>5</v>
          </cell>
          <cell r="L176">
            <v>5</v>
          </cell>
          <cell r="Z176">
            <v>5</v>
          </cell>
          <cell r="AB176">
            <v>42735</v>
          </cell>
          <cell r="AC176">
            <v>3</v>
          </cell>
          <cell r="AD176">
            <v>4</v>
          </cell>
          <cell r="AE176">
            <v>0</v>
          </cell>
          <cell r="AF176">
            <v>12</v>
          </cell>
          <cell r="AG176">
            <v>15</v>
          </cell>
          <cell r="AH176">
            <v>0</v>
          </cell>
          <cell r="AI176">
            <v>1</v>
          </cell>
          <cell r="AJ176">
            <v>2</v>
          </cell>
          <cell r="AK176">
            <v>0</v>
          </cell>
          <cell r="AL176">
            <v>2</v>
          </cell>
          <cell r="AM176">
            <v>1</v>
          </cell>
          <cell r="AN176">
            <v>3</v>
          </cell>
          <cell r="AO176">
            <v>0</v>
          </cell>
          <cell r="AP176">
            <v>0</v>
          </cell>
          <cell r="AQ176">
            <v>0</v>
          </cell>
          <cell r="AR176">
            <v>0.5</v>
          </cell>
          <cell r="AS176">
            <v>0</v>
          </cell>
          <cell r="AT176">
            <v>9.5</v>
          </cell>
          <cell r="AU176">
            <v>5.5</v>
          </cell>
          <cell r="AW176">
            <v>43100</v>
          </cell>
          <cell r="AX176">
            <v>1</v>
          </cell>
          <cell r="AY176">
            <v>5.5</v>
          </cell>
          <cell r="AZ176">
            <v>28</v>
          </cell>
          <cell r="BA176">
            <v>0</v>
          </cell>
          <cell r="BB176">
            <v>12</v>
          </cell>
          <cell r="BC176">
            <v>13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1</v>
          </cell>
          <cell r="BI176">
            <v>0</v>
          </cell>
          <cell r="BJ176">
            <v>0</v>
          </cell>
          <cell r="BK176">
            <v>0</v>
          </cell>
          <cell r="BL176">
            <v>0.5</v>
          </cell>
          <cell r="BM176">
            <v>2.5</v>
          </cell>
          <cell r="BN176">
            <v>1.5</v>
          </cell>
          <cell r="BO176">
            <v>0</v>
          </cell>
          <cell r="BP176">
            <v>5.5</v>
          </cell>
          <cell r="BQ176">
            <v>7.5</v>
          </cell>
          <cell r="CD176">
            <v>0</v>
          </cell>
          <cell r="CE176">
            <v>3</v>
          </cell>
        </row>
        <row r="177">
          <cell r="B177">
            <v>10071</v>
          </cell>
          <cell r="C177" t="str">
            <v>CNX186</v>
          </cell>
          <cell r="D177" t="str">
            <v>Đào Phúc Lợi</v>
          </cell>
          <cell r="E177" t="str">
            <v xml:space="preserve">NV kế toán </v>
          </cell>
          <cell r="F177" t="str">
            <v>BP Kế toán</v>
          </cell>
          <cell r="G177" t="str">
            <v>C3</v>
          </cell>
          <cell r="H177" t="str">
            <v>01/08/2015</v>
          </cell>
          <cell r="I177">
            <v>0</v>
          </cell>
          <cell r="J177">
            <v>0</v>
          </cell>
          <cell r="K177">
            <v>5</v>
          </cell>
          <cell r="L177">
            <v>5</v>
          </cell>
          <cell r="Z177">
            <v>5</v>
          </cell>
          <cell r="AB177">
            <v>42735</v>
          </cell>
          <cell r="AC177">
            <v>1</v>
          </cell>
          <cell r="AD177">
            <v>4</v>
          </cell>
          <cell r="AE177">
            <v>0</v>
          </cell>
          <cell r="AF177">
            <v>12</v>
          </cell>
          <cell r="AG177">
            <v>13</v>
          </cell>
          <cell r="AH177">
            <v>0</v>
          </cell>
          <cell r="AI177">
            <v>1</v>
          </cell>
          <cell r="AJ177">
            <v>0</v>
          </cell>
          <cell r="AK177">
            <v>0</v>
          </cell>
          <cell r="AL177">
            <v>1</v>
          </cell>
          <cell r="AM177">
            <v>0</v>
          </cell>
          <cell r="AN177">
            <v>0.5</v>
          </cell>
          <cell r="AO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3</v>
          </cell>
          <cell r="AT177">
            <v>6.5</v>
          </cell>
          <cell r="AU177">
            <v>6.5</v>
          </cell>
          <cell r="AW177">
            <v>43100</v>
          </cell>
          <cell r="AX177">
            <v>2.5</v>
          </cell>
          <cell r="AY177">
            <v>6.5</v>
          </cell>
          <cell r="AZ177">
            <v>28</v>
          </cell>
          <cell r="BA177">
            <v>0</v>
          </cell>
          <cell r="BB177">
            <v>12</v>
          </cell>
          <cell r="BC177">
            <v>14.5</v>
          </cell>
          <cell r="BD177">
            <v>0</v>
          </cell>
          <cell r="BE177">
            <v>0</v>
          </cell>
          <cell r="BG177">
            <v>1.5</v>
          </cell>
          <cell r="BH177">
            <v>0</v>
          </cell>
          <cell r="BI177">
            <v>1</v>
          </cell>
          <cell r="BJ177">
            <v>0</v>
          </cell>
          <cell r="BK177">
            <v>1</v>
          </cell>
          <cell r="BL177">
            <v>2</v>
          </cell>
          <cell r="BM177">
            <v>1</v>
          </cell>
          <cell r="BN177">
            <v>2</v>
          </cell>
          <cell r="BO177">
            <v>0</v>
          </cell>
          <cell r="BP177">
            <v>8.5</v>
          </cell>
          <cell r="BQ177">
            <v>6</v>
          </cell>
          <cell r="CD177">
            <v>0</v>
          </cell>
          <cell r="CE177">
            <v>3</v>
          </cell>
        </row>
        <row r="178">
          <cell r="B178">
            <v>10072</v>
          </cell>
          <cell r="C178" t="str">
            <v>CNX188</v>
          </cell>
          <cell r="D178" t="str">
            <v>Phạm Đức Tuân</v>
          </cell>
          <cell r="E178" t="str">
            <v>KS xây dựng</v>
          </cell>
          <cell r="F178" t="str">
            <v>BP QL khối lượng (QS)</v>
          </cell>
          <cell r="G178" t="str">
            <v>C3</v>
          </cell>
          <cell r="H178" t="str">
            <v>05/08/2015</v>
          </cell>
          <cell r="I178">
            <v>0</v>
          </cell>
          <cell r="J178">
            <v>0</v>
          </cell>
          <cell r="K178">
            <v>5</v>
          </cell>
          <cell r="L178">
            <v>5</v>
          </cell>
          <cell r="Z178">
            <v>5</v>
          </cell>
          <cell r="AB178">
            <v>42735</v>
          </cell>
          <cell r="AC178">
            <v>2</v>
          </cell>
          <cell r="AD178">
            <v>4</v>
          </cell>
          <cell r="AE178">
            <v>0</v>
          </cell>
          <cell r="AF178">
            <v>12</v>
          </cell>
          <cell r="AG178">
            <v>14</v>
          </cell>
          <cell r="AH178">
            <v>0</v>
          </cell>
          <cell r="AI178">
            <v>2</v>
          </cell>
          <cell r="AJ178">
            <v>0</v>
          </cell>
          <cell r="AK178">
            <v>0</v>
          </cell>
          <cell r="AL178">
            <v>0.5</v>
          </cell>
          <cell r="AM178">
            <v>0</v>
          </cell>
          <cell r="AN178">
            <v>0</v>
          </cell>
          <cell r="AO178">
            <v>0</v>
          </cell>
          <cell r="AP178">
            <v>1</v>
          </cell>
          <cell r="AQ178">
            <v>0</v>
          </cell>
          <cell r="AR178">
            <v>1</v>
          </cell>
          <cell r="AS178">
            <v>1</v>
          </cell>
          <cell r="AT178">
            <v>5.5</v>
          </cell>
          <cell r="AU178">
            <v>8.5</v>
          </cell>
          <cell r="AW178">
            <v>43100</v>
          </cell>
          <cell r="AX178">
            <v>5</v>
          </cell>
          <cell r="AY178">
            <v>8.5</v>
          </cell>
          <cell r="AZ178">
            <v>28</v>
          </cell>
          <cell r="BA178">
            <v>0</v>
          </cell>
          <cell r="BB178">
            <v>12</v>
          </cell>
          <cell r="BC178">
            <v>17</v>
          </cell>
          <cell r="BD178">
            <v>1.5</v>
          </cell>
          <cell r="BE178">
            <v>1</v>
          </cell>
          <cell r="BF178">
            <v>2.5</v>
          </cell>
          <cell r="BG178">
            <v>1</v>
          </cell>
          <cell r="BH178">
            <v>2</v>
          </cell>
          <cell r="BI178">
            <v>1</v>
          </cell>
          <cell r="BJ178">
            <v>0</v>
          </cell>
          <cell r="BK178">
            <v>1</v>
          </cell>
          <cell r="BL178">
            <v>1.5</v>
          </cell>
          <cell r="BM178">
            <v>2</v>
          </cell>
          <cell r="BN178">
            <v>0</v>
          </cell>
          <cell r="BO178">
            <v>0</v>
          </cell>
          <cell r="BP178">
            <v>13.5</v>
          </cell>
          <cell r="BQ178">
            <v>3.5</v>
          </cell>
          <cell r="CD178">
            <v>0</v>
          </cell>
          <cell r="CE178">
            <v>3</v>
          </cell>
        </row>
        <row r="179">
          <cell r="B179">
            <v>10073</v>
          </cell>
          <cell r="C179" t="str">
            <v>CNX194</v>
          </cell>
          <cell r="D179" t="str">
            <v>Lê Sỹ Nam</v>
          </cell>
          <cell r="E179" t="str">
            <v>KS kinh tế</v>
          </cell>
          <cell r="F179" t="str">
            <v>BP QL khối lượng (QS)</v>
          </cell>
          <cell r="G179" t="str">
            <v>C3</v>
          </cell>
          <cell r="H179" t="str">
            <v>10/08/2015</v>
          </cell>
          <cell r="I179">
            <v>0</v>
          </cell>
          <cell r="J179">
            <v>0</v>
          </cell>
          <cell r="K179">
            <v>4.5</v>
          </cell>
          <cell r="L179">
            <v>4.5</v>
          </cell>
          <cell r="Z179">
            <v>4.5</v>
          </cell>
          <cell r="AB179">
            <v>42735</v>
          </cell>
          <cell r="AC179">
            <v>1</v>
          </cell>
          <cell r="AD179">
            <v>4</v>
          </cell>
          <cell r="AE179">
            <v>0</v>
          </cell>
          <cell r="AF179">
            <v>12</v>
          </cell>
          <cell r="AG179">
            <v>13</v>
          </cell>
          <cell r="AH179">
            <v>0</v>
          </cell>
          <cell r="AI179">
            <v>1</v>
          </cell>
          <cell r="AJ179">
            <v>0</v>
          </cell>
          <cell r="AK179">
            <v>0</v>
          </cell>
          <cell r="AL179">
            <v>0</v>
          </cell>
          <cell r="AM179">
            <v>5</v>
          </cell>
          <cell r="AN179">
            <v>2</v>
          </cell>
          <cell r="AO179">
            <v>0</v>
          </cell>
          <cell r="AP179">
            <v>0</v>
          </cell>
          <cell r="AQ179">
            <v>1</v>
          </cell>
          <cell r="AR179">
            <v>0</v>
          </cell>
          <cell r="AS179">
            <v>0.5</v>
          </cell>
          <cell r="AT179">
            <v>9.5</v>
          </cell>
          <cell r="AU179">
            <v>3.5</v>
          </cell>
          <cell r="AW179">
            <v>43100</v>
          </cell>
          <cell r="AX179">
            <v>3</v>
          </cell>
          <cell r="AY179">
            <v>3.5</v>
          </cell>
          <cell r="AZ179">
            <v>28</v>
          </cell>
          <cell r="BA179">
            <v>0</v>
          </cell>
          <cell r="BB179">
            <v>12</v>
          </cell>
          <cell r="BC179">
            <v>15</v>
          </cell>
          <cell r="BD179">
            <v>0</v>
          </cell>
          <cell r="BE179">
            <v>1</v>
          </cell>
          <cell r="BF179">
            <v>2</v>
          </cell>
          <cell r="BG179">
            <v>0</v>
          </cell>
          <cell r="BH179">
            <v>3</v>
          </cell>
          <cell r="BI179">
            <v>1.5</v>
          </cell>
          <cell r="BJ179">
            <v>1.5</v>
          </cell>
          <cell r="BK179">
            <v>0</v>
          </cell>
          <cell r="BL179">
            <v>1</v>
          </cell>
          <cell r="BM179">
            <v>1</v>
          </cell>
          <cell r="BN179">
            <v>0</v>
          </cell>
          <cell r="BO179">
            <v>0</v>
          </cell>
          <cell r="BP179">
            <v>11</v>
          </cell>
          <cell r="BQ179">
            <v>4</v>
          </cell>
          <cell r="CD179">
            <v>0</v>
          </cell>
          <cell r="CE179">
            <v>3</v>
          </cell>
        </row>
        <row r="180">
          <cell r="B180">
            <v>10074</v>
          </cell>
          <cell r="C180" t="str">
            <v>CNX199</v>
          </cell>
          <cell r="D180" t="str">
            <v>Vũ Thế Dương</v>
          </cell>
          <cell r="E180" t="str">
            <v>KS kinh tế</v>
          </cell>
          <cell r="F180" t="str">
            <v>Ban Điều hành DA - Nhóm TH (1)</v>
          </cell>
          <cell r="G180" t="str">
            <v>C3</v>
          </cell>
          <cell r="H180" t="str">
            <v>19/08/2015</v>
          </cell>
          <cell r="I180">
            <v>0</v>
          </cell>
          <cell r="J180">
            <v>0</v>
          </cell>
          <cell r="K180">
            <v>4.5</v>
          </cell>
          <cell r="L180">
            <v>4.5</v>
          </cell>
          <cell r="Z180">
            <v>4.5</v>
          </cell>
          <cell r="AB180">
            <v>42735</v>
          </cell>
          <cell r="AC180">
            <v>1</v>
          </cell>
          <cell r="AD180">
            <v>4</v>
          </cell>
          <cell r="AE180">
            <v>0</v>
          </cell>
          <cell r="AF180">
            <v>12</v>
          </cell>
          <cell r="AG180">
            <v>13</v>
          </cell>
          <cell r="AI180">
            <v>1</v>
          </cell>
          <cell r="AN180">
            <v>0</v>
          </cell>
          <cell r="AO180">
            <v>0</v>
          </cell>
          <cell r="AP180">
            <v>0</v>
          </cell>
          <cell r="AQ180">
            <v>2</v>
          </cell>
          <cell r="AR180">
            <v>0</v>
          </cell>
          <cell r="AS180">
            <v>0</v>
          </cell>
          <cell r="AT180">
            <v>3</v>
          </cell>
          <cell r="AU180">
            <v>10</v>
          </cell>
          <cell r="AW180">
            <v>43100</v>
          </cell>
          <cell r="AX180">
            <v>2.5</v>
          </cell>
          <cell r="AY180">
            <v>10</v>
          </cell>
          <cell r="AZ180">
            <v>28</v>
          </cell>
          <cell r="BA180">
            <v>0</v>
          </cell>
          <cell r="BB180">
            <v>12</v>
          </cell>
          <cell r="BC180">
            <v>14.5</v>
          </cell>
          <cell r="BD180">
            <v>0</v>
          </cell>
          <cell r="BE180">
            <v>1.5</v>
          </cell>
          <cell r="BF180">
            <v>1</v>
          </cell>
          <cell r="BG180">
            <v>0.5</v>
          </cell>
          <cell r="BH180">
            <v>0</v>
          </cell>
          <cell r="BI180">
            <v>0</v>
          </cell>
          <cell r="BJ180">
            <v>0</v>
          </cell>
          <cell r="BK180">
            <v>1</v>
          </cell>
          <cell r="BL180">
            <v>7</v>
          </cell>
          <cell r="BM180">
            <v>0</v>
          </cell>
          <cell r="BN180">
            <v>0</v>
          </cell>
          <cell r="BO180">
            <v>0</v>
          </cell>
          <cell r="BP180">
            <v>11</v>
          </cell>
          <cell r="BQ180">
            <v>3.5</v>
          </cell>
          <cell r="CD180">
            <v>0</v>
          </cell>
          <cell r="CE180">
            <v>3</v>
          </cell>
        </row>
        <row r="181">
          <cell r="B181">
            <v>0</v>
          </cell>
          <cell r="C181" t="str">
            <v>CNX203</v>
          </cell>
          <cell r="D181" t="str">
            <v>Phạm Tiến Dũng</v>
          </cell>
          <cell r="E181" t="str">
            <v>NV an toàn lao động</v>
          </cell>
          <cell r="F181" t="str">
            <v>Ban chỉ huy công trường</v>
          </cell>
          <cell r="G181" t="str">
            <v>C3</v>
          </cell>
          <cell r="H181" t="str">
            <v>22/08/2015</v>
          </cell>
          <cell r="I181">
            <v>0</v>
          </cell>
          <cell r="J181">
            <v>0</v>
          </cell>
          <cell r="K181">
            <v>4.5</v>
          </cell>
          <cell r="L181">
            <v>4.5</v>
          </cell>
          <cell r="Z181">
            <v>4.5</v>
          </cell>
          <cell r="AB181">
            <v>42735</v>
          </cell>
          <cell r="AC181">
            <v>4.5</v>
          </cell>
          <cell r="AD181">
            <v>4</v>
          </cell>
          <cell r="AE181">
            <v>0</v>
          </cell>
          <cell r="AF181">
            <v>12</v>
          </cell>
          <cell r="AG181">
            <v>16.5</v>
          </cell>
          <cell r="AH181">
            <v>1.5</v>
          </cell>
          <cell r="AI181">
            <v>6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T181">
            <v>7.5</v>
          </cell>
          <cell r="AU181">
            <v>9</v>
          </cell>
          <cell r="AW181">
            <v>43100</v>
          </cell>
          <cell r="AX181">
            <v>0</v>
          </cell>
          <cell r="AY181">
            <v>9</v>
          </cell>
          <cell r="AZ181">
            <v>28</v>
          </cell>
          <cell r="BA181">
            <v>0</v>
          </cell>
          <cell r="BB181">
            <v>12</v>
          </cell>
          <cell r="BC181">
            <v>12</v>
          </cell>
          <cell r="BD181">
            <v>0</v>
          </cell>
          <cell r="BE181">
            <v>0</v>
          </cell>
          <cell r="BF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CD181">
            <v>0</v>
          </cell>
        </row>
        <row r="182">
          <cell r="B182">
            <v>10075</v>
          </cell>
          <cell r="C182" t="str">
            <v>CNX202</v>
          </cell>
          <cell r="D182" t="str">
            <v>Nguyễn Tiến Lương</v>
          </cell>
          <cell r="E182" t="str">
            <v>NV an toàn lao động</v>
          </cell>
          <cell r="F182" t="str">
            <v>Ban Điều hành DA - Nhóm TH (1)</v>
          </cell>
          <cell r="G182" t="str">
            <v>C3</v>
          </cell>
          <cell r="H182" t="str">
            <v>22/08/2015</v>
          </cell>
          <cell r="I182">
            <v>0</v>
          </cell>
          <cell r="J182">
            <v>0</v>
          </cell>
          <cell r="K182">
            <v>4.5</v>
          </cell>
          <cell r="L182">
            <v>4.5</v>
          </cell>
          <cell r="Z182">
            <v>4.5</v>
          </cell>
          <cell r="AB182">
            <v>42735</v>
          </cell>
          <cell r="AC182">
            <v>1</v>
          </cell>
          <cell r="AD182">
            <v>4</v>
          </cell>
          <cell r="AE182">
            <v>0</v>
          </cell>
          <cell r="AF182">
            <v>12</v>
          </cell>
          <cell r="AG182">
            <v>13</v>
          </cell>
          <cell r="AH182">
            <v>0</v>
          </cell>
          <cell r="AI182">
            <v>1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1</v>
          </cell>
          <cell r="AU182">
            <v>12</v>
          </cell>
          <cell r="AW182">
            <v>43100</v>
          </cell>
          <cell r="AX182">
            <v>0</v>
          </cell>
          <cell r="AY182">
            <v>12</v>
          </cell>
          <cell r="AZ182">
            <v>28</v>
          </cell>
          <cell r="BA182">
            <v>0</v>
          </cell>
          <cell r="BB182">
            <v>12</v>
          </cell>
          <cell r="BC182">
            <v>12</v>
          </cell>
          <cell r="BD182">
            <v>0</v>
          </cell>
          <cell r="BE182">
            <v>0</v>
          </cell>
          <cell r="BG182">
            <v>2</v>
          </cell>
          <cell r="BH182">
            <v>0</v>
          </cell>
          <cell r="BI182">
            <v>3.5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5.5</v>
          </cell>
          <cell r="BQ182">
            <v>6.5</v>
          </cell>
          <cell r="CD182">
            <v>0</v>
          </cell>
          <cell r="CE182">
            <v>3</v>
          </cell>
        </row>
        <row r="183">
          <cell r="B183">
            <v>10059</v>
          </cell>
          <cell r="C183" t="str">
            <v>CNX081</v>
          </cell>
          <cell r="D183" t="str">
            <v>Trương Chí Thanh</v>
          </cell>
          <cell r="E183" t="str">
            <v>KS xây dựng</v>
          </cell>
          <cell r="F183" t="str">
            <v>Ban Điều hành DA - Nhóm TH (1)</v>
          </cell>
          <cell r="G183" t="str">
            <v>C3</v>
          </cell>
          <cell r="H183" t="str">
            <v>01/10/2015</v>
          </cell>
          <cell r="I183">
            <v>0</v>
          </cell>
          <cell r="J183">
            <v>0</v>
          </cell>
          <cell r="K183">
            <v>3</v>
          </cell>
          <cell r="L183">
            <v>3</v>
          </cell>
          <cell r="Z183">
            <v>3</v>
          </cell>
          <cell r="AB183">
            <v>42735</v>
          </cell>
          <cell r="AC183">
            <v>1</v>
          </cell>
          <cell r="AD183">
            <v>2</v>
          </cell>
          <cell r="AE183">
            <v>0</v>
          </cell>
          <cell r="AF183">
            <v>12</v>
          </cell>
          <cell r="AG183">
            <v>13</v>
          </cell>
          <cell r="AH183">
            <v>0</v>
          </cell>
          <cell r="AI183">
            <v>1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1</v>
          </cell>
          <cell r="AU183">
            <v>12</v>
          </cell>
          <cell r="AW183">
            <v>43100</v>
          </cell>
          <cell r="AX183">
            <v>0</v>
          </cell>
          <cell r="AY183">
            <v>12</v>
          </cell>
          <cell r="AZ183">
            <v>26</v>
          </cell>
          <cell r="BA183">
            <v>0</v>
          </cell>
          <cell r="BB183">
            <v>12</v>
          </cell>
          <cell r="BC183">
            <v>12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2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2</v>
          </cell>
          <cell r="BQ183">
            <v>10</v>
          </cell>
          <cell r="CD183">
            <v>0</v>
          </cell>
          <cell r="CE183">
            <v>3</v>
          </cell>
        </row>
        <row r="184">
          <cell r="B184">
            <v>10076</v>
          </cell>
          <cell r="C184" t="str">
            <v>CNX212</v>
          </cell>
          <cell r="D184" t="str">
            <v>Nguyễn Song Hào</v>
          </cell>
          <cell r="E184" t="str">
            <v>Thủ kho</v>
          </cell>
          <cell r="F184" t="str">
            <v>Ban Điều hành DA - Nhóm TH (1)</v>
          </cell>
          <cell r="G184" t="str">
            <v>C3</v>
          </cell>
          <cell r="H184" t="str">
            <v>12/10/2015</v>
          </cell>
          <cell r="I184">
            <v>0</v>
          </cell>
          <cell r="J184">
            <v>0</v>
          </cell>
          <cell r="K184">
            <v>2.5</v>
          </cell>
          <cell r="L184">
            <v>2.5</v>
          </cell>
          <cell r="Z184">
            <v>2.5</v>
          </cell>
          <cell r="AB184">
            <v>42735</v>
          </cell>
          <cell r="AC184">
            <v>1</v>
          </cell>
          <cell r="AD184">
            <v>2</v>
          </cell>
          <cell r="AE184">
            <v>0</v>
          </cell>
          <cell r="AF184">
            <v>12</v>
          </cell>
          <cell r="AG184">
            <v>13</v>
          </cell>
          <cell r="AH184">
            <v>0</v>
          </cell>
          <cell r="AI184">
            <v>1</v>
          </cell>
          <cell r="AJ184">
            <v>0</v>
          </cell>
          <cell r="AK184">
            <v>2</v>
          </cell>
          <cell r="AL184">
            <v>0</v>
          </cell>
          <cell r="AM184">
            <v>0</v>
          </cell>
          <cell r="AN184">
            <v>1.5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1.5</v>
          </cell>
          <cell r="AT184">
            <v>6</v>
          </cell>
          <cell r="AU184">
            <v>7</v>
          </cell>
          <cell r="AW184">
            <v>43100</v>
          </cell>
          <cell r="AX184">
            <v>0</v>
          </cell>
          <cell r="AY184">
            <v>7</v>
          </cell>
          <cell r="AZ184">
            <v>26</v>
          </cell>
          <cell r="BA184">
            <v>0</v>
          </cell>
          <cell r="BB184">
            <v>12</v>
          </cell>
          <cell r="BC184">
            <v>12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0.5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0.5</v>
          </cell>
          <cell r="BQ184">
            <v>11.5</v>
          </cell>
          <cell r="CD184">
            <v>0</v>
          </cell>
          <cell r="CE184">
            <v>3</v>
          </cell>
        </row>
        <row r="185">
          <cell r="B185">
            <v>10055</v>
          </cell>
          <cell r="C185" t="str">
            <v>CNX072</v>
          </cell>
          <cell r="D185" t="str">
            <v>Nguyễn Văn Trình</v>
          </cell>
          <cell r="E185" t="str">
            <v>KS xây dựng</v>
          </cell>
          <cell r="F185" t="str">
            <v>Ban Điều hành DA - Nhóm XD (2)</v>
          </cell>
          <cell r="G185" t="str">
            <v>C3</v>
          </cell>
          <cell r="H185" t="str">
            <v>16/10/2015</v>
          </cell>
          <cell r="I185">
            <v>0</v>
          </cell>
          <cell r="J185">
            <v>0</v>
          </cell>
          <cell r="K185">
            <v>2.5</v>
          </cell>
          <cell r="L185">
            <v>2.5</v>
          </cell>
          <cell r="Z185">
            <v>2.5</v>
          </cell>
          <cell r="AB185">
            <v>42735</v>
          </cell>
          <cell r="AC185">
            <v>1</v>
          </cell>
          <cell r="AD185">
            <v>2</v>
          </cell>
          <cell r="AE185">
            <v>0</v>
          </cell>
          <cell r="AF185">
            <v>12</v>
          </cell>
          <cell r="AG185">
            <v>13</v>
          </cell>
          <cell r="AH185">
            <v>0</v>
          </cell>
          <cell r="AI185">
            <v>1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1</v>
          </cell>
          <cell r="AU185">
            <v>12</v>
          </cell>
          <cell r="AW185">
            <v>43100</v>
          </cell>
          <cell r="AX185">
            <v>0</v>
          </cell>
          <cell r="AY185">
            <v>12</v>
          </cell>
          <cell r="AZ185">
            <v>26</v>
          </cell>
          <cell r="BA185">
            <v>0</v>
          </cell>
          <cell r="BB185">
            <v>12</v>
          </cell>
          <cell r="BC185">
            <v>12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12</v>
          </cell>
          <cell r="CD185">
            <v>0</v>
          </cell>
          <cell r="CE185">
            <v>3</v>
          </cell>
        </row>
        <row r="186">
          <cell r="B186">
            <v>0</v>
          </cell>
          <cell r="C186" t="str">
            <v>CNX226</v>
          </cell>
          <cell r="D186" t="str">
            <v>Phạm Hữu Lợi</v>
          </cell>
          <cell r="E186" t="str">
            <v>KS giám sát XD - Tòa A</v>
          </cell>
          <cell r="F186" t="str">
            <v>Ban Điều hành DA - Nhóm XD (2)</v>
          </cell>
          <cell r="G186" t="str">
            <v>C3</v>
          </cell>
          <cell r="H186" t="str">
            <v>19/10/2015</v>
          </cell>
          <cell r="I186">
            <v>0</v>
          </cell>
          <cell r="J186">
            <v>0</v>
          </cell>
          <cell r="K186">
            <v>2.5</v>
          </cell>
          <cell r="L186">
            <v>2.5</v>
          </cell>
          <cell r="Z186">
            <v>2.5</v>
          </cell>
          <cell r="AB186">
            <v>42735</v>
          </cell>
          <cell r="AC186">
            <v>0</v>
          </cell>
          <cell r="AD186">
            <v>2</v>
          </cell>
          <cell r="AE186">
            <v>0</v>
          </cell>
          <cell r="AF186">
            <v>12</v>
          </cell>
          <cell r="AG186">
            <v>12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12</v>
          </cell>
          <cell r="AW186">
            <v>43100</v>
          </cell>
          <cell r="AX186">
            <v>0</v>
          </cell>
          <cell r="AY186">
            <v>12</v>
          </cell>
          <cell r="AZ186">
            <v>26</v>
          </cell>
          <cell r="BA186">
            <v>0</v>
          </cell>
          <cell r="BB186">
            <v>12</v>
          </cell>
          <cell r="BC186">
            <v>12</v>
          </cell>
          <cell r="BD186">
            <v>0</v>
          </cell>
          <cell r="BE186">
            <v>0</v>
          </cell>
          <cell r="BF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CD186">
            <v>0</v>
          </cell>
        </row>
        <row r="187">
          <cell r="B187">
            <v>10148.1</v>
          </cell>
          <cell r="C187" t="str">
            <v>DIA017</v>
          </cell>
          <cell r="D187" t="str">
            <v>Nguyễn Vũ Thắng</v>
          </cell>
          <cell r="E187" t="str">
            <v>Lái xe</v>
          </cell>
          <cell r="F187" t="str">
            <v>BP Hành chính tổng hợp</v>
          </cell>
          <cell r="G187" t="str">
            <v>C8</v>
          </cell>
          <cell r="H187">
            <v>42614</v>
          </cell>
          <cell r="AB187">
            <v>42735</v>
          </cell>
          <cell r="AC187">
            <v>0</v>
          </cell>
          <cell r="AD187">
            <v>0</v>
          </cell>
          <cell r="AE187">
            <v>0</v>
          </cell>
          <cell r="AF187">
            <v>4</v>
          </cell>
          <cell r="AG187">
            <v>4</v>
          </cell>
          <cell r="AR187">
            <v>0</v>
          </cell>
          <cell r="AS187">
            <v>2</v>
          </cell>
          <cell r="AT187">
            <v>2</v>
          </cell>
          <cell r="AU187">
            <v>2</v>
          </cell>
          <cell r="AW187">
            <v>43100</v>
          </cell>
          <cell r="AX187">
            <v>2</v>
          </cell>
          <cell r="AY187">
            <v>2</v>
          </cell>
          <cell r="AZ187">
            <v>15</v>
          </cell>
          <cell r="BA187">
            <v>0</v>
          </cell>
          <cell r="BB187">
            <v>12</v>
          </cell>
          <cell r="BC187">
            <v>14</v>
          </cell>
          <cell r="BD187">
            <v>0</v>
          </cell>
          <cell r="BE187">
            <v>2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1</v>
          </cell>
          <cell r="BM187">
            <v>0</v>
          </cell>
          <cell r="BN187">
            <v>0</v>
          </cell>
          <cell r="BO187">
            <v>0</v>
          </cell>
          <cell r="BP187">
            <v>3</v>
          </cell>
          <cell r="BQ187">
            <v>11</v>
          </cell>
          <cell r="CD187">
            <v>0</v>
          </cell>
          <cell r="CE187">
            <v>3</v>
          </cell>
        </row>
        <row r="188">
          <cell r="B188">
            <v>0</v>
          </cell>
          <cell r="C188" t="str">
            <v>CNX223</v>
          </cell>
          <cell r="D188" t="str">
            <v>Nguyễn Tiến Dụng</v>
          </cell>
          <cell r="E188" t="str">
            <v>KS xây dựng</v>
          </cell>
          <cell r="F188" t="str">
            <v>Ban Điều hành DA - Nhóm TH (1)</v>
          </cell>
          <cell r="G188" t="str">
            <v>C3</v>
          </cell>
          <cell r="H188" t="str">
            <v>30/10/2015</v>
          </cell>
          <cell r="I188">
            <v>0</v>
          </cell>
          <cell r="J188">
            <v>0</v>
          </cell>
          <cell r="K188">
            <v>2</v>
          </cell>
          <cell r="L188">
            <v>2</v>
          </cell>
          <cell r="Z188">
            <v>2</v>
          </cell>
          <cell r="AB188">
            <v>42735</v>
          </cell>
          <cell r="AC188">
            <v>1</v>
          </cell>
          <cell r="AD188">
            <v>2</v>
          </cell>
          <cell r="AE188">
            <v>0</v>
          </cell>
          <cell r="AF188">
            <v>12</v>
          </cell>
          <cell r="AG188">
            <v>13</v>
          </cell>
          <cell r="AI188">
            <v>1</v>
          </cell>
          <cell r="AN188">
            <v>0</v>
          </cell>
          <cell r="AO188">
            <v>0</v>
          </cell>
          <cell r="AP188">
            <v>0</v>
          </cell>
          <cell r="AQ188">
            <v>0.5</v>
          </cell>
          <cell r="AT188">
            <v>1.5</v>
          </cell>
          <cell r="AU188">
            <v>11.5</v>
          </cell>
          <cell r="AW188">
            <v>43100</v>
          </cell>
          <cell r="AX188">
            <v>0</v>
          </cell>
          <cell r="AY188">
            <v>11.5</v>
          </cell>
          <cell r="AZ188">
            <v>26</v>
          </cell>
          <cell r="BA188">
            <v>0</v>
          </cell>
          <cell r="BB188">
            <v>12</v>
          </cell>
          <cell r="BC188">
            <v>12</v>
          </cell>
          <cell r="BD188">
            <v>0</v>
          </cell>
          <cell r="BE188">
            <v>0</v>
          </cell>
          <cell r="BF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CD188">
            <v>0</v>
          </cell>
        </row>
        <row r="189">
          <cell r="B189">
            <v>0</v>
          </cell>
          <cell r="C189" t="str">
            <v>CNX221</v>
          </cell>
          <cell r="D189" t="str">
            <v>Trần Thị Lệ Hòa</v>
          </cell>
          <cell r="E189" t="str">
            <v>NV tổng hợp</v>
          </cell>
          <cell r="F189" t="str">
            <v>BP Kế hoạch - kỹ thuật</v>
          </cell>
          <cell r="G189" t="str">
            <v>C3</v>
          </cell>
          <cell r="H189" t="str">
            <v>02/11/2015</v>
          </cell>
          <cell r="I189">
            <v>0</v>
          </cell>
          <cell r="J189">
            <v>0</v>
          </cell>
          <cell r="K189">
            <v>2</v>
          </cell>
          <cell r="L189">
            <v>2</v>
          </cell>
          <cell r="Z189">
            <v>2</v>
          </cell>
          <cell r="AB189">
            <v>42735</v>
          </cell>
          <cell r="AC189">
            <v>1.5</v>
          </cell>
          <cell r="AD189">
            <v>1</v>
          </cell>
          <cell r="AE189">
            <v>0</v>
          </cell>
          <cell r="AF189">
            <v>12</v>
          </cell>
          <cell r="AG189">
            <v>13.5</v>
          </cell>
          <cell r="AH189">
            <v>0</v>
          </cell>
          <cell r="AI189">
            <v>1</v>
          </cell>
          <cell r="AJ189">
            <v>0.5</v>
          </cell>
          <cell r="AK189">
            <v>2</v>
          </cell>
          <cell r="AL189">
            <v>0</v>
          </cell>
          <cell r="AM189">
            <v>1.5</v>
          </cell>
          <cell r="AN189">
            <v>0</v>
          </cell>
          <cell r="AO189">
            <v>2</v>
          </cell>
          <cell r="AP189">
            <v>1</v>
          </cell>
          <cell r="AQ189">
            <v>3</v>
          </cell>
          <cell r="AT189">
            <v>11</v>
          </cell>
          <cell r="AU189">
            <v>2.5</v>
          </cell>
          <cell r="AW189">
            <v>43100</v>
          </cell>
          <cell r="AX189">
            <v>0</v>
          </cell>
          <cell r="AY189">
            <v>2.5</v>
          </cell>
          <cell r="AZ189">
            <v>25</v>
          </cell>
          <cell r="BA189">
            <v>0</v>
          </cell>
          <cell r="BB189">
            <v>12</v>
          </cell>
          <cell r="BC189">
            <v>12</v>
          </cell>
          <cell r="BD189">
            <v>0</v>
          </cell>
          <cell r="BE189">
            <v>0</v>
          </cell>
          <cell r="BF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CD189">
            <v>0</v>
          </cell>
        </row>
        <row r="190">
          <cell r="B190">
            <v>10077</v>
          </cell>
          <cell r="C190" t="str">
            <v>CNX222</v>
          </cell>
          <cell r="D190" t="str">
            <v>Hoàng Phương Anh</v>
          </cell>
          <cell r="E190" t="str">
            <v>NV kế toán</v>
          </cell>
          <cell r="F190" t="str">
            <v>BP Kế toán</v>
          </cell>
          <cell r="G190" t="str">
            <v>C3</v>
          </cell>
          <cell r="H190" t="str">
            <v>05/11/2015</v>
          </cell>
          <cell r="I190">
            <v>0</v>
          </cell>
          <cell r="J190">
            <v>0</v>
          </cell>
          <cell r="K190">
            <v>2</v>
          </cell>
          <cell r="L190">
            <v>2</v>
          </cell>
          <cell r="Z190">
            <v>2</v>
          </cell>
          <cell r="AB190">
            <v>42735</v>
          </cell>
          <cell r="AC190">
            <v>1</v>
          </cell>
          <cell r="AD190">
            <v>1</v>
          </cell>
          <cell r="AE190">
            <v>0</v>
          </cell>
          <cell r="AF190">
            <v>12</v>
          </cell>
          <cell r="AG190">
            <v>13</v>
          </cell>
          <cell r="AH190">
            <v>0</v>
          </cell>
          <cell r="AI190">
            <v>1</v>
          </cell>
          <cell r="AJ190">
            <v>0</v>
          </cell>
          <cell r="AK190">
            <v>0</v>
          </cell>
          <cell r="AL190">
            <v>1.5</v>
          </cell>
          <cell r="AM190">
            <v>0</v>
          </cell>
          <cell r="AN190">
            <v>0.5</v>
          </cell>
          <cell r="AO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4</v>
          </cell>
          <cell r="AU190">
            <v>9</v>
          </cell>
          <cell r="AW190">
            <v>43100</v>
          </cell>
          <cell r="AX190">
            <v>9</v>
          </cell>
          <cell r="AY190">
            <v>9</v>
          </cell>
          <cell r="AZ190">
            <v>25</v>
          </cell>
          <cell r="BA190">
            <v>0</v>
          </cell>
          <cell r="BB190">
            <v>12</v>
          </cell>
          <cell r="BC190">
            <v>21</v>
          </cell>
          <cell r="BD190">
            <v>2</v>
          </cell>
          <cell r="BE190">
            <v>2</v>
          </cell>
          <cell r="BF190">
            <v>6</v>
          </cell>
          <cell r="BG190">
            <v>0</v>
          </cell>
          <cell r="BH190">
            <v>1</v>
          </cell>
          <cell r="BI190">
            <v>1</v>
          </cell>
          <cell r="BJ190">
            <v>0</v>
          </cell>
          <cell r="BK190">
            <v>0</v>
          </cell>
          <cell r="BL190">
            <v>1</v>
          </cell>
          <cell r="BM190">
            <v>0</v>
          </cell>
          <cell r="BN190">
            <v>0</v>
          </cell>
          <cell r="BO190">
            <v>0</v>
          </cell>
          <cell r="BP190">
            <v>13</v>
          </cell>
          <cell r="BQ190">
            <v>8</v>
          </cell>
          <cell r="CD190">
            <v>0</v>
          </cell>
          <cell r="CE190">
            <v>3</v>
          </cell>
        </row>
        <row r="191">
          <cell r="B191">
            <v>0</v>
          </cell>
          <cell r="C191" t="str">
            <v>CNX238</v>
          </cell>
          <cell r="D191" t="str">
            <v>Trần Thành Công</v>
          </cell>
          <cell r="E191" t="str">
            <v>NV shop drawing</v>
          </cell>
          <cell r="F191" t="str">
            <v>BP Shop drawing</v>
          </cell>
          <cell r="G191" t="str">
            <v>C3</v>
          </cell>
          <cell r="H191" t="str">
            <v>17/11/2015</v>
          </cell>
          <cell r="I191">
            <v>0</v>
          </cell>
          <cell r="J191">
            <v>0</v>
          </cell>
          <cell r="K191">
            <v>1.5</v>
          </cell>
          <cell r="L191">
            <v>1.5</v>
          </cell>
          <cell r="Z191">
            <v>1.5</v>
          </cell>
          <cell r="AB191">
            <v>42735</v>
          </cell>
          <cell r="AC191">
            <v>1.5</v>
          </cell>
          <cell r="AD191">
            <v>1</v>
          </cell>
          <cell r="AE191">
            <v>0</v>
          </cell>
          <cell r="AF191">
            <v>12</v>
          </cell>
          <cell r="AG191">
            <v>13.5</v>
          </cell>
          <cell r="AI191">
            <v>2.5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1</v>
          </cell>
          <cell r="AT191">
            <v>3.5</v>
          </cell>
          <cell r="AU191">
            <v>10</v>
          </cell>
          <cell r="AW191">
            <v>43100</v>
          </cell>
          <cell r="AX191">
            <v>5.5</v>
          </cell>
          <cell r="AY191">
            <v>10</v>
          </cell>
          <cell r="AZ191">
            <v>25</v>
          </cell>
          <cell r="BA191">
            <v>0</v>
          </cell>
          <cell r="BB191">
            <v>12</v>
          </cell>
          <cell r="BC191">
            <v>17.5</v>
          </cell>
          <cell r="BD191">
            <v>0</v>
          </cell>
          <cell r="BE191">
            <v>2.5</v>
          </cell>
          <cell r="BF191">
            <v>3</v>
          </cell>
          <cell r="BG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5.5</v>
          </cell>
          <cell r="CD191">
            <v>0</v>
          </cell>
        </row>
        <row r="192">
          <cell r="B192">
            <v>10141</v>
          </cell>
          <cell r="C192" t="str">
            <v>CNX237</v>
          </cell>
          <cell r="D192" t="str">
            <v>Trần Thị Mậu Tài</v>
          </cell>
          <cell r="E192" t="str">
            <v>Kế toán thanh toán</v>
          </cell>
          <cell r="F192" t="str">
            <v>BP Kế toán</v>
          </cell>
          <cell r="G192" t="str">
            <v>C3</v>
          </cell>
          <cell r="H192" t="str">
            <v>17/11/2015</v>
          </cell>
          <cell r="I192">
            <v>0</v>
          </cell>
          <cell r="J192">
            <v>0</v>
          </cell>
          <cell r="K192">
            <v>1.5</v>
          </cell>
          <cell r="L192">
            <v>1.5</v>
          </cell>
          <cell r="Z192">
            <v>1.5</v>
          </cell>
          <cell r="AB192">
            <v>42735</v>
          </cell>
          <cell r="AC192">
            <v>1</v>
          </cell>
          <cell r="AD192">
            <v>1</v>
          </cell>
          <cell r="AE192">
            <v>0</v>
          </cell>
          <cell r="AF192">
            <v>12</v>
          </cell>
          <cell r="AG192">
            <v>13</v>
          </cell>
          <cell r="AH192">
            <v>0</v>
          </cell>
          <cell r="AI192">
            <v>1</v>
          </cell>
          <cell r="AJ192">
            <v>0</v>
          </cell>
          <cell r="AK192">
            <v>0.5</v>
          </cell>
          <cell r="AL192">
            <v>0.5</v>
          </cell>
          <cell r="AM192">
            <v>0</v>
          </cell>
          <cell r="AN192">
            <v>1.5</v>
          </cell>
          <cell r="AO192">
            <v>0</v>
          </cell>
          <cell r="AP192">
            <v>0</v>
          </cell>
          <cell r="AQ192">
            <v>0</v>
          </cell>
          <cell r="AR192">
            <v>0.5</v>
          </cell>
          <cell r="AS192">
            <v>3</v>
          </cell>
          <cell r="AT192">
            <v>7</v>
          </cell>
          <cell r="AU192">
            <v>6</v>
          </cell>
          <cell r="AW192">
            <v>43100</v>
          </cell>
          <cell r="AX192">
            <v>3.5</v>
          </cell>
          <cell r="AY192">
            <v>6</v>
          </cell>
          <cell r="AZ192">
            <v>25</v>
          </cell>
          <cell r="BA192">
            <v>0</v>
          </cell>
          <cell r="BB192">
            <v>12</v>
          </cell>
          <cell r="BC192">
            <v>15.5</v>
          </cell>
          <cell r="BD192">
            <v>0</v>
          </cell>
          <cell r="BE192">
            <v>0</v>
          </cell>
          <cell r="BG192">
            <v>1.5</v>
          </cell>
          <cell r="BH192">
            <v>1</v>
          </cell>
          <cell r="BI192">
            <v>1</v>
          </cell>
          <cell r="BJ192">
            <v>0</v>
          </cell>
          <cell r="BK192">
            <v>0</v>
          </cell>
          <cell r="BL192">
            <v>0</v>
          </cell>
          <cell r="BM192">
            <v>2</v>
          </cell>
          <cell r="BN192">
            <v>2</v>
          </cell>
          <cell r="BO192">
            <v>0</v>
          </cell>
          <cell r="BP192">
            <v>7.5</v>
          </cell>
          <cell r="BQ192">
            <v>8</v>
          </cell>
          <cell r="CD192">
            <v>0</v>
          </cell>
          <cell r="CE192">
            <v>3</v>
          </cell>
        </row>
        <row r="193">
          <cell r="B193">
            <v>10124</v>
          </cell>
          <cell r="C193" t="str">
            <v>CNX374</v>
          </cell>
          <cell r="D193" t="str">
            <v>Trần Thị Hải Yến</v>
          </cell>
          <cell r="E193" t="str">
            <v>NV hợp đồng</v>
          </cell>
          <cell r="F193" t="str">
            <v>BP Hợp đồng</v>
          </cell>
          <cell r="G193" t="str">
            <v>C3</v>
          </cell>
          <cell r="H193" t="str">
            <v>01/12/2015</v>
          </cell>
          <cell r="I193">
            <v>0</v>
          </cell>
          <cell r="J193">
            <v>0</v>
          </cell>
          <cell r="K193">
            <v>1</v>
          </cell>
          <cell r="L193">
            <v>1</v>
          </cell>
          <cell r="Z193">
            <v>1</v>
          </cell>
          <cell r="AB193">
            <v>42735</v>
          </cell>
          <cell r="AC193">
            <v>1</v>
          </cell>
          <cell r="AD193">
            <v>0</v>
          </cell>
          <cell r="AE193">
            <v>0</v>
          </cell>
          <cell r="AF193">
            <v>12</v>
          </cell>
          <cell r="AG193">
            <v>13</v>
          </cell>
          <cell r="AH193">
            <v>0</v>
          </cell>
          <cell r="AI193">
            <v>1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3</v>
          </cell>
          <cell r="AQ193">
            <v>1</v>
          </cell>
          <cell r="AR193">
            <v>1</v>
          </cell>
          <cell r="AS193">
            <v>0</v>
          </cell>
          <cell r="AT193">
            <v>6</v>
          </cell>
          <cell r="AU193">
            <v>7</v>
          </cell>
          <cell r="AW193">
            <v>43100</v>
          </cell>
          <cell r="AX193">
            <v>5</v>
          </cell>
          <cell r="AY193">
            <v>7</v>
          </cell>
          <cell r="AZ193">
            <v>24</v>
          </cell>
          <cell r="BA193">
            <v>0</v>
          </cell>
          <cell r="BB193">
            <v>12</v>
          </cell>
          <cell r="BC193">
            <v>17</v>
          </cell>
          <cell r="BD193">
            <v>1</v>
          </cell>
          <cell r="BE193">
            <v>0.5</v>
          </cell>
          <cell r="BF193">
            <v>3.5</v>
          </cell>
          <cell r="BG193">
            <v>2</v>
          </cell>
          <cell r="BH193">
            <v>2</v>
          </cell>
          <cell r="BI193">
            <v>2</v>
          </cell>
          <cell r="BJ193">
            <v>1</v>
          </cell>
          <cell r="BK193">
            <v>1</v>
          </cell>
          <cell r="BL193">
            <v>1</v>
          </cell>
          <cell r="BM193">
            <v>2</v>
          </cell>
          <cell r="BN193">
            <v>0</v>
          </cell>
          <cell r="BO193">
            <v>0</v>
          </cell>
          <cell r="BP193">
            <v>16</v>
          </cell>
          <cell r="BQ193">
            <v>1</v>
          </cell>
          <cell r="CD193">
            <v>0</v>
          </cell>
          <cell r="CE193">
            <v>3</v>
          </cell>
        </row>
        <row r="194">
          <cell r="B194">
            <v>0</v>
          </cell>
          <cell r="C194" t="str">
            <v>CNX241</v>
          </cell>
          <cell r="D194" t="str">
            <v>Phạm Tiến Sỹ</v>
          </cell>
          <cell r="E194" t="str">
            <v>Trưởng phòng kinh tế</v>
          </cell>
          <cell r="F194" t="str">
            <v>Ban Điều hành DA - Nhóm TH (1)</v>
          </cell>
          <cell r="G194" t="str">
            <v>C3</v>
          </cell>
          <cell r="H194" t="str">
            <v>02/12/2015</v>
          </cell>
          <cell r="I194">
            <v>0</v>
          </cell>
          <cell r="J194">
            <v>0</v>
          </cell>
          <cell r="K194">
            <v>1</v>
          </cell>
          <cell r="L194">
            <v>1</v>
          </cell>
          <cell r="Z194">
            <v>1</v>
          </cell>
          <cell r="AB194">
            <v>42735</v>
          </cell>
          <cell r="AC194">
            <v>1</v>
          </cell>
          <cell r="AD194">
            <v>0</v>
          </cell>
          <cell r="AE194">
            <v>0</v>
          </cell>
          <cell r="AF194">
            <v>12</v>
          </cell>
          <cell r="AG194">
            <v>13</v>
          </cell>
          <cell r="AI194">
            <v>1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2</v>
          </cell>
          <cell r="AU194">
            <v>11</v>
          </cell>
          <cell r="AW194">
            <v>43100</v>
          </cell>
          <cell r="AX194">
            <v>0</v>
          </cell>
          <cell r="AY194">
            <v>11</v>
          </cell>
          <cell r="AZ194">
            <v>24</v>
          </cell>
          <cell r="BA194">
            <v>0</v>
          </cell>
          <cell r="BB194">
            <v>12</v>
          </cell>
          <cell r="BC194">
            <v>12</v>
          </cell>
          <cell r="BD194">
            <v>0</v>
          </cell>
          <cell r="BE194">
            <v>0</v>
          </cell>
          <cell r="BG194">
            <v>4.5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4.5</v>
          </cell>
          <cell r="CD194">
            <v>0</v>
          </cell>
        </row>
        <row r="195">
          <cell r="B195">
            <v>10150</v>
          </cell>
          <cell r="C195" t="str">
            <v>DIA024</v>
          </cell>
          <cell r="D195" t="str">
            <v>Nguyễn Văn Thịnh</v>
          </cell>
          <cell r="E195" t="str">
            <v>NV QL vật tư thiết bị</v>
          </cell>
          <cell r="F195" t="str">
            <v>Ban Điều hành DA - Nhóm TH (1)</v>
          </cell>
          <cell r="G195" t="str">
            <v>C3</v>
          </cell>
          <cell r="H195" t="str">
            <v>05/12/2015</v>
          </cell>
          <cell r="I195">
            <v>0</v>
          </cell>
          <cell r="J195">
            <v>0</v>
          </cell>
          <cell r="K195">
            <v>1</v>
          </cell>
          <cell r="L195">
            <v>1</v>
          </cell>
          <cell r="Z195">
            <v>1</v>
          </cell>
          <cell r="AB195">
            <v>42735</v>
          </cell>
          <cell r="AC195">
            <v>1</v>
          </cell>
          <cell r="AD195">
            <v>0</v>
          </cell>
          <cell r="AE195">
            <v>0</v>
          </cell>
          <cell r="AF195">
            <v>12</v>
          </cell>
          <cell r="AG195">
            <v>13</v>
          </cell>
          <cell r="AI195">
            <v>1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1</v>
          </cell>
          <cell r="AU195">
            <v>12</v>
          </cell>
          <cell r="AW195">
            <v>43100</v>
          </cell>
          <cell r="AX195">
            <v>0</v>
          </cell>
          <cell r="AY195">
            <v>12</v>
          </cell>
          <cell r="AZ195">
            <v>24</v>
          </cell>
          <cell r="BA195">
            <v>0</v>
          </cell>
          <cell r="BB195">
            <v>12</v>
          </cell>
          <cell r="BC195">
            <v>12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7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7</v>
          </cell>
          <cell r="BQ195">
            <v>5</v>
          </cell>
          <cell r="CD195">
            <v>0</v>
          </cell>
          <cell r="CE195">
            <v>3</v>
          </cell>
        </row>
        <row r="196">
          <cell r="B196">
            <v>10078</v>
          </cell>
          <cell r="C196" t="str">
            <v>CNX240</v>
          </cell>
          <cell r="D196" t="str">
            <v>Chu Văn Phong</v>
          </cell>
          <cell r="E196" t="str">
            <v>NV kỹ thuật</v>
          </cell>
          <cell r="F196" t="str">
            <v>BP BIM</v>
          </cell>
          <cell r="G196" t="str">
            <v>C3</v>
          </cell>
          <cell r="H196" t="str">
            <v>08/12/2015</v>
          </cell>
          <cell r="I196">
            <v>0</v>
          </cell>
          <cell r="J196">
            <v>0</v>
          </cell>
          <cell r="K196">
            <v>1</v>
          </cell>
          <cell r="L196">
            <v>1</v>
          </cell>
          <cell r="Z196">
            <v>1</v>
          </cell>
          <cell r="AB196">
            <v>42735</v>
          </cell>
          <cell r="AC196">
            <v>1</v>
          </cell>
          <cell r="AD196">
            <v>0</v>
          </cell>
          <cell r="AE196">
            <v>0</v>
          </cell>
          <cell r="AF196">
            <v>12</v>
          </cell>
          <cell r="AG196">
            <v>13</v>
          </cell>
          <cell r="AI196">
            <v>1.5</v>
          </cell>
          <cell r="AN196">
            <v>0.5</v>
          </cell>
          <cell r="AO196">
            <v>0</v>
          </cell>
          <cell r="AP196">
            <v>0</v>
          </cell>
          <cell r="AQ196">
            <v>1</v>
          </cell>
          <cell r="AR196">
            <v>1</v>
          </cell>
          <cell r="AS196">
            <v>1</v>
          </cell>
          <cell r="AT196">
            <v>5</v>
          </cell>
          <cell r="AU196">
            <v>8</v>
          </cell>
          <cell r="AW196">
            <v>43100</v>
          </cell>
          <cell r="AX196">
            <v>5</v>
          </cell>
          <cell r="AY196">
            <v>8</v>
          </cell>
          <cell r="AZ196">
            <v>24</v>
          </cell>
          <cell r="BA196">
            <v>0</v>
          </cell>
          <cell r="BB196">
            <v>12</v>
          </cell>
          <cell r="BC196">
            <v>17</v>
          </cell>
          <cell r="BD196">
            <v>1</v>
          </cell>
          <cell r="BE196">
            <v>2</v>
          </cell>
          <cell r="BF196">
            <v>2</v>
          </cell>
          <cell r="BG196">
            <v>1.5</v>
          </cell>
          <cell r="BH196">
            <v>0</v>
          </cell>
          <cell r="BI196">
            <v>0.5</v>
          </cell>
          <cell r="BJ196">
            <v>0</v>
          </cell>
          <cell r="BK196">
            <v>2</v>
          </cell>
          <cell r="BL196">
            <v>1</v>
          </cell>
          <cell r="BM196">
            <v>1</v>
          </cell>
          <cell r="BN196">
            <v>0</v>
          </cell>
          <cell r="BO196">
            <v>0</v>
          </cell>
          <cell r="BP196">
            <v>11</v>
          </cell>
          <cell r="BQ196">
            <v>6</v>
          </cell>
          <cell r="CD196">
            <v>0</v>
          </cell>
          <cell r="CE196">
            <v>3</v>
          </cell>
        </row>
        <row r="197">
          <cell r="B197">
            <v>10286</v>
          </cell>
          <cell r="C197" t="str">
            <v>CNX217</v>
          </cell>
          <cell r="D197" t="str">
            <v>Nhữ Hồng Tám</v>
          </cell>
          <cell r="E197" t="str">
            <v>NV lái xe</v>
          </cell>
          <cell r="F197" t="str">
            <v>BP Hành chính tổng hợp</v>
          </cell>
          <cell r="G197" t="str">
            <v>C3</v>
          </cell>
          <cell r="H197" t="str">
            <v>26/10/2015</v>
          </cell>
          <cell r="I197">
            <v>0</v>
          </cell>
          <cell r="J197">
            <v>0</v>
          </cell>
          <cell r="K197">
            <v>2</v>
          </cell>
          <cell r="L197">
            <v>2</v>
          </cell>
          <cell r="Z197">
            <v>2</v>
          </cell>
          <cell r="AB197">
            <v>42735</v>
          </cell>
          <cell r="AC197">
            <v>1</v>
          </cell>
          <cell r="AD197">
            <v>2</v>
          </cell>
          <cell r="AE197">
            <v>0</v>
          </cell>
          <cell r="AF197">
            <v>12</v>
          </cell>
          <cell r="AG197">
            <v>13</v>
          </cell>
          <cell r="AI197">
            <v>1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1</v>
          </cell>
          <cell r="AU197">
            <v>12</v>
          </cell>
          <cell r="AW197">
            <v>43100</v>
          </cell>
          <cell r="AX197">
            <v>0</v>
          </cell>
          <cell r="AY197">
            <v>12</v>
          </cell>
          <cell r="AZ197">
            <v>26</v>
          </cell>
          <cell r="BA197">
            <v>0</v>
          </cell>
          <cell r="BB197">
            <v>12</v>
          </cell>
          <cell r="BC197">
            <v>12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2</v>
          </cell>
          <cell r="BO197">
            <v>0</v>
          </cell>
          <cell r="BP197">
            <v>2</v>
          </cell>
          <cell r="BQ197">
            <v>10</v>
          </cell>
          <cell r="CD197">
            <v>0</v>
          </cell>
          <cell r="CE197">
            <v>3</v>
          </cell>
        </row>
        <row r="198">
          <cell r="B198">
            <v>10288</v>
          </cell>
          <cell r="C198" t="str">
            <v>CNX248</v>
          </cell>
          <cell r="D198" t="str">
            <v>Phan Tiến Thu</v>
          </cell>
          <cell r="E198" t="str">
            <v>NV kinh tế</v>
          </cell>
          <cell r="F198" t="str">
            <v>BP Kiếm soát &amp; thanh tra nội bộ</v>
          </cell>
          <cell r="G198" t="str">
            <v>C3</v>
          </cell>
          <cell r="H198" t="str">
            <v>21/12/2015</v>
          </cell>
          <cell r="I198">
            <v>0</v>
          </cell>
          <cell r="J198">
            <v>0</v>
          </cell>
          <cell r="K198">
            <v>0.5</v>
          </cell>
          <cell r="L198">
            <v>0.5</v>
          </cell>
          <cell r="Z198">
            <v>0.5</v>
          </cell>
          <cell r="AB198">
            <v>42735</v>
          </cell>
          <cell r="AC198">
            <v>0.5</v>
          </cell>
          <cell r="AD198">
            <v>0</v>
          </cell>
          <cell r="AE198">
            <v>0</v>
          </cell>
          <cell r="AF198">
            <v>12</v>
          </cell>
          <cell r="AG198">
            <v>12.5</v>
          </cell>
          <cell r="AH198">
            <v>0</v>
          </cell>
          <cell r="AI198">
            <v>2</v>
          </cell>
          <cell r="AJ198">
            <v>0</v>
          </cell>
          <cell r="AK198">
            <v>0</v>
          </cell>
          <cell r="AL198">
            <v>1</v>
          </cell>
          <cell r="AM198">
            <v>0.5</v>
          </cell>
          <cell r="AN198">
            <v>0.5</v>
          </cell>
          <cell r="AO198">
            <v>1.5</v>
          </cell>
          <cell r="AP198">
            <v>0</v>
          </cell>
          <cell r="AQ198">
            <v>0</v>
          </cell>
          <cell r="AR198">
            <v>0</v>
          </cell>
          <cell r="AS198">
            <v>0.5</v>
          </cell>
          <cell r="AT198">
            <v>6</v>
          </cell>
          <cell r="AU198">
            <v>6.5</v>
          </cell>
          <cell r="AW198">
            <v>43100</v>
          </cell>
          <cell r="AX198">
            <v>1.5</v>
          </cell>
          <cell r="AY198">
            <v>6.5</v>
          </cell>
          <cell r="AZ198">
            <v>24</v>
          </cell>
          <cell r="BA198">
            <v>0</v>
          </cell>
          <cell r="BB198">
            <v>12</v>
          </cell>
          <cell r="BC198">
            <v>13.5</v>
          </cell>
          <cell r="BD198">
            <v>0.5</v>
          </cell>
          <cell r="BE198">
            <v>0</v>
          </cell>
          <cell r="BF198">
            <v>1</v>
          </cell>
          <cell r="BG198">
            <v>0</v>
          </cell>
          <cell r="BH198">
            <v>1</v>
          </cell>
          <cell r="BI198">
            <v>2</v>
          </cell>
          <cell r="BJ198">
            <v>0</v>
          </cell>
          <cell r="BK198">
            <v>0</v>
          </cell>
          <cell r="BL198">
            <v>1.5</v>
          </cell>
          <cell r="BM198">
            <v>0</v>
          </cell>
          <cell r="BN198">
            <v>1.5</v>
          </cell>
          <cell r="BO198">
            <v>3</v>
          </cell>
          <cell r="BP198">
            <v>10.5</v>
          </cell>
          <cell r="BQ198">
            <v>3</v>
          </cell>
          <cell r="CD198">
            <v>0</v>
          </cell>
          <cell r="CE198">
            <v>3</v>
          </cell>
        </row>
        <row r="199">
          <cell r="B199">
            <v>10080</v>
          </cell>
          <cell r="C199" t="str">
            <v>CNX259</v>
          </cell>
          <cell r="D199" t="str">
            <v>Nguyễn Trường Giang</v>
          </cell>
          <cell r="E199" t="str">
            <v>KS giám sát M&amp;E</v>
          </cell>
          <cell r="F199" t="str">
            <v>Ban Điều hành DA - Nhóm M&amp;E (3)</v>
          </cell>
          <cell r="G199" t="str">
            <v>C3</v>
          </cell>
          <cell r="H199" t="str">
            <v>23/12/2015</v>
          </cell>
          <cell r="I199">
            <v>0</v>
          </cell>
          <cell r="J199">
            <v>0</v>
          </cell>
          <cell r="K199">
            <v>0.5</v>
          </cell>
          <cell r="L199">
            <v>0.5</v>
          </cell>
          <cell r="Z199">
            <v>0.5</v>
          </cell>
          <cell r="AB199">
            <v>42735</v>
          </cell>
          <cell r="AC199">
            <v>0.5</v>
          </cell>
          <cell r="AD199">
            <v>0</v>
          </cell>
          <cell r="AE199">
            <v>0</v>
          </cell>
          <cell r="AF199">
            <v>12</v>
          </cell>
          <cell r="AG199">
            <v>12.5</v>
          </cell>
          <cell r="AH199">
            <v>0</v>
          </cell>
          <cell r="AI199">
            <v>1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1</v>
          </cell>
          <cell r="AU199">
            <v>11.5</v>
          </cell>
          <cell r="AW199">
            <v>43100</v>
          </cell>
          <cell r="AX199">
            <v>2.5</v>
          </cell>
          <cell r="AY199">
            <v>11.5</v>
          </cell>
          <cell r="AZ199">
            <v>24</v>
          </cell>
          <cell r="BA199">
            <v>0</v>
          </cell>
          <cell r="BB199">
            <v>12</v>
          </cell>
          <cell r="BC199">
            <v>14.5</v>
          </cell>
          <cell r="BD199">
            <v>0</v>
          </cell>
          <cell r="BE199">
            <v>0</v>
          </cell>
          <cell r="BF199">
            <v>2.5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2.5</v>
          </cell>
          <cell r="BQ199">
            <v>12</v>
          </cell>
          <cell r="CD199">
            <v>0</v>
          </cell>
          <cell r="CE199">
            <v>3</v>
          </cell>
        </row>
        <row r="200">
          <cell r="B200">
            <v>10079</v>
          </cell>
          <cell r="C200" t="str">
            <v>CNX249</v>
          </cell>
          <cell r="D200" t="str">
            <v>Nguyễn Thanh Hải</v>
          </cell>
          <cell r="E200" t="str">
            <v>NV shop drawing</v>
          </cell>
          <cell r="F200" t="str">
            <v>BP BIM</v>
          </cell>
          <cell r="G200" t="str">
            <v>C3</v>
          </cell>
          <cell r="H200" t="str">
            <v>24/12/2015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Z200">
            <v>0</v>
          </cell>
          <cell r="AB200">
            <v>42735</v>
          </cell>
          <cell r="AC200">
            <v>0</v>
          </cell>
          <cell r="AD200">
            <v>0</v>
          </cell>
          <cell r="AE200">
            <v>0</v>
          </cell>
          <cell r="AF200">
            <v>12</v>
          </cell>
          <cell r="AG200">
            <v>12</v>
          </cell>
          <cell r="AH200">
            <v>0</v>
          </cell>
          <cell r="AI200">
            <v>4.5</v>
          </cell>
          <cell r="AJ200">
            <v>0</v>
          </cell>
          <cell r="AK200">
            <v>0</v>
          </cell>
          <cell r="AL200">
            <v>0</v>
          </cell>
          <cell r="AM200">
            <v>1</v>
          </cell>
          <cell r="AN200">
            <v>0.5</v>
          </cell>
          <cell r="AO200">
            <v>0</v>
          </cell>
          <cell r="AP200">
            <v>0</v>
          </cell>
          <cell r="AQ200">
            <v>3</v>
          </cell>
          <cell r="AR200">
            <v>0</v>
          </cell>
          <cell r="AS200">
            <v>1.5</v>
          </cell>
          <cell r="AT200">
            <v>10.5</v>
          </cell>
          <cell r="AU200">
            <v>1.5</v>
          </cell>
          <cell r="AW200">
            <v>43100</v>
          </cell>
          <cell r="AX200">
            <v>1.5</v>
          </cell>
          <cell r="AY200">
            <v>1.5</v>
          </cell>
          <cell r="AZ200">
            <v>24</v>
          </cell>
          <cell r="BA200">
            <v>0</v>
          </cell>
          <cell r="BB200">
            <v>12</v>
          </cell>
          <cell r="BC200">
            <v>13.5</v>
          </cell>
          <cell r="BD200">
            <v>0</v>
          </cell>
          <cell r="BE200">
            <v>0.5</v>
          </cell>
          <cell r="BF200">
            <v>3</v>
          </cell>
          <cell r="BG200">
            <v>0</v>
          </cell>
          <cell r="BH200">
            <v>0</v>
          </cell>
          <cell r="BI200">
            <v>0</v>
          </cell>
          <cell r="BJ200">
            <v>1.5</v>
          </cell>
          <cell r="BK200">
            <v>0</v>
          </cell>
          <cell r="BL200">
            <v>1.5</v>
          </cell>
          <cell r="BM200">
            <v>1</v>
          </cell>
          <cell r="BN200">
            <v>0</v>
          </cell>
          <cell r="BO200">
            <v>0</v>
          </cell>
          <cell r="BP200">
            <v>7.5</v>
          </cell>
          <cell r="BQ200">
            <v>6</v>
          </cell>
          <cell r="CD200">
            <v>0</v>
          </cell>
          <cell r="CE200">
            <v>3</v>
          </cell>
        </row>
        <row r="201">
          <cell r="B201">
            <v>0</v>
          </cell>
          <cell r="C201" t="str">
            <v>CNX260</v>
          </cell>
          <cell r="D201" t="str">
            <v>Lê Thị Tuyết Mai</v>
          </cell>
          <cell r="E201" t="str">
            <v>PT kiểm soát thiết kế</v>
          </cell>
          <cell r="F201" t="str">
            <v>Ban Điều hành DA - Nhóm TH (1)</v>
          </cell>
          <cell r="G201" t="str">
            <v>C3</v>
          </cell>
          <cell r="H201">
            <v>42415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Z201">
            <v>0</v>
          </cell>
          <cell r="AB201">
            <v>42735</v>
          </cell>
          <cell r="AC201">
            <v>0</v>
          </cell>
          <cell r="AD201">
            <v>0</v>
          </cell>
          <cell r="AE201">
            <v>0</v>
          </cell>
          <cell r="AF201">
            <v>10.5</v>
          </cell>
          <cell r="AG201">
            <v>10.5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10.5</v>
          </cell>
          <cell r="AW201">
            <v>43100</v>
          </cell>
          <cell r="AX201">
            <v>3</v>
          </cell>
          <cell r="AY201">
            <v>10.5</v>
          </cell>
          <cell r="AZ201">
            <v>22</v>
          </cell>
          <cell r="BA201">
            <v>0</v>
          </cell>
          <cell r="BB201">
            <v>12</v>
          </cell>
          <cell r="BC201">
            <v>15</v>
          </cell>
          <cell r="BD201">
            <v>0</v>
          </cell>
          <cell r="BE201">
            <v>3</v>
          </cell>
          <cell r="BF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3</v>
          </cell>
          <cell r="CD201">
            <v>0</v>
          </cell>
        </row>
        <row r="202">
          <cell r="B202">
            <v>10151</v>
          </cell>
          <cell r="C202" t="str">
            <v>DIA025</v>
          </cell>
          <cell r="D202" t="str">
            <v>Võ Văn Tuấn</v>
          </cell>
          <cell r="E202" t="str">
            <v>Tổ trưởng bơm bê tông</v>
          </cell>
          <cell r="F202" t="str">
            <v>Ban Điều hành DA - Nhóm BT (4)</v>
          </cell>
          <cell r="G202" t="str">
            <v>C3</v>
          </cell>
          <cell r="H202" t="str">
            <v>16/02/2016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Z202">
            <v>0</v>
          </cell>
          <cell r="AB202">
            <v>42735</v>
          </cell>
          <cell r="AC202">
            <v>0</v>
          </cell>
          <cell r="AD202">
            <v>0</v>
          </cell>
          <cell r="AE202">
            <v>0</v>
          </cell>
          <cell r="AF202">
            <v>10.5</v>
          </cell>
          <cell r="AG202">
            <v>10.5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10.5</v>
          </cell>
          <cell r="AW202">
            <v>43100</v>
          </cell>
          <cell r="AX202">
            <v>0</v>
          </cell>
          <cell r="AY202">
            <v>10.5</v>
          </cell>
          <cell r="AZ202">
            <v>22</v>
          </cell>
          <cell r="BA202">
            <v>0</v>
          </cell>
          <cell r="BB202">
            <v>12</v>
          </cell>
          <cell r="BC202">
            <v>12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12</v>
          </cell>
          <cell r="CD202">
            <v>0</v>
          </cell>
          <cell r="CE202">
            <v>3</v>
          </cell>
        </row>
        <row r="203">
          <cell r="B203">
            <v>10152</v>
          </cell>
          <cell r="C203" t="str">
            <v>DIA026</v>
          </cell>
          <cell r="D203" t="str">
            <v>Nguyễn Trọng Hải</v>
          </cell>
          <cell r="E203" t="str">
            <v>NV bơm bê tông</v>
          </cell>
          <cell r="F203" t="str">
            <v>Ban Điều hành DA - Nhóm BT (4)</v>
          </cell>
          <cell r="G203" t="str">
            <v>C3</v>
          </cell>
          <cell r="H203" t="str">
            <v>16/02/2016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Z203">
            <v>0</v>
          </cell>
          <cell r="AB203">
            <v>42735</v>
          </cell>
          <cell r="AC203">
            <v>0</v>
          </cell>
          <cell r="AD203">
            <v>0</v>
          </cell>
          <cell r="AE203">
            <v>0</v>
          </cell>
          <cell r="AF203">
            <v>10.5</v>
          </cell>
          <cell r="AG203">
            <v>10.5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10.5</v>
          </cell>
          <cell r="AW203">
            <v>43100</v>
          </cell>
          <cell r="AX203">
            <v>0</v>
          </cell>
          <cell r="AY203">
            <v>10.5</v>
          </cell>
          <cell r="AZ203">
            <v>22</v>
          </cell>
          <cell r="BA203">
            <v>0</v>
          </cell>
          <cell r="BB203">
            <v>12</v>
          </cell>
          <cell r="BC203">
            <v>12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12</v>
          </cell>
          <cell r="CD203">
            <v>0</v>
          </cell>
          <cell r="CE203">
            <v>3</v>
          </cell>
        </row>
        <row r="204">
          <cell r="B204">
            <v>10153</v>
          </cell>
          <cell r="C204" t="str">
            <v>DIA027</v>
          </cell>
          <cell r="D204" t="str">
            <v>Đặng Xuân Hường</v>
          </cell>
          <cell r="E204" t="str">
            <v>NV bơm bê tông</v>
          </cell>
          <cell r="F204" t="str">
            <v>Ban Điều hành DA - Nhóm BT (4)</v>
          </cell>
          <cell r="G204" t="str">
            <v>C3</v>
          </cell>
          <cell r="H204" t="str">
            <v>16/02/2016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Z204">
            <v>0</v>
          </cell>
          <cell r="AB204">
            <v>42735</v>
          </cell>
          <cell r="AC204">
            <v>0</v>
          </cell>
          <cell r="AD204">
            <v>0</v>
          </cell>
          <cell r="AE204">
            <v>0</v>
          </cell>
          <cell r="AF204">
            <v>10.5</v>
          </cell>
          <cell r="AG204">
            <v>10.5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10.5</v>
          </cell>
          <cell r="AW204">
            <v>43100</v>
          </cell>
          <cell r="AX204">
            <v>0</v>
          </cell>
          <cell r="AY204">
            <v>10.5</v>
          </cell>
          <cell r="AZ204">
            <v>22</v>
          </cell>
          <cell r="BA204">
            <v>0</v>
          </cell>
          <cell r="BB204">
            <v>12</v>
          </cell>
          <cell r="BC204">
            <v>12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12</v>
          </cell>
          <cell r="CD204">
            <v>0</v>
          </cell>
          <cell r="CE204">
            <v>3</v>
          </cell>
        </row>
        <row r="205">
          <cell r="B205">
            <v>0</v>
          </cell>
          <cell r="C205" t="str">
            <v>CNX261</v>
          </cell>
          <cell r="D205" t="str">
            <v>Trần Thị Thu Huyền</v>
          </cell>
          <cell r="E205" t="str">
            <v>Trưởng phòng nhân sự</v>
          </cell>
          <cell r="F205" t="str">
            <v>Phòng Nhân sự</v>
          </cell>
          <cell r="G205" t="str">
            <v>C3</v>
          </cell>
          <cell r="H205" t="str">
            <v>02/04/2016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Z205">
            <v>0</v>
          </cell>
          <cell r="AB205">
            <v>42735</v>
          </cell>
          <cell r="AC205">
            <v>0</v>
          </cell>
          <cell r="AD205">
            <v>0</v>
          </cell>
          <cell r="AE205">
            <v>0</v>
          </cell>
          <cell r="AF205">
            <v>9</v>
          </cell>
          <cell r="AG205">
            <v>9</v>
          </cell>
          <cell r="AN205">
            <v>4</v>
          </cell>
          <cell r="AO205">
            <v>1</v>
          </cell>
          <cell r="AP205">
            <v>0</v>
          </cell>
          <cell r="AQ205">
            <v>1.5</v>
          </cell>
          <cell r="AT205">
            <v>6.5</v>
          </cell>
          <cell r="AU205">
            <v>2.5</v>
          </cell>
          <cell r="AW205">
            <v>43100</v>
          </cell>
          <cell r="AX205">
            <v>0</v>
          </cell>
          <cell r="AY205">
            <v>2.5</v>
          </cell>
          <cell r="AZ205">
            <v>20</v>
          </cell>
          <cell r="BA205">
            <v>0</v>
          </cell>
          <cell r="BB205">
            <v>12</v>
          </cell>
          <cell r="BC205">
            <v>12</v>
          </cell>
          <cell r="BD205">
            <v>0</v>
          </cell>
          <cell r="BE205">
            <v>0</v>
          </cell>
          <cell r="BF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CD205">
            <v>0</v>
          </cell>
        </row>
        <row r="206">
          <cell r="B206">
            <v>0</v>
          </cell>
          <cell r="C206" t="str">
            <v>CNX262</v>
          </cell>
          <cell r="D206" t="str">
            <v>Hoàng Long</v>
          </cell>
          <cell r="E206" t="str">
            <v>Trưởng BQLDA</v>
          </cell>
          <cell r="F206" t="str">
            <v>Ban QLDA Viện kiểm sát</v>
          </cell>
          <cell r="G206" t="str">
            <v>C3</v>
          </cell>
          <cell r="H206" t="str">
            <v>29/12/2015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Z206">
            <v>0</v>
          </cell>
          <cell r="AB206">
            <v>42735</v>
          </cell>
          <cell r="AC206">
            <v>0</v>
          </cell>
          <cell r="AD206">
            <v>0</v>
          </cell>
          <cell r="AE206">
            <v>0</v>
          </cell>
          <cell r="AF206">
            <v>12</v>
          </cell>
          <cell r="AG206">
            <v>12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12</v>
          </cell>
          <cell r="AW206">
            <v>43100</v>
          </cell>
          <cell r="AX206">
            <v>0</v>
          </cell>
          <cell r="AY206">
            <v>12</v>
          </cell>
          <cell r="AZ206">
            <v>24</v>
          </cell>
          <cell r="BA206">
            <v>0</v>
          </cell>
          <cell r="BB206">
            <v>12</v>
          </cell>
          <cell r="BC206">
            <v>12</v>
          </cell>
          <cell r="BD206">
            <v>0</v>
          </cell>
          <cell r="BE206">
            <v>0</v>
          </cell>
          <cell r="BF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CD206">
            <v>0</v>
          </cell>
        </row>
        <row r="207">
          <cell r="B207">
            <v>10081</v>
          </cell>
          <cell r="C207" t="str">
            <v>CNX268</v>
          </cell>
          <cell r="D207" t="str">
            <v>Triệu Hải Minh</v>
          </cell>
          <cell r="E207" t="str">
            <v>KS xây dựng</v>
          </cell>
          <cell r="F207" t="str">
            <v>Ban Điều hành DA - Nhóm XD (2)</v>
          </cell>
          <cell r="G207" t="str">
            <v>C3</v>
          </cell>
          <cell r="H207" t="str">
            <v>14/04/2016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Z207">
            <v>0</v>
          </cell>
          <cell r="AB207">
            <v>42735</v>
          </cell>
          <cell r="AC207">
            <v>0</v>
          </cell>
          <cell r="AD207">
            <v>0</v>
          </cell>
          <cell r="AE207">
            <v>0</v>
          </cell>
          <cell r="AF207">
            <v>8.5</v>
          </cell>
          <cell r="AG207">
            <v>8.5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8.5</v>
          </cell>
          <cell r="AW207">
            <v>43100</v>
          </cell>
          <cell r="AX207">
            <v>0</v>
          </cell>
          <cell r="AY207">
            <v>8.5</v>
          </cell>
          <cell r="AZ207">
            <v>20</v>
          </cell>
          <cell r="BA207">
            <v>0</v>
          </cell>
          <cell r="BB207">
            <v>12</v>
          </cell>
          <cell r="BC207">
            <v>12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1.5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1.5</v>
          </cell>
          <cell r="BQ207">
            <v>10.5</v>
          </cell>
          <cell r="CD207">
            <v>0</v>
          </cell>
          <cell r="CE207">
            <v>3</v>
          </cell>
        </row>
        <row r="208">
          <cell r="B208">
            <v>0</v>
          </cell>
          <cell r="C208" t="str">
            <v>CNX269</v>
          </cell>
          <cell r="D208" t="str">
            <v>Nguyễn Viết Hải</v>
          </cell>
          <cell r="E208" t="str">
            <v>PT M&amp;E</v>
          </cell>
          <cell r="F208" t="str">
            <v>Ban Điều hành DA - Nhóm M&amp;E (3)</v>
          </cell>
          <cell r="G208" t="str">
            <v>C3</v>
          </cell>
          <cell r="H208" t="str">
            <v>22/04/2016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Z208">
            <v>0</v>
          </cell>
          <cell r="AB208">
            <v>42735</v>
          </cell>
          <cell r="AC208">
            <v>0</v>
          </cell>
          <cell r="AD208">
            <v>0</v>
          </cell>
          <cell r="AE208">
            <v>0</v>
          </cell>
          <cell r="AF208">
            <v>8.5</v>
          </cell>
          <cell r="AG208">
            <v>8.5</v>
          </cell>
          <cell r="AN208">
            <v>0</v>
          </cell>
          <cell r="AO208">
            <v>0</v>
          </cell>
          <cell r="AP208">
            <v>0</v>
          </cell>
          <cell r="AQ208">
            <v>6.5</v>
          </cell>
          <cell r="AR208">
            <v>0</v>
          </cell>
          <cell r="AS208">
            <v>0</v>
          </cell>
          <cell r="AT208">
            <v>6.5</v>
          </cell>
          <cell r="AU208">
            <v>2</v>
          </cell>
          <cell r="AW208">
            <v>43100</v>
          </cell>
          <cell r="AX208">
            <v>0</v>
          </cell>
          <cell r="AY208">
            <v>2</v>
          </cell>
          <cell r="AZ208">
            <v>20</v>
          </cell>
          <cell r="BA208">
            <v>0</v>
          </cell>
          <cell r="BB208">
            <v>12</v>
          </cell>
          <cell r="BC208">
            <v>12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CD208">
            <v>0</v>
          </cell>
        </row>
        <row r="209">
          <cell r="B209">
            <v>0</v>
          </cell>
          <cell r="C209" t="str">
            <v>CNX270</v>
          </cell>
          <cell r="D209" t="str">
            <v>Nguyễn Ngọc Dũng</v>
          </cell>
          <cell r="E209" t="str">
            <v>KS kinh tế</v>
          </cell>
          <cell r="F209" t="str">
            <v>Ban Kinh tế</v>
          </cell>
          <cell r="G209" t="str">
            <v>C3</v>
          </cell>
          <cell r="H209" t="str">
            <v>07/05/2016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Z209">
            <v>0</v>
          </cell>
          <cell r="AB209">
            <v>42735</v>
          </cell>
          <cell r="AC209">
            <v>0</v>
          </cell>
          <cell r="AD209">
            <v>0</v>
          </cell>
          <cell r="AE209">
            <v>0</v>
          </cell>
          <cell r="AF209">
            <v>8</v>
          </cell>
          <cell r="AG209">
            <v>8</v>
          </cell>
          <cell r="AN209">
            <v>0</v>
          </cell>
          <cell r="AO209">
            <v>0</v>
          </cell>
          <cell r="AP209">
            <v>0</v>
          </cell>
          <cell r="AQ209">
            <v>1.5</v>
          </cell>
          <cell r="AR209">
            <v>0</v>
          </cell>
          <cell r="AS209">
            <v>0</v>
          </cell>
          <cell r="AT209">
            <v>1.5</v>
          </cell>
          <cell r="AU209">
            <v>6.5</v>
          </cell>
          <cell r="AW209">
            <v>43100</v>
          </cell>
          <cell r="AX209">
            <v>2.5</v>
          </cell>
          <cell r="AY209">
            <v>6.5</v>
          </cell>
          <cell r="AZ209">
            <v>19</v>
          </cell>
          <cell r="BA209">
            <v>0</v>
          </cell>
          <cell r="BB209">
            <v>12</v>
          </cell>
          <cell r="BC209">
            <v>14.5</v>
          </cell>
          <cell r="BD209">
            <v>2</v>
          </cell>
          <cell r="BE209">
            <v>0.5</v>
          </cell>
          <cell r="BF209">
            <v>0</v>
          </cell>
          <cell r="BG209">
            <v>0</v>
          </cell>
          <cell r="BH209">
            <v>2.5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5</v>
          </cell>
          <cell r="CD209">
            <v>0</v>
          </cell>
        </row>
        <row r="210">
          <cell r="B210">
            <v>0</v>
          </cell>
          <cell r="C210" t="str">
            <v>CNX271</v>
          </cell>
          <cell r="D210" t="str">
            <v>Hán Mạnh Cường</v>
          </cell>
          <cell r="E210" t="str">
            <v>KS M&amp;E</v>
          </cell>
          <cell r="F210" t="str">
            <v>Ban Điều hành DA</v>
          </cell>
          <cell r="G210" t="str">
            <v>C3</v>
          </cell>
          <cell r="H210" t="str">
            <v>04/05/2016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Z210">
            <v>0</v>
          </cell>
          <cell r="AB210">
            <v>42735</v>
          </cell>
          <cell r="AC210">
            <v>0</v>
          </cell>
          <cell r="AD210">
            <v>0</v>
          </cell>
          <cell r="AE210">
            <v>0</v>
          </cell>
          <cell r="AF210">
            <v>8</v>
          </cell>
          <cell r="AG210">
            <v>8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8</v>
          </cell>
          <cell r="AW210">
            <v>43100</v>
          </cell>
          <cell r="AX210">
            <v>5.5</v>
          </cell>
          <cell r="AY210">
            <v>8</v>
          </cell>
          <cell r="AZ210">
            <v>19</v>
          </cell>
          <cell r="BA210">
            <v>0</v>
          </cell>
          <cell r="BB210">
            <v>12</v>
          </cell>
          <cell r="BC210">
            <v>17.5</v>
          </cell>
          <cell r="BD210">
            <v>0</v>
          </cell>
          <cell r="BE210">
            <v>0</v>
          </cell>
          <cell r="BF210">
            <v>5.5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5.5</v>
          </cell>
          <cell r="CD210">
            <v>0</v>
          </cell>
        </row>
        <row r="211">
          <cell r="B211">
            <v>0</v>
          </cell>
          <cell r="C211" t="str">
            <v>CNX273</v>
          </cell>
          <cell r="D211" t="str">
            <v>Lê Thanh Hải</v>
          </cell>
          <cell r="E211" t="str">
            <v>KS kết cấu</v>
          </cell>
          <cell r="F211" t="str">
            <v>Ban Kỹ thuật thi công</v>
          </cell>
          <cell r="G211" t="str">
            <v>C3</v>
          </cell>
          <cell r="H211" t="str">
            <v>23/05/2016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Z211">
            <v>0</v>
          </cell>
          <cell r="AB211">
            <v>42735</v>
          </cell>
          <cell r="AC211">
            <v>0</v>
          </cell>
          <cell r="AD211">
            <v>0</v>
          </cell>
          <cell r="AE211">
            <v>0</v>
          </cell>
          <cell r="AF211">
            <v>7.5</v>
          </cell>
          <cell r="AG211">
            <v>7.5</v>
          </cell>
          <cell r="AN211">
            <v>0</v>
          </cell>
          <cell r="AO211">
            <v>0</v>
          </cell>
          <cell r="AP211">
            <v>0</v>
          </cell>
          <cell r="AT211">
            <v>0</v>
          </cell>
          <cell r="AU211">
            <v>7.5</v>
          </cell>
          <cell r="AW211">
            <v>43100</v>
          </cell>
          <cell r="AX211">
            <v>0</v>
          </cell>
          <cell r="AY211">
            <v>7.5</v>
          </cell>
          <cell r="AZ211">
            <v>19</v>
          </cell>
          <cell r="BA211">
            <v>0</v>
          </cell>
          <cell r="BB211">
            <v>12</v>
          </cell>
          <cell r="BC211">
            <v>12</v>
          </cell>
          <cell r="BD211">
            <v>0</v>
          </cell>
          <cell r="BE211">
            <v>0</v>
          </cell>
          <cell r="BF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CD211">
            <v>0</v>
          </cell>
        </row>
        <row r="212">
          <cell r="B212">
            <v>10082</v>
          </cell>
          <cell r="C212" t="str">
            <v>CNX274</v>
          </cell>
          <cell r="D212" t="str">
            <v>Lê Ngọc Quý</v>
          </cell>
          <cell r="E212" t="str">
            <v>NV hồ sơ</v>
          </cell>
          <cell r="F212" t="str">
            <v>Ban Kinh tế</v>
          </cell>
          <cell r="G212" t="str">
            <v>C3</v>
          </cell>
          <cell r="H212" t="str">
            <v>01/06/2016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Z212">
            <v>0</v>
          </cell>
          <cell r="AB212">
            <v>42735</v>
          </cell>
          <cell r="AC212">
            <v>0</v>
          </cell>
          <cell r="AD212">
            <v>0</v>
          </cell>
          <cell r="AE212">
            <v>0</v>
          </cell>
          <cell r="AF212">
            <v>7</v>
          </cell>
          <cell r="AG212">
            <v>7</v>
          </cell>
          <cell r="AN212">
            <v>0</v>
          </cell>
          <cell r="AO212">
            <v>1</v>
          </cell>
          <cell r="AP212">
            <v>1</v>
          </cell>
          <cell r="AQ212">
            <v>0</v>
          </cell>
          <cell r="AR212">
            <v>1</v>
          </cell>
          <cell r="AS212">
            <v>1</v>
          </cell>
          <cell r="AT212">
            <v>4</v>
          </cell>
          <cell r="AU212">
            <v>3</v>
          </cell>
          <cell r="AW212">
            <v>43100</v>
          </cell>
          <cell r="AX212">
            <v>2</v>
          </cell>
          <cell r="AY212">
            <v>3</v>
          </cell>
          <cell r="AZ212">
            <v>18</v>
          </cell>
          <cell r="BA212">
            <v>0</v>
          </cell>
          <cell r="BB212">
            <v>12</v>
          </cell>
          <cell r="BC212">
            <v>14</v>
          </cell>
          <cell r="BD212">
            <v>0.5</v>
          </cell>
          <cell r="BE212">
            <v>0</v>
          </cell>
          <cell r="BF212">
            <v>1.5</v>
          </cell>
          <cell r="BG212">
            <v>2</v>
          </cell>
          <cell r="BH212">
            <v>0</v>
          </cell>
          <cell r="BI212">
            <v>0</v>
          </cell>
          <cell r="BJ212">
            <v>0</v>
          </cell>
          <cell r="BK212">
            <v>2.5</v>
          </cell>
          <cell r="BL212">
            <v>4</v>
          </cell>
          <cell r="BM212">
            <v>0</v>
          </cell>
          <cell r="BN212">
            <v>1</v>
          </cell>
          <cell r="BO212">
            <v>0</v>
          </cell>
          <cell r="BP212">
            <v>11.5</v>
          </cell>
          <cell r="BQ212">
            <v>2.5</v>
          </cell>
          <cell r="CD212">
            <v>0</v>
          </cell>
          <cell r="CE212">
            <v>3</v>
          </cell>
        </row>
        <row r="213">
          <cell r="B213">
            <v>0</v>
          </cell>
          <cell r="C213" t="str">
            <v>CNX275</v>
          </cell>
          <cell r="D213" t="str">
            <v>Lê Thanh Dưỡng</v>
          </cell>
          <cell r="E213" t="str">
            <v>KS shop M&amp;E</v>
          </cell>
          <cell r="F213" t="str">
            <v>Ban Kỹ thuật thi công</v>
          </cell>
          <cell r="G213" t="str">
            <v>C3</v>
          </cell>
          <cell r="H213" t="str">
            <v>26/05/2016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Z213">
            <v>0</v>
          </cell>
          <cell r="AB213">
            <v>42735</v>
          </cell>
          <cell r="AC213">
            <v>0</v>
          </cell>
          <cell r="AD213">
            <v>0</v>
          </cell>
          <cell r="AE213">
            <v>0</v>
          </cell>
          <cell r="AF213">
            <v>7.5</v>
          </cell>
          <cell r="AG213">
            <v>7.5</v>
          </cell>
          <cell r="AN213">
            <v>0</v>
          </cell>
          <cell r="AO213">
            <v>1</v>
          </cell>
          <cell r="AP213">
            <v>2</v>
          </cell>
          <cell r="AQ213">
            <v>4.5</v>
          </cell>
          <cell r="AR213">
            <v>0</v>
          </cell>
          <cell r="AS213">
            <v>0</v>
          </cell>
          <cell r="AT213">
            <v>7.5</v>
          </cell>
          <cell r="AU213">
            <v>0</v>
          </cell>
          <cell r="AW213">
            <v>43100</v>
          </cell>
          <cell r="AX213">
            <v>0</v>
          </cell>
          <cell r="AY213">
            <v>0</v>
          </cell>
          <cell r="AZ213">
            <v>19</v>
          </cell>
          <cell r="BA213">
            <v>0</v>
          </cell>
          <cell r="BB213">
            <v>12</v>
          </cell>
          <cell r="BC213">
            <v>12</v>
          </cell>
          <cell r="BD213">
            <v>0</v>
          </cell>
          <cell r="BE213">
            <v>0</v>
          </cell>
          <cell r="BF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CD213">
            <v>0</v>
          </cell>
        </row>
        <row r="214">
          <cell r="B214">
            <v>0</v>
          </cell>
          <cell r="C214" t="str">
            <v>CNX277</v>
          </cell>
          <cell r="D214" t="str">
            <v>Trần Mạnh Trương</v>
          </cell>
          <cell r="E214" t="str">
            <v>KS giám sát</v>
          </cell>
          <cell r="F214" t="str">
            <v>Ban Điều hành DA</v>
          </cell>
          <cell r="G214" t="str">
            <v>C3</v>
          </cell>
          <cell r="H214" t="str">
            <v>16/05/2016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Z214">
            <v>0</v>
          </cell>
          <cell r="AB214">
            <v>42735</v>
          </cell>
          <cell r="AC214">
            <v>0</v>
          </cell>
          <cell r="AD214">
            <v>0</v>
          </cell>
          <cell r="AE214">
            <v>0</v>
          </cell>
          <cell r="AF214">
            <v>7.5</v>
          </cell>
          <cell r="AG214">
            <v>7.5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7.5</v>
          </cell>
          <cell r="AW214">
            <v>43100</v>
          </cell>
          <cell r="AX214">
            <v>0</v>
          </cell>
          <cell r="AY214">
            <v>7.5</v>
          </cell>
          <cell r="AZ214">
            <v>19</v>
          </cell>
          <cell r="BA214">
            <v>0</v>
          </cell>
          <cell r="BB214">
            <v>12</v>
          </cell>
          <cell r="BC214">
            <v>12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CD214">
            <v>0</v>
          </cell>
        </row>
        <row r="215">
          <cell r="B215">
            <v>0</v>
          </cell>
          <cell r="C215" t="str">
            <v>CNX279</v>
          </cell>
          <cell r="D215" t="str">
            <v>Nguyễn Xuân Tiến</v>
          </cell>
          <cell r="E215" t="str">
            <v>NV bơm bê tông</v>
          </cell>
          <cell r="F215" t="str">
            <v>Ban Điều hành DA</v>
          </cell>
          <cell r="G215" t="str">
            <v>C3</v>
          </cell>
          <cell r="H215">
            <v>42495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Z215">
            <v>0</v>
          </cell>
          <cell r="AB215">
            <v>42735</v>
          </cell>
          <cell r="AC215">
            <v>0</v>
          </cell>
          <cell r="AD215">
            <v>0</v>
          </cell>
          <cell r="AE215">
            <v>0</v>
          </cell>
          <cell r="AF215">
            <v>8</v>
          </cell>
          <cell r="AG215">
            <v>8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8</v>
          </cell>
          <cell r="AW215">
            <v>43100</v>
          </cell>
          <cell r="AX215">
            <v>0</v>
          </cell>
          <cell r="AY215">
            <v>8</v>
          </cell>
          <cell r="AZ215">
            <v>19</v>
          </cell>
          <cell r="BA215">
            <v>0</v>
          </cell>
          <cell r="BB215">
            <v>12</v>
          </cell>
          <cell r="BC215">
            <v>12</v>
          </cell>
          <cell r="BD215">
            <v>0</v>
          </cell>
          <cell r="BE215">
            <v>0</v>
          </cell>
          <cell r="BF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CD215">
            <v>0</v>
          </cell>
        </row>
        <row r="216">
          <cell r="B216">
            <v>10083</v>
          </cell>
          <cell r="C216" t="str">
            <v>CNX280</v>
          </cell>
          <cell r="D216" t="str">
            <v>Nguyễn Tiến Vượng</v>
          </cell>
          <cell r="E216" t="str">
            <v>NV hồ sơ</v>
          </cell>
          <cell r="F216" t="str">
            <v>Ban Điều hành DA</v>
          </cell>
          <cell r="G216" t="str">
            <v>C3</v>
          </cell>
          <cell r="H216" t="str">
            <v>20/05/2016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Z216">
            <v>0</v>
          </cell>
          <cell r="AB216">
            <v>42735</v>
          </cell>
          <cell r="AC216">
            <v>0</v>
          </cell>
          <cell r="AD216">
            <v>0</v>
          </cell>
          <cell r="AE216">
            <v>0</v>
          </cell>
          <cell r="AF216">
            <v>7.5</v>
          </cell>
          <cell r="AG216">
            <v>7.5</v>
          </cell>
          <cell r="AN216">
            <v>0</v>
          </cell>
          <cell r="AO216">
            <v>0</v>
          </cell>
          <cell r="AP216">
            <v>0</v>
          </cell>
          <cell r="AQ216">
            <v>1.5</v>
          </cell>
          <cell r="AR216">
            <v>0</v>
          </cell>
          <cell r="AS216">
            <v>0</v>
          </cell>
          <cell r="AT216">
            <v>1.5</v>
          </cell>
          <cell r="AU216">
            <v>6</v>
          </cell>
          <cell r="AW216">
            <v>43100</v>
          </cell>
          <cell r="AX216">
            <v>0</v>
          </cell>
          <cell r="AY216">
            <v>6</v>
          </cell>
          <cell r="AZ216">
            <v>19</v>
          </cell>
          <cell r="BA216">
            <v>0</v>
          </cell>
          <cell r="BB216">
            <v>12</v>
          </cell>
          <cell r="BC216">
            <v>12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1</v>
          </cell>
          <cell r="BI216">
            <v>2</v>
          </cell>
          <cell r="BJ216">
            <v>2</v>
          </cell>
          <cell r="BK216">
            <v>3</v>
          </cell>
          <cell r="BL216">
            <v>1</v>
          </cell>
          <cell r="BM216">
            <v>0</v>
          </cell>
          <cell r="BN216">
            <v>0</v>
          </cell>
          <cell r="BO216">
            <v>0</v>
          </cell>
          <cell r="BP216">
            <v>9</v>
          </cell>
          <cell r="BQ216">
            <v>3</v>
          </cell>
          <cell r="CD216">
            <v>0</v>
          </cell>
          <cell r="CE216">
            <v>3</v>
          </cell>
        </row>
        <row r="217">
          <cell r="B217">
            <v>0</v>
          </cell>
          <cell r="C217" t="str">
            <v>KC057</v>
          </cell>
          <cell r="D217" t="str">
            <v>Tạ Thúy Hồng</v>
          </cell>
          <cell r="E217" t="str">
            <v>Giám đốc ban đấu thầu mua hàng</v>
          </cell>
          <cell r="F217" t="str">
            <v>Ban Đấu thầu - Mua hàng</v>
          </cell>
          <cell r="G217" t="str">
            <v>C3</v>
          </cell>
          <cell r="H217" t="str">
            <v>06/01/2014</v>
          </cell>
          <cell r="I217">
            <v>11</v>
          </cell>
          <cell r="J217">
            <v>0</v>
          </cell>
          <cell r="K217">
            <v>12</v>
          </cell>
          <cell r="L217">
            <v>12</v>
          </cell>
          <cell r="Z217">
            <v>12</v>
          </cell>
          <cell r="AB217">
            <v>42735</v>
          </cell>
          <cell r="AC217">
            <v>0</v>
          </cell>
          <cell r="AD217">
            <v>23</v>
          </cell>
          <cell r="AE217">
            <v>0</v>
          </cell>
          <cell r="AF217">
            <v>12</v>
          </cell>
          <cell r="AG217">
            <v>12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0.5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1.5</v>
          </cell>
          <cell r="AU217">
            <v>10.5</v>
          </cell>
          <cell r="AW217">
            <v>43100</v>
          </cell>
          <cell r="AX217">
            <v>2</v>
          </cell>
          <cell r="AY217">
            <v>10.5</v>
          </cell>
          <cell r="AZ217">
            <v>47</v>
          </cell>
          <cell r="BA217">
            <v>1</v>
          </cell>
          <cell r="BB217">
            <v>12</v>
          </cell>
          <cell r="BC217">
            <v>15</v>
          </cell>
          <cell r="BD217">
            <v>2</v>
          </cell>
          <cell r="BE217">
            <v>0</v>
          </cell>
          <cell r="BF217">
            <v>0</v>
          </cell>
          <cell r="BG217">
            <v>1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3</v>
          </cell>
          <cell r="CD217">
            <v>0</v>
          </cell>
        </row>
        <row r="218">
          <cell r="B218">
            <v>0</v>
          </cell>
          <cell r="C218" t="e">
            <v>#N/A</v>
          </cell>
          <cell r="D218" t="str">
            <v>Nguyễn Công Văn</v>
          </cell>
          <cell r="E218" t="e">
            <v>#N/A</v>
          </cell>
          <cell r="F218" t="e">
            <v>#N/A</v>
          </cell>
          <cell r="G218" t="str">
            <v>C3</v>
          </cell>
          <cell r="H218" t="str">
            <v>19/02/2014</v>
          </cell>
          <cell r="I218">
            <v>10</v>
          </cell>
          <cell r="J218">
            <v>0</v>
          </cell>
          <cell r="K218">
            <v>12</v>
          </cell>
          <cell r="L218">
            <v>12</v>
          </cell>
          <cell r="Z218">
            <v>12</v>
          </cell>
          <cell r="AA218">
            <v>42610</v>
          </cell>
          <cell r="AB218">
            <v>42735</v>
          </cell>
          <cell r="AC218">
            <v>0</v>
          </cell>
          <cell r="AD218">
            <v>22</v>
          </cell>
          <cell r="AE218">
            <v>0</v>
          </cell>
          <cell r="AF218">
            <v>12</v>
          </cell>
          <cell r="AG218">
            <v>12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3.5</v>
          </cell>
          <cell r="AO218">
            <v>0</v>
          </cell>
          <cell r="AT218">
            <v>3.5</v>
          </cell>
          <cell r="AU218">
            <v>8.5</v>
          </cell>
          <cell r="AW218">
            <v>43100</v>
          </cell>
          <cell r="AX218">
            <v>0</v>
          </cell>
          <cell r="AY218">
            <v>8.5</v>
          </cell>
          <cell r="AZ218">
            <v>46</v>
          </cell>
          <cell r="BA218">
            <v>1</v>
          </cell>
          <cell r="BB218">
            <v>12</v>
          </cell>
          <cell r="BC218">
            <v>13</v>
          </cell>
          <cell r="BD218">
            <v>0</v>
          </cell>
          <cell r="BE218">
            <v>0</v>
          </cell>
          <cell r="BF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CD218">
            <v>0</v>
          </cell>
        </row>
        <row r="219">
          <cell r="B219">
            <v>10084</v>
          </cell>
          <cell r="C219" t="str">
            <v>CNX283</v>
          </cell>
          <cell r="D219" t="str">
            <v>Đặng Văn Thịnh</v>
          </cell>
          <cell r="E219" t="str">
            <v>NV hợp đồng</v>
          </cell>
          <cell r="F219" t="str">
            <v>Ban Đấu thầu - Mua hàng</v>
          </cell>
          <cell r="G219" t="str">
            <v>C3</v>
          </cell>
          <cell r="H219" t="str">
            <v>05/06/2014</v>
          </cell>
          <cell r="I219">
            <v>6</v>
          </cell>
          <cell r="J219">
            <v>0</v>
          </cell>
          <cell r="K219">
            <v>12</v>
          </cell>
          <cell r="L219">
            <v>12</v>
          </cell>
          <cell r="Z219">
            <v>12</v>
          </cell>
          <cell r="AB219">
            <v>42735</v>
          </cell>
          <cell r="AC219">
            <v>0</v>
          </cell>
          <cell r="AD219">
            <v>18</v>
          </cell>
          <cell r="AE219">
            <v>0</v>
          </cell>
          <cell r="AF219">
            <v>12</v>
          </cell>
          <cell r="AG219">
            <v>12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1.5</v>
          </cell>
          <cell r="AM219">
            <v>0</v>
          </cell>
          <cell r="AN219">
            <v>0.5</v>
          </cell>
          <cell r="AO219">
            <v>0</v>
          </cell>
          <cell r="AP219">
            <v>3</v>
          </cell>
          <cell r="AQ219">
            <v>0</v>
          </cell>
          <cell r="AR219">
            <v>0</v>
          </cell>
          <cell r="AS219">
            <v>1</v>
          </cell>
          <cell r="AT219">
            <v>6</v>
          </cell>
          <cell r="AU219">
            <v>6</v>
          </cell>
          <cell r="AW219">
            <v>43100</v>
          </cell>
          <cell r="AX219">
            <v>4</v>
          </cell>
          <cell r="AY219">
            <v>6</v>
          </cell>
          <cell r="AZ219">
            <v>42</v>
          </cell>
          <cell r="BA219">
            <v>1</v>
          </cell>
          <cell r="BB219">
            <v>12</v>
          </cell>
          <cell r="BC219">
            <v>17</v>
          </cell>
          <cell r="BD219">
            <v>0</v>
          </cell>
          <cell r="BE219">
            <v>2</v>
          </cell>
          <cell r="BF219">
            <v>2</v>
          </cell>
          <cell r="BG219">
            <v>0</v>
          </cell>
          <cell r="BH219">
            <v>2</v>
          </cell>
          <cell r="BI219">
            <v>1</v>
          </cell>
          <cell r="BJ219">
            <v>1</v>
          </cell>
          <cell r="BK219">
            <v>3.5</v>
          </cell>
          <cell r="BL219">
            <v>2</v>
          </cell>
          <cell r="BM219">
            <v>1.5</v>
          </cell>
          <cell r="BN219">
            <v>0</v>
          </cell>
          <cell r="BO219">
            <v>0</v>
          </cell>
          <cell r="BP219">
            <v>15</v>
          </cell>
          <cell r="BQ219">
            <v>2</v>
          </cell>
          <cell r="BZ219">
            <v>0</v>
          </cell>
          <cell r="CD219">
            <v>0</v>
          </cell>
          <cell r="CE219">
            <v>3</v>
          </cell>
        </row>
        <row r="220">
          <cell r="B220">
            <v>10085</v>
          </cell>
          <cell r="C220" t="str">
            <v>CNX284</v>
          </cell>
          <cell r="D220" t="str">
            <v>Phạm Tiến Đạt</v>
          </cell>
          <cell r="E220" t="str">
            <v>NV điều phối vật tư (VKS)</v>
          </cell>
          <cell r="F220" t="str">
            <v>Ban Đấu thầu - Mua hàng</v>
          </cell>
          <cell r="G220" t="str">
            <v>C3</v>
          </cell>
          <cell r="H220" t="str">
            <v>08/06/2015</v>
          </cell>
          <cell r="I220">
            <v>0</v>
          </cell>
          <cell r="J220">
            <v>0</v>
          </cell>
          <cell r="K220">
            <v>7</v>
          </cell>
          <cell r="L220">
            <v>7</v>
          </cell>
          <cell r="Z220">
            <v>7</v>
          </cell>
          <cell r="AB220">
            <v>42735</v>
          </cell>
          <cell r="AC220">
            <v>0</v>
          </cell>
          <cell r="AD220">
            <v>6</v>
          </cell>
          <cell r="AE220">
            <v>0</v>
          </cell>
          <cell r="AF220">
            <v>12</v>
          </cell>
          <cell r="AG220">
            <v>12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12</v>
          </cell>
          <cell r="AW220">
            <v>43100</v>
          </cell>
          <cell r="AX220">
            <v>0</v>
          </cell>
          <cell r="AY220">
            <v>12</v>
          </cell>
          <cell r="AZ220">
            <v>30</v>
          </cell>
          <cell r="BA220">
            <v>0</v>
          </cell>
          <cell r="BB220">
            <v>12</v>
          </cell>
          <cell r="BC220">
            <v>12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12</v>
          </cell>
          <cell r="CD220">
            <v>0</v>
          </cell>
          <cell r="CE220">
            <v>3</v>
          </cell>
        </row>
        <row r="221">
          <cell r="B221">
            <v>0</v>
          </cell>
          <cell r="C221" t="str">
            <v>CNX285</v>
          </cell>
          <cell r="D221" t="str">
            <v>Nguyễn Thuận Phong</v>
          </cell>
          <cell r="E221" t="str">
            <v>PT đấu thầu</v>
          </cell>
          <cell r="F221" t="str">
            <v>Ban Đấu thầu - Mua hàng</v>
          </cell>
          <cell r="G221" t="str">
            <v>C3</v>
          </cell>
          <cell r="H221">
            <v>42250</v>
          </cell>
          <cell r="I221">
            <v>0</v>
          </cell>
          <cell r="J221">
            <v>0</v>
          </cell>
          <cell r="K221">
            <v>4</v>
          </cell>
          <cell r="L221">
            <v>4</v>
          </cell>
          <cell r="Z221">
            <v>4</v>
          </cell>
          <cell r="AB221">
            <v>42735</v>
          </cell>
          <cell r="AC221">
            <v>0</v>
          </cell>
          <cell r="AD221">
            <v>3</v>
          </cell>
          <cell r="AE221">
            <v>0</v>
          </cell>
          <cell r="AF221">
            <v>12</v>
          </cell>
          <cell r="AG221">
            <v>12</v>
          </cell>
          <cell r="AH221">
            <v>0</v>
          </cell>
          <cell r="AJ221">
            <v>0</v>
          </cell>
          <cell r="AK221">
            <v>0</v>
          </cell>
          <cell r="AM221">
            <v>1</v>
          </cell>
          <cell r="AN221">
            <v>0</v>
          </cell>
          <cell r="AO221">
            <v>1</v>
          </cell>
          <cell r="AP221">
            <v>0</v>
          </cell>
          <cell r="AQ221">
            <v>0</v>
          </cell>
          <cell r="AT221">
            <v>2</v>
          </cell>
          <cell r="AU221">
            <v>10</v>
          </cell>
          <cell r="AW221">
            <v>43100</v>
          </cell>
          <cell r="AX221">
            <v>0</v>
          </cell>
          <cell r="AY221">
            <v>10</v>
          </cell>
          <cell r="AZ221">
            <v>27</v>
          </cell>
          <cell r="BA221">
            <v>0</v>
          </cell>
          <cell r="BB221">
            <v>12</v>
          </cell>
          <cell r="BC221">
            <v>12</v>
          </cell>
          <cell r="BD221">
            <v>0</v>
          </cell>
          <cell r="BE221">
            <v>0</v>
          </cell>
          <cell r="BF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CD221">
            <v>0</v>
          </cell>
        </row>
        <row r="222">
          <cell r="B222">
            <v>10086</v>
          </cell>
          <cell r="C222" t="str">
            <v>CNX286</v>
          </cell>
          <cell r="D222" t="str">
            <v>Đỗ Hữu Khu</v>
          </cell>
          <cell r="E222" t="str">
            <v>PT khối lượng</v>
          </cell>
          <cell r="F222" t="str">
            <v>Ban Kinh tế</v>
          </cell>
          <cell r="G222" t="str">
            <v>C3</v>
          </cell>
          <cell r="H222">
            <v>42019</v>
          </cell>
          <cell r="I222">
            <v>0</v>
          </cell>
          <cell r="J222">
            <v>0</v>
          </cell>
          <cell r="K222">
            <v>11.5</v>
          </cell>
          <cell r="L222">
            <v>11.5</v>
          </cell>
          <cell r="Z222">
            <v>11.5</v>
          </cell>
          <cell r="AB222">
            <v>42735</v>
          </cell>
          <cell r="AC222">
            <v>0</v>
          </cell>
          <cell r="AD222">
            <v>11</v>
          </cell>
          <cell r="AE222">
            <v>0</v>
          </cell>
          <cell r="AF222">
            <v>12</v>
          </cell>
          <cell r="AG222">
            <v>12</v>
          </cell>
          <cell r="AN222">
            <v>1</v>
          </cell>
          <cell r="AO222">
            <v>2</v>
          </cell>
          <cell r="AP222">
            <v>2.5</v>
          </cell>
          <cell r="AQ222">
            <v>0</v>
          </cell>
          <cell r="AR222">
            <v>1</v>
          </cell>
          <cell r="AS222">
            <v>1</v>
          </cell>
          <cell r="AT222">
            <v>7.5</v>
          </cell>
          <cell r="AU222">
            <v>4.5</v>
          </cell>
          <cell r="AW222">
            <v>43100</v>
          </cell>
          <cell r="AX222">
            <v>1.5</v>
          </cell>
          <cell r="AY222">
            <v>4.5</v>
          </cell>
          <cell r="AZ222">
            <v>35</v>
          </cell>
          <cell r="BA222">
            <v>0</v>
          </cell>
          <cell r="BB222">
            <v>12</v>
          </cell>
          <cell r="BC222">
            <v>13.5</v>
          </cell>
          <cell r="BD222">
            <v>0</v>
          </cell>
          <cell r="BE222">
            <v>0</v>
          </cell>
          <cell r="BF222">
            <v>1.5</v>
          </cell>
          <cell r="BG222">
            <v>0</v>
          </cell>
          <cell r="BH222">
            <v>3</v>
          </cell>
          <cell r="BI222">
            <v>1</v>
          </cell>
          <cell r="BJ222">
            <v>2</v>
          </cell>
          <cell r="BK222">
            <v>0</v>
          </cell>
          <cell r="BL222">
            <v>3</v>
          </cell>
          <cell r="BM222">
            <v>0</v>
          </cell>
          <cell r="BN222">
            <v>2</v>
          </cell>
          <cell r="BO222">
            <v>0</v>
          </cell>
          <cell r="BP222">
            <v>12.5</v>
          </cell>
          <cell r="BQ222">
            <v>1</v>
          </cell>
          <cell r="CD222">
            <v>0</v>
          </cell>
          <cell r="CE222">
            <v>3</v>
          </cell>
        </row>
        <row r="223">
          <cell r="B223">
            <v>10087</v>
          </cell>
          <cell r="C223" t="str">
            <v>CNX288</v>
          </cell>
          <cell r="D223" t="str">
            <v>Đỗ Xuân Điệp</v>
          </cell>
          <cell r="E223" t="str">
            <v>KS xây dựng</v>
          </cell>
          <cell r="F223" t="str">
            <v>Ban Kinh tế</v>
          </cell>
          <cell r="G223" t="str">
            <v>C3</v>
          </cell>
          <cell r="H223" t="str">
            <v>09/05/2016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Z223">
            <v>0</v>
          </cell>
          <cell r="AB223">
            <v>42735</v>
          </cell>
          <cell r="AC223">
            <v>0</v>
          </cell>
          <cell r="AD223">
            <v>0</v>
          </cell>
          <cell r="AE223">
            <v>0</v>
          </cell>
          <cell r="AF223">
            <v>8</v>
          </cell>
          <cell r="AG223">
            <v>8</v>
          </cell>
          <cell r="AI223">
            <v>1</v>
          </cell>
          <cell r="AN223">
            <v>0</v>
          </cell>
          <cell r="AO223">
            <v>2</v>
          </cell>
          <cell r="AP223">
            <v>0</v>
          </cell>
          <cell r="AQ223">
            <v>0</v>
          </cell>
          <cell r="AR223">
            <v>0</v>
          </cell>
          <cell r="AS223">
            <v>1</v>
          </cell>
          <cell r="AT223">
            <v>4</v>
          </cell>
          <cell r="AU223">
            <v>4</v>
          </cell>
          <cell r="AW223">
            <v>43100</v>
          </cell>
          <cell r="AX223">
            <v>2</v>
          </cell>
          <cell r="AY223">
            <v>4</v>
          </cell>
          <cell r="AZ223">
            <v>19</v>
          </cell>
          <cell r="BA223">
            <v>0</v>
          </cell>
          <cell r="BB223">
            <v>12</v>
          </cell>
          <cell r="BC223">
            <v>14</v>
          </cell>
          <cell r="BD223">
            <v>0</v>
          </cell>
          <cell r="BE223">
            <v>0</v>
          </cell>
          <cell r="BF223">
            <v>2</v>
          </cell>
          <cell r="BG223">
            <v>1</v>
          </cell>
          <cell r="BH223">
            <v>3</v>
          </cell>
          <cell r="BI223">
            <v>0.5</v>
          </cell>
          <cell r="BJ223">
            <v>0.5</v>
          </cell>
          <cell r="BK223">
            <v>0.5</v>
          </cell>
          <cell r="BL223">
            <v>5</v>
          </cell>
          <cell r="BM223">
            <v>1</v>
          </cell>
          <cell r="BN223">
            <v>0.5</v>
          </cell>
          <cell r="BO223">
            <v>0</v>
          </cell>
          <cell r="BP223">
            <v>14</v>
          </cell>
          <cell r="BQ223">
            <v>0</v>
          </cell>
          <cell r="CD223">
            <v>0</v>
          </cell>
          <cell r="CE223">
            <v>3</v>
          </cell>
        </row>
        <row r="224">
          <cell r="B224">
            <v>10088</v>
          </cell>
          <cell r="C224" t="str">
            <v>CNX289</v>
          </cell>
          <cell r="D224" t="str">
            <v>Nguyễn Thị Thủy</v>
          </cell>
          <cell r="E224" t="str">
            <v>NV đặt hàng</v>
          </cell>
          <cell r="F224" t="str">
            <v>Ban Đấu thầu - Mua hàng</v>
          </cell>
          <cell r="G224" t="str">
            <v>C3</v>
          </cell>
          <cell r="H224" t="str">
            <v>09/05/2016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Z224">
            <v>0</v>
          </cell>
          <cell r="AB224">
            <v>42735</v>
          </cell>
          <cell r="AC224">
            <v>0</v>
          </cell>
          <cell r="AD224">
            <v>0</v>
          </cell>
          <cell r="AE224">
            <v>0</v>
          </cell>
          <cell r="AF224">
            <v>8</v>
          </cell>
          <cell r="AG224">
            <v>8</v>
          </cell>
          <cell r="AN224">
            <v>0.5</v>
          </cell>
          <cell r="AO224">
            <v>0</v>
          </cell>
          <cell r="AP224">
            <v>0.5</v>
          </cell>
          <cell r="AQ224">
            <v>1</v>
          </cell>
          <cell r="AR224">
            <v>1</v>
          </cell>
          <cell r="AS224">
            <v>1.5</v>
          </cell>
          <cell r="AT224">
            <v>4.5</v>
          </cell>
          <cell r="AU224">
            <v>3.5</v>
          </cell>
          <cell r="AW224">
            <v>43100</v>
          </cell>
          <cell r="AX224">
            <v>3.5</v>
          </cell>
          <cell r="AY224">
            <v>3.5</v>
          </cell>
          <cell r="AZ224">
            <v>19</v>
          </cell>
          <cell r="BA224">
            <v>0</v>
          </cell>
          <cell r="BB224">
            <v>12</v>
          </cell>
          <cell r="BC224">
            <v>15.5</v>
          </cell>
          <cell r="BD224">
            <v>0.5</v>
          </cell>
          <cell r="BE224">
            <v>2</v>
          </cell>
          <cell r="BF224">
            <v>2</v>
          </cell>
          <cell r="BG224">
            <v>0</v>
          </cell>
          <cell r="BH224">
            <v>1</v>
          </cell>
          <cell r="BI224">
            <v>1</v>
          </cell>
          <cell r="BJ224">
            <v>0</v>
          </cell>
          <cell r="BK224">
            <v>1.5</v>
          </cell>
          <cell r="BL224">
            <v>0</v>
          </cell>
          <cell r="BM224">
            <v>0</v>
          </cell>
          <cell r="BN224">
            <v>1</v>
          </cell>
          <cell r="BO224">
            <v>0</v>
          </cell>
          <cell r="BP224">
            <v>9</v>
          </cell>
          <cell r="BQ224">
            <v>6.5</v>
          </cell>
          <cell r="CD224">
            <v>0</v>
          </cell>
          <cell r="CE224">
            <v>3</v>
          </cell>
        </row>
        <row r="225">
          <cell r="B225">
            <v>10089</v>
          </cell>
          <cell r="C225" t="str">
            <v>CNX290</v>
          </cell>
          <cell r="D225" t="str">
            <v>Nguyễn Như Thu</v>
          </cell>
          <cell r="E225" t="str">
            <v>KS xây dựng</v>
          </cell>
          <cell r="F225" t="str">
            <v>Ban Điều hành DA</v>
          </cell>
          <cell r="G225" t="str">
            <v>C3</v>
          </cell>
          <cell r="H225" t="str">
            <v>01/06/2016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Z225">
            <v>0</v>
          </cell>
          <cell r="AB225">
            <v>42735</v>
          </cell>
          <cell r="AC225">
            <v>0</v>
          </cell>
          <cell r="AD225">
            <v>0</v>
          </cell>
          <cell r="AE225">
            <v>0</v>
          </cell>
          <cell r="AF225">
            <v>7</v>
          </cell>
          <cell r="AG225">
            <v>7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1.5</v>
          </cell>
          <cell r="AT225">
            <v>1.5</v>
          </cell>
          <cell r="AU225">
            <v>5.5</v>
          </cell>
          <cell r="AW225">
            <v>43100</v>
          </cell>
          <cell r="AX225">
            <v>0</v>
          </cell>
          <cell r="AY225">
            <v>5.5</v>
          </cell>
          <cell r="AZ225">
            <v>18</v>
          </cell>
          <cell r="BA225">
            <v>0</v>
          </cell>
          <cell r="BB225">
            <v>12</v>
          </cell>
          <cell r="BC225">
            <v>12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5.5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5.5</v>
          </cell>
          <cell r="BQ225">
            <v>6.5</v>
          </cell>
          <cell r="CD225">
            <v>0</v>
          </cell>
          <cell r="CE225">
            <v>3</v>
          </cell>
        </row>
        <row r="226">
          <cell r="B226">
            <v>10090</v>
          </cell>
          <cell r="C226" t="str">
            <v>CNX291</v>
          </cell>
          <cell r="D226" t="str">
            <v>Nguyễn Thanh Tuyền</v>
          </cell>
          <cell r="E226" t="str">
            <v>NV hồ sơ</v>
          </cell>
          <cell r="F226" t="str">
            <v>Ban Kinh tế</v>
          </cell>
          <cell r="G226" t="str">
            <v>C3</v>
          </cell>
          <cell r="H226" t="str">
            <v>01/06/2016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Z226">
            <v>0</v>
          </cell>
          <cell r="AB226">
            <v>42735</v>
          </cell>
          <cell r="AC226">
            <v>0</v>
          </cell>
          <cell r="AD226">
            <v>0</v>
          </cell>
          <cell r="AE226">
            <v>0</v>
          </cell>
          <cell r="AF226">
            <v>7</v>
          </cell>
          <cell r="AG226">
            <v>7</v>
          </cell>
          <cell r="AN226">
            <v>0</v>
          </cell>
          <cell r="AO226">
            <v>0</v>
          </cell>
          <cell r="AP226">
            <v>1</v>
          </cell>
          <cell r="AQ226">
            <v>0.5</v>
          </cell>
          <cell r="AR226">
            <v>0</v>
          </cell>
          <cell r="AS226">
            <v>1</v>
          </cell>
          <cell r="AT226">
            <v>2.5</v>
          </cell>
          <cell r="AU226">
            <v>4.5</v>
          </cell>
          <cell r="AW226">
            <v>43100</v>
          </cell>
          <cell r="AX226">
            <v>2.5</v>
          </cell>
          <cell r="AY226">
            <v>4.5</v>
          </cell>
          <cell r="AZ226">
            <v>18</v>
          </cell>
          <cell r="BA226">
            <v>0</v>
          </cell>
          <cell r="BB226">
            <v>12</v>
          </cell>
          <cell r="BC226">
            <v>14.5</v>
          </cell>
          <cell r="BD226">
            <v>0</v>
          </cell>
          <cell r="BE226">
            <v>0.5</v>
          </cell>
          <cell r="BF226">
            <v>2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1.5</v>
          </cell>
          <cell r="BM226">
            <v>2.5</v>
          </cell>
          <cell r="BN226">
            <v>8</v>
          </cell>
          <cell r="BO226">
            <v>0</v>
          </cell>
          <cell r="BP226">
            <v>14.5</v>
          </cell>
          <cell r="BQ226">
            <v>0</v>
          </cell>
          <cell r="CD226">
            <v>0</v>
          </cell>
          <cell r="CE226">
            <v>3</v>
          </cell>
        </row>
        <row r="227">
          <cell r="B227">
            <v>10091</v>
          </cell>
          <cell r="C227" t="str">
            <v>CNX293</v>
          </cell>
          <cell r="D227" t="str">
            <v>Trần Thị Thanh Hảo</v>
          </cell>
          <cell r="E227" t="str">
            <v>NV hợp đồng</v>
          </cell>
          <cell r="F227" t="str">
            <v>Ban Đấu thầu - Mua hàng</v>
          </cell>
          <cell r="G227" t="str">
            <v>C3</v>
          </cell>
          <cell r="H227" t="str">
            <v>01/06/2016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Z227">
            <v>0</v>
          </cell>
          <cell r="AB227">
            <v>42735</v>
          </cell>
          <cell r="AC227">
            <v>0</v>
          </cell>
          <cell r="AD227">
            <v>0</v>
          </cell>
          <cell r="AE227">
            <v>0</v>
          </cell>
          <cell r="AF227">
            <v>7</v>
          </cell>
          <cell r="AG227">
            <v>7</v>
          </cell>
          <cell r="AN227">
            <v>0</v>
          </cell>
          <cell r="AO227">
            <v>0</v>
          </cell>
          <cell r="AP227">
            <v>1</v>
          </cell>
          <cell r="AQ227">
            <v>1.5</v>
          </cell>
          <cell r="AR227">
            <v>1</v>
          </cell>
          <cell r="AS227">
            <v>1.5</v>
          </cell>
          <cell r="AT227">
            <v>5</v>
          </cell>
          <cell r="AU227">
            <v>2</v>
          </cell>
          <cell r="AW227">
            <v>43100</v>
          </cell>
          <cell r="AX227">
            <v>2</v>
          </cell>
          <cell r="AY227">
            <v>2</v>
          </cell>
          <cell r="AZ227">
            <v>18</v>
          </cell>
          <cell r="BA227">
            <v>0</v>
          </cell>
          <cell r="BB227">
            <v>12</v>
          </cell>
          <cell r="BC227">
            <v>14</v>
          </cell>
          <cell r="BD227">
            <v>1</v>
          </cell>
          <cell r="BE227">
            <v>0.5</v>
          </cell>
          <cell r="BF227">
            <v>1</v>
          </cell>
          <cell r="BG227">
            <v>4.5</v>
          </cell>
          <cell r="BH227">
            <v>0</v>
          </cell>
          <cell r="BI227">
            <v>0</v>
          </cell>
          <cell r="BJ227">
            <v>0.5</v>
          </cell>
          <cell r="BK227">
            <v>3</v>
          </cell>
          <cell r="BL227">
            <v>0</v>
          </cell>
          <cell r="BM227">
            <v>0</v>
          </cell>
          <cell r="BN227">
            <v>1</v>
          </cell>
          <cell r="BO227">
            <v>0</v>
          </cell>
          <cell r="BP227">
            <v>11.5</v>
          </cell>
          <cell r="BQ227">
            <v>2.5</v>
          </cell>
          <cell r="CD227">
            <v>0</v>
          </cell>
          <cell r="CE227">
            <v>3</v>
          </cell>
        </row>
        <row r="228">
          <cell r="B228">
            <v>10092</v>
          </cell>
          <cell r="C228" t="str">
            <v>CNX295</v>
          </cell>
          <cell r="D228" t="str">
            <v>Cao Thị Hồng Nhung</v>
          </cell>
          <cell r="E228" t="str">
            <v>NV mua hàng</v>
          </cell>
          <cell r="F228" t="str">
            <v>Ban Đấu thầu - Mua hàng</v>
          </cell>
          <cell r="G228" t="str">
            <v>C3</v>
          </cell>
          <cell r="H228" t="str">
            <v>04/05/2016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Z228">
            <v>0</v>
          </cell>
          <cell r="AB228">
            <v>42735</v>
          </cell>
          <cell r="AC228">
            <v>0</v>
          </cell>
          <cell r="AD228">
            <v>0</v>
          </cell>
          <cell r="AE228">
            <v>0</v>
          </cell>
          <cell r="AF228">
            <v>8</v>
          </cell>
          <cell r="AG228">
            <v>8</v>
          </cell>
          <cell r="AN228">
            <v>1</v>
          </cell>
          <cell r="AO228">
            <v>1</v>
          </cell>
          <cell r="AP228">
            <v>0.5</v>
          </cell>
          <cell r="AQ228">
            <v>2</v>
          </cell>
          <cell r="AR228">
            <v>1</v>
          </cell>
          <cell r="AS228">
            <v>0</v>
          </cell>
          <cell r="AT228">
            <v>5.5</v>
          </cell>
          <cell r="AU228">
            <v>2.5</v>
          </cell>
          <cell r="AW228">
            <v>43100</v>
          </cell>
          <cell r="AX228">
            <v>2.5</v>
          </cell>
          <cell r="AY228">
            <v>2.5</v>
          </cell>
          <cell r="AZ228">
            <v>19</v>
          </cell>
          <cell r="BA228">
            <v>0</v>
          </cell>
          <cell r="BB228">
            <v>12</v>
          </cell>
          <cell r="BC228">
            <v>14.5</v>
          </cell>
          <cell r="BD228">
            <v>0</v>
          </cell>
          <cell r="BE228">
            <v>1</v>
          </cell>
          <cell r="BF228">
            <v>3</v>
          </cell>
          <cell r="BG228">
            <v>0</v>
          </cell>
          <cell r="BH228">
            <v>0</v>
          </cell>
          <cell r="BI228">
            <v>0</v>
          </cell>
          <cell r="BJ228">
            <v>2</v>
          </cell>
          <cell r="BK228">
            <v>2</v>
          </cell>
          <cell r="BL228">
            <v>0.5</v>
          </cell>
          <cell r="BM228">
            <v>0</v>
          </cell>
          <cell r="BN228">
            <v>0.5</v>
          </cell>
          <cell r="BO228">
            <v>0</v>
          </cell>
          <cell r="BP228">
            <v>9</v>
          </cell>
          <cell r="BQ228">
            <v>5.5</v>
          </cell>
          <cell r="CD228">
            <v>0</v>
          </cell>
          <cell r="CE228">
            <v>3</v>
          </cell>
        </row>
        <row r="229">
          <cell r="B229">
            <v>0</v>
          </cell>
          <cell r="C229" t="str">
            <v>CNX297</v>
          </cell>
          <cell r="D229" t="str">
            <v>Trịnh Đức Phú</v>
          </cell>
          <cell r="E229" t="str">
            <v>NV hồ sơ</v>
          </cell>
          <cell r="F229" t="str">
            <v>Ban Kinh tế</v>
          </cell>
          <cell r="G229" t="str">
            <v>C3</v>
          </cell>
          <cell r="H229" t="str">
            <v>23/05/2016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Z229">
            <v>0</v>
          </cell>
          <cell r="AB229">
            <v>42735</v>
          </cell>
          <cell r="AC229">
            <v>0</v>
          </cell>
          <cell r="AD229">
            <v>0</v>
          </cell>
          <cell r="AE229">
            <v>0</v>
          </cell>
          <cell r="AF229">
            <v>7.5</v>
          </cell>
          <cell r="AG229">
            <v>7.5</v>
          </cell>
          <cell r="AN229">
            <v>0</v>
          </cell>
          <cell r="AO229">
            <v>1</v>
          </cell>
          <cell r="AP229">
            <v>1</v>
          </cell>
          <cell r="AQ229">
            <v>1</v>
          </cell>
          <cell r="AR229">
            <v>1</v>
          </cell>
          <cell r="AS229">
            <v>1</v>
          </cell>
          <cell r="AT229">
            <v>5</v>
          </cell>
          <cell r="AU229">
            <v>2.5</v>
          </cell>
          <cell r="AW229">
            <v>43100</v>
          </cell>
          <cell r="AX229">
            <v>2.5</v>
          </cell>
          <cell r="AY229">
            <v>2.5</v>
          </cell>
          <cell r="AZ229">
            <v>19</v>
          </cell>
          <cell r="BA229">
            <v>0</v>
          </cell>
          <cell r="BB229">
            <v>12</v>
          </cell>
          <cell r="BC229">
            <v>14.5</v>
          </cell>
          <cell r="BD229">
            <v>2</v>
          </cell>
          <cell r="BE229">
            <v>2</v>
          </cell>
          <cell r="BF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4</v>
          </cell>
          <cell r="CD229">
            <v>0</v>
          </cell>
        </row>
        <row r="230">
          <cell r="B230">
            <v>0</v>
          </cell>
          <cell r="C230" t="str">
            <v>CNX301</v>
          </cell>
          <cell r="D230" t="str">
            <v>Trần Thanh Tùng</v>
          </cell>
          <cell r="E230" t="str">
            <v>Trưởng BQLDA</v>
          </cell>
          <cell r="F230" t="str">
            <v>Ban QL DA</v>
          </cell>
          <cell r="G230" t="str">
            <v>C3</v>
          </cell>
          <cell r="H230" t="str">
            <v>09/03/2015</v>
          </cell>
          <cell r="I230">
            <v>0</v>
          </cell>
          <cell r="J230">
            <v>0</v>
          </cell>
          <cell r="K230">
            <v>10</v>
          </cell>
          <cell r="L230">
            <v>10</v>
          </cell>
          <cell r="Z230">
            <v>10</v>
          </cell>
          <cell r="AB230">
            <v>42735</v>
          </cell>
          <cell r="AC230">
            <v>0</v>
          </cell>
          <cell r="AD230">
            <v>9</v>
          </cell>
          <cell r="AE230">
            <v>0</v>
          </cell>
          <cell r="AF230">
            <v>12</v>
          </cell>
          <cell r="AG230">
            <v>12</v>
          </cell>
          <cell r="AN230">
            <v>0</v>
          </cell>
          <cell r="AO230">
            <v>2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2</v>
          </cell>
          <cell r="AU230">
            <v>10</v>
          </cell>
          <cell r="AW230">
            <v>43100</v>
          </cell>
          <cell r="AX230">
            <v>0</v>
          </cell>
          <cell r="AY230">
            <v>10</v>
          </cell>
          <cell r="AZ230">
            <v>33</v>
          </cell>
          <cell r="BA230">
            <v>0</v>
          </cell>
          <cell r="BB230">
            <v>12</v>
          </cell>
          <cell r="BC230">
            <v>12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6.5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6.5</v>
          </cell>
          <cell r="CD230">
            <v>0</v>
          </cell>
        </row>
        <row r="231">
          <cell r="B231">
            <v>10093</v>
          </cell>
          <cell r="C231" t="str">
            <v>CNX302</v>
          </cell>
          <cell r="D231" t="str">
            <v>Lê Hoài Nam</v>
          </cell>
          <cell r="E231" t="str">
            <v>NV hồ sơ</v>
          </cell>
          <cell r="F231" t="str">
            <v>Ban Kinh tế</v>
          </cell>
          <cell r="G231" t="str">
            <v>C3</v>
          </cell>
          <cell r="H231" t="str">
            <v>13/06/2016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Z231">
            <v>0</v>
          </cell>
          <cell r="AB231">
            <v>42735</v>
          </cell>
          <cell r="AC231">
            <v>0</v>
          </cell>
          <cell r="AD231">
            <v>0</v>
          </cell>
          <cell r="AE231">
            <v>0</v>
          </cell>
          <cell r="AF231">
            <v>6.5</v>
          </cell>
          <cell r="AG231">
            <v>6.5</v>
          </cell>
          <cell r="AN231">
            <v>0</v>
          </cell>
          <cell r="AO231">
            <v>0</v>
          </cell>
          <cell r="AP231">
            <v>2</v>
          </cell>
          <cell r="AQ231">
            <v>0</v>
          </cell>
          <cell r="AR231">
            <v>1</v>
          </cell>
          <cell r="AS231">
            <v>0.5</v>
          </cell>
          <cell r="AT231">
            <v>3.5</v>
          </cell>
          <cell r="AU231">
            <v>3</v>
          </cell>
          <cell r="AW231">
            <v>43100</v>
          </cell>
          <cell r="AX231">
            <v>1.5</v>
          </cell>
          <cell r="AY231">
            <v>3</v>
          </cell>
          <cell r="AZ231">
            <v>18</v>
          </cell>
          <cell r="BA231">
            <v>0</v>
          </cell>
          <cell r="BB231">
            <v>12</v>
          </cell>
          <cell r="BC231">
            <v>13.5</v>
          </cell>
          <cell r="BD231">
            <v>0.5</v>
          </cell>
          <cell r="BE231">
            <v>1</v>
          </cell>
          <cell r="BG231">
            <v>1</v>
          </cell>
          <cell r="BH231">
            <v>2</v>
          </cell>
          <cell r="BI231">
            <v>0</v>
          </cell>
          <cell r="BJ231">
            <v>2</v>
          </cell>
          <cell r="BK231">
            <v>2</v>
          </cell>
          <cell r="BL231">
            <v>1</v>
          </cell>
          <cell r="BM231">
            <v>0</v>
          </cell>
          <cell r="BN231">
            <v>0.5</v>
          </cell>
          <cell r="BO231">
            <v>0</v>
          </cell>
          <cell r="BP231">
            <v>10</v>
          </cell>
          <cell r="BQ231">
            <v>3.5</v>
          </cell>
          <cell r="CD231">
            <v>0</v>
          </cell>
          <cell r="CE231">
            <v>3</v>
          </cell>
        </row>
        <row r="232">
          <cell r="B232">
            <v>10289</v>
          </cell>
          <cell r="C232" t="str">
            <v>CNX323</v>
          </cell>
          <cell r="D232" t="str">
            <v>Phạm Thị Hồng Hạnh</v>
          </cell>
          <cell r="E232" t="str">
            <v>Phụ bếp</v>
          </cell>
          <cell r="F232" t="str">
            <v>BP Hành chính tổng hợp</v>
          </cell>
          <cell r="G232" t="str">
            <v>C3</v>
          </cell>
          <cell r="H232">
            <v>42625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Y232">
            <v>0</v>
          </cell>
          <cell r="Z232">
            <v>0</v>
          </cell>
          <cell r="AB232">
            <v>42735</v>
          </cell>
          <cell r="AC232">
            <v>0</v>
          </cell>
          <cell r="AD232">
            <v>0</v>
          </cell>
          <cell r="AE232">
            <v>0</v>
          </cell>
          <cell r="AF232">
            <v>3.5</v>
          </cell>
          <cell r="AG232">
            <v>3.5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3.5</v>
          </cell>
          <cell r="AW232">
            <v>43100</v>
          </cell>
          <cell r="AX232">
            <v>0</v>
          </cell>
          <cell r="AY232">
            <v>3.5</v>
          </cell>
          <cell r="AZ232">
            <v>15</v>
          </cell>
          <cell r="BA232">
            <v>0</v>
          </cell>
          <cell r="BB232">
            <v>12</v>
          </cell>
          <cell r="BC232">
            <v>12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1</v>
          </cell>
          <cell r="BM232">
            <v>0</v>
          </cell>
          <cell r="BN232">
            <v>0</v>
          </cell>
          <cell r="BO232">
            <v>0</v>
          </cell>
          <cell r="BP232">
            <v>1</v>
          </cell>
          <cell r="BQ232">
            <v>11</v>
          </cell>
          <cell r="CD232">
            <v>0</v>
          </cell>
          <cell r="CE232">
            <v>3</v>
          </cell>
        </row>
        <row r="233">
          <cell r="B233">
            <v>0</v>
          </cell>
          <cell r="C233" t="str">
            <v>CNX304</v>
          </cell>
          <cell r="D233" t="str">
            <v>Nguyễn Mạnh Hùng</v>
          </cell>
          <cell r="E233" t="str">
            <v>Giám đốc ban kinh tế</v>
          </cell>
          <cell r="F233" t="str">
            <v>Ban Kinh tế</v>
          </cell>
          <cell r="G233" t="str">
            <v>C3</v>
          </cell>
          <cell r="H233">
            <v>41878</v>
          </cell>
          <cell r="I233">
            <v>4</v>
          </cell>
          <cell r="J233">
            <v>0</v>
          </cell>
          <cell r="K233">
            <v>12</v>
          </cell>
          <cell r="L233">
            <v>12</v>
          </cell>
          <cell r="Z233">
            <v>12</v>
          </cell>
          <cell r="AB233">
            <v>42735</v>
          </cell>
          <cell r="AC233">
            <v>0</v>
          </cell>
          <cell r="AD233">
            <v>16</v>
          </cell>
          <cell r="AE233">
            <v>0</v>
          </cell>
          <cell r="AF233">
            <v>12</v>
          </cell>
          <cell r="AG233">
            <v>12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1.5</v>
          </cell>
          <cell r="AN233">
            <v>2</v>
          </cell>
          <cell r="AO233">
            <v>0</v>
          </cell>
          <cell r="AP233">
            <v>0</v>
          </cell>
          <cell r="AQ233">
            <v>2</v>
          </cell>
          <cell r="AR233">
            <v>2</v>
          </cell>
          <cell r="AS233">
            <v>1.5</v>
          </cell>
          <cell r="AT233">
            <v>9</v>
          </cell>
          <cell r="AU233">
            <v>3</v>
          </cell>
          <cell r="AW233">
            <v>43100</v>
          </cell>
          <cell r="AX233">
            <v>3</v>
          </cell>
          <cell r="AY233">
            <v>3</v>
          </cell>
          <cell r="AZ233">
            <v>40</v>
          </cell>
          <cell r="BA233">
            <v>1</v>
          </cell>
          <cell r="BB233">
            <v>12</v>
          </cell>
          <cell r="BC233">
            <v>16</v>
          </cell>
          <cell r="BD233">
            <v>1.5</v>
          </cell>
          <cell r="BE233">
            <v>0</v>
          </cell>
          <cell r="BF233">
            <v>2</v>
          </cell>
          <cell r="BG233">
            <v>1</v>
          </cell>
          <cell r="BH233">
            <v>1.5</v>
          </cell>
          <cell r="BI233">
            <v>2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8</v>
          </cell>
          <cell r="CD233">
            <v>0</v>
          </cell>
        </row>
        <row r="234">
          <cell r="B234">
            <v>10095</v>
          </cell>
          <cell r="C234" t="str">
            <v>CNX305</v>
          </cell>
          <cell r="D234" t="str">
            <v>Nguyễn Anh Tuấn</v>
          </cell>
          <cell r="E234" t="str">
            <v>PT kinh tế</v>
          </cell>
          <cell r="F234" t="str">
            <v>Ban Kinh tế</v>
          </cell>
          <cell r="G234" t="str">
            <v>C3</v>
          </cell>
          <cell r="H234">
            <v>42164</v>
          </cell>
          <cell r="I234">
            <v>0</v>
          </cell>
          <cell r="J234">
            <v>0</v>
          </cell>
          <cell r="K234">
            <v>6.5</v>
          </cell>
          <cell r="L234">
            <v>6.5</v>
          </cell>
          <cell r="Z234">
            <v>6.5</v>
          </cell>
          <cell r="AB234">
            <v>42735</v>
          </cell>
          <cell r="AC234">
            <v>1</v>
          </cell>
          <cell r="AD234">
            <v>6</v>
          </cell>
          <cell r="AE234">
            <v>0</v>
          </cell>
          <cell r="AF234">
            <v>12</v>
          </cell>
          <cell r="AG234">
            <v>13</v>
          </cell>
          <cell r="AH234">
            <v>0</v>
          </cell>
          <cell r="AI234">
            <v>1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0.5</v>
          </cell>
          <cell r="AO234">
            <v>0</v>
          </cell>
          <cell r="AP234">
            <v>0</v>
          </cell>
          <cell r="AQ234">
            <v>0</v>
          </cell>
          <cell r="AR234">
            <v>1</v>
          </cell>
          <cell r="AS234">
            <v>0.5</v>
          </cell>
          <cell r="AT234">
            <v>3</v>
          </cell>
          <cell r="AU234">
            <v>10</v>
          </cell>
          <cell r="AW234">
            <v>43100</v>
          </cell>
          <cell r="AX234">
            <v>6</v>
          </cell>
          <cell r="AY234">
            <v>10</v>
          </cell>
          <cell r="AZ234">
            <v>30</v>
          </cell>
          <cell r="BA234">
            <v>0</v>
          </cell>
          <cell r="BB234">
            <v>12</v>
          </cell>
          <cell r="BC234">
            <v>18</v>
          </cell>
          <cell r="BD234">
            <v>2</v>
          </cell>
          <cell r="BE234">
            <v>3</v>
          </cell>
          <cell r="BF234">
            <v>1</v>
          </cell>
          <cell r="BG234">
            <v>0.5</v>
          </cell>
          <cell r="BH234">
            <v>0.5</v>
          </cell>
          <cell r="BI234">
            <v>1</v>
          </cell>
          <cell r="BJ234">
            <v>2</v>
          </cell>
          <cell r="BK234">
            <v>1</v>
          </cell>
          <cell r="BL234">
            <v>0</v>
          </cell>
          <cell r="BM234">
            <v>1</v>
          </cell>
          <cell r="BN234">
            <v>1.5</v>
          </cell>
          <cell r="BO234">
            <v>0</v>
          </cell>
          <cell r="BP234">
            <v>13.5</v>
          </cell>
          <cell r="BQ234">
            <v>4.5</v>
          </cell>
          <cell r="CD234">
            <v>0</v>
          </cell>
          <cell r="CE234">
            <v>3</v>
          </cell>
        </row>
        <row r="235">
          <cell r="B235">
            <v>0</v>
          </cell>
          <cell r="C235" t="e">
            <v>#N/A</v>
          </cell>
          <cell r="D235" t="str">
            <v>Phùng Thị Na</v>
          </cell>
          <cell r="E235" t="e">
            <v>#N/A</v>
          </cell>
          <cell r="F235" t="e">
            <v>#N/A</v>
          </cell>
          <cell r="G235" t="str">
            <v>C3</v>
          </cell>
          <cell r="H235" t="str">
            <v>01/07/2016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Z235">
            <v>0</v>
          </cell>
          <cell r="AA235">
            <v>42614</v>
          </cell>
          <cell r="AB235">
            <v>42735</v>
          </cell>
          <cell r="AC235">
            <v>0</v>
          </cell>
          <cell r="AD235">
            <v>0</v>
          </cell>
          <cell r="AE235">
            <v>0</v>
          </cell>
          <cell r="AF235">
            <v>6</v>
          </cell>
          <cell r="AG235">
            <v>6</v>
          </cell>
          <cell r="AN235">
            <v>0</v>
          </cell>
          <cell r="AO235">
            <v>0</v>
          </cell>
          <cell r="AT235">
            <v>0</v>
          </cell>
          <cell r="AU235">
            <v>6</v>
          </cell>
          <cell r="AW235">
            <v>43100</v>
          </cell>
          <cell r="AX235">
            <v>0</v>
          </cell>
          <cell r="AY235">
            <v>6</v>
          </cell>
          <cell r="AZ235">
            <v>17</v>
          </cell>
          <cell r="BA235">
            <v>0</v>
          </cell>
          <cell r="BB235">
            <v>12</v>
          </cell>
          <cell r="BC235">
            <v>12</v>
          </cell>
          <cell r="BD235">
            <v>0</v>
          </cell>
          <cell r="BE235">
            <v>0</v>
          </cell>
          <cell r="BF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CD235">
            <v>0</v>
          </cell>
        </row>
        <row r="236">
          <cell r="B236">
            <v>10096</v>
          </cell>
          <cell r="C236" t="str">
            <v>CNX308</v>
          </cell>
          <cell r="D236" t="str">
            <v>Trần Đình Khánh</v>
          </cell>
          <cell r="E236" t="str">
            <v>KS hồ sơ khối lượng</v>
          </cell>
          <cell r="F236" t="str">
            <v>Ban Kinh tế</v>
          </cell>
          <cell r="G236" t="str">
            <v>C3</v>
          </cell>
          <cell r="H236" t="str">
            <v>18/07/2016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Z236">
            <v>0</v>
          </cell>
          <cell r="AB236">
            <v>42735</v>
          </cell>
          <cell r="AC236">
            <v>0</v>
          </cell>
          <cell r="AD236">
            <v>0</v>
          </cell>
          <cell r="AE236">
            <v>0</v>
          </cell>
          <cell r="AF236">
            <v>5.5</v>
          </cell>
          <cell r="AG236">
            <v>5.5</v>
          </cell>
          <cell r="AN236">
            <v>0</v>
          </cell>
          <cell r="AO236">
            <v>1</v>
          </cell>
          <cell r="AP236">
            <v>0</v>
          </cell>
          <cell r="AQ236">
            <v>0</v>
          </cell>
          <cell r="AR236">
            <v>2</v>
          </cell>
          <cell r="AS236">
            <v>2</v>
          </cell>
          <cell r="AT236">
            <v>5</v>
          </cell>
          <cell r="AU236">
            <v>0.5</v>
          </cell>
          <cell r="AW236">
            <v>43100</v>
          </cell>
          <cell r="AX236">
            <v>0.5</v>
          </cell>
          <cell r="AY236">
            <v>0.5</v>
          </cell>
          <cell r="AZ236">
            <v>17</v>
          </cell>
          <cell r="BA236">
            <v>0</v>
          </cell>
          <cell r="BB236">
            <v>12</v>
          </cell>
          <cell r="BC236">
            <v>12.5</v>
          </cell>
          <cell r="BD236">
            <v>0</v>
          </cell>
          <cell r="BE236">
            <v>1</v>
          </cell>
          <cell r="BF236">
            <v>2</v>
          </cell>
          <cell r="BG236">
            <v>0.5</v>
          </cell>
          <cell r="BH236">
            <v>0</v>
          </cell>
          <cell r="BI236">
            <v>4</v>
          </cell>
          <cell r="BJ236">
            <v>0</v>
          </cell>
          <cell r="BK236">
            <v>0</v>
          </cell>
          <cell r="BL236">
            <v>1</v>
          </cell>
          <cell r="BM236">
            <v>0</v>
          </cell>
          <cell r="BN236">
            <v>0</v>
          </cell>
          <cell r="BO236">
            <v>0</v>
          </cell>
          <cell r="BP236">
            <v>8.5</v>
          </cell>
          <cell r="BQ236">
            <v>4</v>
          </cell>
          <cell r="CD236">
            <v>0</v>
          </cell>
          <cell r="CE236">
            <v>3</v>
          </cell>
        </row>
        <row r="237">
          <cell r="B237">
            <v>10097</v>
          </cell>
          <cell r="C237" t="str">
            <v>CNX309</v>
          </cell>
          <cell r="D237" t="str">
            <v>Nguyễn Hữu Tuân</v>
          </cell>
          <cell r="E237" t="str">
            <v>Kiến trúc sư</v>
          </cell>
          <cell r="F237" t="str">
            <v>BP BIM</v>
          </cell>
          <cell r="G237" t="str">
            <v>C3</v>
          </cell>
          <cell r="H237" t="str">
            <v>01/08/2016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Z237">
            <v>0</v>
          </cell>
          <cell r="AB237">
            <v>42735</v>
          </cell>
          <cell r="AC237">
            <v>0</v>
          </cell>
          <cell r="AD237">
            <v>0</v>
          </cell>
          <cell r="AE237">
            <v>0</v>
          </cell>
          <cell r="AF237">
            <v>5</v>
          </cell>
          <cell r="AG237">
            <v>5</v>
          </cell>
          <cell r="AO237">
            <v>0</v>
          </cell>
          <cell r="AP237">
            <v>0</v>
          </cell>
          <cell r="AQ237">
            <v>0</v>
          </cell>
          <cell r="AR237">
            <v>1</v>
          </cell>
          <cell r="AS237">
            <v>1</v>
          </cell>
          <cell r="AT237">
            <v>2</v>
          </cell>
          <cell r="AU237">
            <v>3</v>
          </cell>
          <cell r="AW237">
            <v>43100</v>
          </cell>
          <cell r="AX237">
            <v>3</v>
          </cell>
          <cell r="AY237">
            <v>3</v>
          </cell>
          <cell r="AZ237">
            <v>16</v>
          </cell>
          <cell r="BA237">
            <v>0</v>
          </cell>
          <cell r="BB237">
            <v>12</v>
          </cell>
          <cell r="BC237">
            <v>15</v>
          </cell>
          <cell r="BD237">
            <v>1</v>
          </cell>
          <cell r="BE237">
            <v>1</v>
          </cell>
          <cell r="BF237">
            <v>1</v>
          </cell>
          <cell r="BG237">
            <v>0</v>
          </cell>
          <cell r="BH237">
            <v>1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1</v>
          </cell>
          <cell r="BN237">
            <v>0</v>
          </cell>
          <cell r="BO237">
            <v>0</v>
          </cell>
          <cell r="BP237">
            <v>5</v>
          </cell>
          <cell r="BQ237">
            <v>10</v>
          </cell>
          <cell r="CD237">
            <v>0</v>
          </cell>
          <cell r="CE237">
            <v>3</v>
          </cell>
        </row>
        <row r="238">
          <cell r="B238">
            <v>10098</v>
          </cell>
          <cell r="C238" t="str">
            <v>CNX310</v>
          </cell>
          <cell r="D238" t="str">
            <v>Cao Văn Cảnh</v>
          </cell>
          <cell r="E238" t="str">
            <v>KS hồ sơ khối lượng</v>
          </cell>
          <cell r="F238" t="str">
            <v>Ban Kinh tế</v>
          </cell>
          <cell r="G238" t="str">
            <v>C3</v>
          </cell>
          <cell r="H238" t="str">
            <v>25/07/2016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Z238">
            <v>0</v>
          </cell>
          <cell r="AB238">
            <v>42735</v>
          </cell>
          <cell r="AC238">
            <v>0</v>
          </cell>
          <cell r="AD238">
            <v>0</v>
          </cell>
          <cell r="AE238">
            <v>0</v>
          </cell>
          <cell r="AF238">
            <v>5.5</v>
          </cell>
          <cell r="AG238">
            <v>5.5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1</v>
          </cell>
          <cell r="AT238">
            <v>1</v>
          </cell>
          <cell r="AU238">
            <v>4.5</v>
          </cell>
          <cell r="AW238">
            <v>43100</v>
          </cell>
          <cell r="AX238">
            <v>1</v>
          </cell>
          <cell r="AY238">
            <v>4.5</v>
          </cell>
          <cell r="AZ238">
            <v>17</v>
          </cell>
          <cell r="BA238">
            <v>0</v>
          </cell>
          <cell r="BB238">
            <v>12</v>
          </cell>
          <cell r="BC238">
            <v>13</v>
          </cell>
          <cell r="BD238">
            <v>0</v>
          </cell>
          <cell r="BE238">
            <v>0.5</v>
          </cell>
          <cell r="BF238">
            <v>0.5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1</v>
          </cell>
          <cell r="BQ238">
            <v>12</v>
          </cell>
          <cell r="CD238">
            <v>0</v>
          </cell>
          <cell r="CE238">
            <v>3</v>
          </cell>
        </row>
        <row r="239">
          <cell r="B239">
            <v>10099</v>
          </cell>
          <cell r="C239" t="str">
            <v>CNX311</v>
          </cell>
          <cell r="D239" t="str">
            <v>Lê Xuân Trường</v>
          </cell>
          <cell r="E239" t="str">
            <v>NV hồ sơ</v>
          </cell>
          <cell r="F239" t="str">
            <v>Ban Kinh tế</v>
          </cell>
          <cell r="G239" t="str">
            <v>C3</v>
          </cell>
          <cell r="H239">
            <v>42494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Z239">
            <v>0</v>
          </cell>
          <cell r="AB239">
            <v>42735</v>
          </cell>
          <cell r="AC239">
            <v>0</v>
          </cell>
          <cell r="AD239">
            <v>0</v>
          </cell>
          <cell r="AE239">
            <v>0</v>
          </cell>
          <cell r="AF239">
            <v>8</v>
          </cell>
          <cell r="AG239">
            <v>8</v>
          </cell>
          <cell r="AN239">
            <v>0</v>
          </cell>
          <cell r="AO239">
            <v>1</v>
          </cell>
          <cell r="AP239">
            <v>1</v>
          </cell>
          <cell r="AQ239">
            <v>1</v>
          </cell>
          <cell r="AR239">
            <v>2</v>
          </cell>
          <cell r="AS239">
            <v>3</v>
          </cell>
          <cell r="AT239">
            <v>8</v>
          </cell>
          <cell r="AU239">
            <v>0</v>
          </cell>
          <cell r="AW239">
            <v>43100</v>
          </cell>
          <cell r="AX239">
            <v>0</v>
          </cell>
          <cell r="AY239">
            <v>0</v>
          </cell>
          <cell r="AZ239">
            <v>19</v>
          </cell>
          <cell r="BA239">
            <v>0</v>
          </cell>
          <cell r="BB239">
            <v>12</v>
          </cell>
          <cell r="BC239">
            <v>12</v>
          </cell>
          <cell r="BD239">
            <v>0</v>
          </cell>
          <cell r="BE239">
            <v>1</v>
          </cell>
          <cell r="BF239">
            <v>3</v>
          </cell>
          <cell r="BG239">
            <v>0.5</v>
          </cell>
          <cell r="BH239">
            <v>1</v>
          </cell>
          <cell r="BI239">
            <v>0</v>
          </cell>
          <cell r="BJ239">
            <v>1</v>
          </cell>
          <cell r="BK239">
            <v>0.5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7</v>
          </cell>
          <cell r="BQ239">
            <v>5</v>
          </cell>
          <cell r="CD239">
            <v>0</v>
          </cell>
          <cell r="CE239">
            <v>3</v>
          </cell>
        </row>
        <row r="240">
          <cell r="B240">
            <v>10058</v>
          </cell>
          <cell r="C240" t="str">
            <v>CNX079</v>
          </cell>
          <cell r="D240" t="str">
            <v>Chung Văn Dương</v>
          </cell>
          <cell r="E240" t="str">
            <v>KS trắc địa</v>
          </cell>
          <cell r="F240" t="str">
            <v>BĐH Dự án Ecohome PL</v>
          </cell>
          <cell r="G240" t="str">
            <v>C3</v>
          </cell>
          <cell r="H240" t="str">
            <v>01/08/2016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Z240">
            <v>0</v>
          </cell>
          <cell r="AB240">
            <v>42735</v>
          </cell>
          <cell r="AC240">
            <v>0</v>
          </cell>
          <cell r="AD240">
            <v>0</v>
          </cell>
          <cell r="AE240">
            <v>0</v>
          </cell>
          <cell r="AF240">
            <v>5</v>
          </cell>
          <cell r="AG240">
            <v>5</v>
          </cell>
          <cell r="AH240">
            <v>0</v>
          </cell>
          <cell r="AI240">
            <v>1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1</v>
          </cell>
          <cell r="AU240">
            <v>4</v>
          </cell>
          <cell r="AW240">
            <v>43100</v>
          </cell>
          <cell r="AX240">
            <v>0</v>
          </cell>
          <cell r="AY240">
            <v>4</v>
          </cell>
          <cell r="AZ240">
            <v>16</v>
          </cell>
          <cell r="BA240">
            <v>0</v>
          </cell>
          <cell r="BB240">
            <v>12</v>
          </cell>
          <cell r="BC240">
            <v>12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12</v>
          </cell>
          <cell r="CD240">
            <v>0</v>
          </cell>
          <cell r="CE240">
            <v>3</v>
          </cell>
        </row>
        <row r="241">
          <cell r="B241">
            <v>0</v>
          </cell>
          <cell r="C241" t="str">
            <v>CNX314</v>
          </cell>
          <cell r="D241" t="str">
            <v>Ngọ Văn Tú</v>
          </cell>
          <cell r="E241" t="str">
            <v>KS giám sát</v>
          </cell>
          <cell r="F241" t="str">
            <v>Ban Điều hành DA</v>
          </cell>
          <cell r="G241" t="str">
            <v>C3</v>
          </cell>
          <cell r="H241">
            <v>42313</v>
          </cell>
          <cell r="I241">
            <v>0</v>
          </cell>
          <cell r="J241">
            <v>0</v>
          </cell>
          <cell r="K241">
            <v>2</v>
          </cell>
          <cell r="L241">
            <v>2</v>
          </cell>
          <cell r="Z241">
            <v>2</v>
          </cell>
          <cell r="AB241">
            <v>42735</v>
          </cell>
          <cell r="AC241">
            <v>2</v>
          </cell>
          <cell r="AD241">
            <v>1</v>
          </cell>
          <cell r="AE241">
            <v>0</v>
          </cell>
          <cell r="AF241">
            <v>12</v>
          </cell>
          <cell r="AG241">
            <v>14</v>
          </cell>
          <cell r="AI241">
            <v>2</v>
          </cell>
          <cell r="AO241">
            <v>2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4</v>
          </cell>
          <cell r="AU241">
            <v>10</v>
          </cell>
          <cell r="AW241">
            <v>43100</v>
          </cell>
          <cell r="AX241">
            <v>0</v>
          </cell>
          <cell r="AY241">
            <v>10</v>
          </cell>
          <cell r="AZ241">
            <v>25</v>
          </cell>
          <cell r="BA241">
            <v>0</v>
          </cell>
          <cell r="BB241">
            <v>12</v>
          </cell>
          <cell r="BC241">
            <v>12</v>
          </cell>
          <cell r="BD241">
            <v>0</v>
          </cell>
          <cell r="BE241">
            <v>0</v>
          </cell>
          <cell r="BF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CD241">
            <v>0</v>
          </cell>
        </row>
        <row r="242">
          <cell r="B242">
            <v>0</v>
          </cell>
          <cell r="C242" t="str">
            <v>HT003</v>
          </cell>
          <cell r="D242" t="str">
            <v>Đặng Quang Dũng</v>
          </cell>
          <cell r="E242" t="str">
            <v>PT kế toán</v>
          </cell>
          <cell r="F242" t="str">
            <v>Phòng Kế toán</v>
          </cell>
          <cell r="G242" t="str">
            <v>C7</v>
          </cell>
          <cell r="H242">
            <v>42216</v>
          </cell>
          <cell r="I242">
            <v>0</v>
          </cell>
          <cell r="J242">
            <v>0</v>
          </cell>
          <cell r="K242">
            <v>5</v>
          </cell>
          <cell r="L242">
            <v>5</v>
          </cell>
          <cell r="Y242">
            <v>0</v>
          </cell>
          <cell r="Z242">
            <v>5</v>
          </cell>
          <cell r="AB242">
            <v>42735</v>
          </cell>
          <cell r="AC242">
            <v>5</v>
          </cell>
          <cell r="AD242">
            <v>5</v>
          </cell>
          <cell r="AE242">
            <v>0</v>
          </cell>
          <cell r="AF242">
            <v>12</v>
          </cell>
          <cell r="AG242">
            <v>17</v>
          </cell>
          <cell r="AH242">
            <v>1</v>
          </cell>
          <cell r="AI242">
            <v>3</v>
          </cell>
          <cell r="AJ242">
            <v>1.5</v>
          </cell>
          <cell r="AK242">
            <v>3.5</v>
          </cell>
          <cell r="AL242">
            <v>1</v>
          </cell>
          <cell r="AM242">
            <v>1.5</v>
          </cell>
          <cell r="AN242">
            <v>2.5</v>
          </cell>
          <cell r="AO242">
            <v>1.5</v>
          </cell>
          <cell r="AQ242">
            <v>0</v>
          </cell>
          <cell r="AT242">
            <v>15.5</v>
          </cell>
          <cell r="AU242">
            <v>1.5</v>
          </cell>
          <cell r="AW242">
            <v>43100</v>
          </cell>
          <cell r="AX242">
            <v>0</v>
          </cell>
          <cell r="AY242">
            <v>1.5</v>
          </cell>
          <cell r="AZ242">
            <v>29</v>
          </cell>
          <cell r="BA242">
            <v>0</v>
          </cell>
          <cell r="BB242">
            <v>12</v>
          </cell>
          <cell r="BC242">
            <v>12</v>
          </cell>
          <cell r="BD242">
            <v>0</v>
          </cell>
          <cell r="BE242">
            <v>0</v>
          </cell>
          <cell r="BF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CD242">
            <v>0</v>
          </cell>
        </row>
        <row r="243">
          <cell r="B243">
            <v>10250</v>
          </cell>
          <cell r="C243" t="str">
            <v>TD163</v>
          </cell>
          <cell r="D243" t="str">
            <v>Phạm Thị Hợp</v>
          </cell>
          <cell r="E243" t="str">
            <v>NV tạp vụ</v>
          </cell>
          <cell r="F243" t="str">
            <v>BP Hành chính tổng hợp</v>
          </cell>
          <cell r="G243" t="str">
            <v>TD</v>
          </cell>
          <cell r="H243">
            <v>42201</v>
          </cell>
          <cell r="I243">
            <v>0</v>
          </cell>
          <cell r="J243">
            <v>0</v>
          </cell>
          <cell r="K243">
            <v>5.5</v>
          </cell>
          <cell r="L243">
            <v>5.5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5.5</v>
          </cell>
          <cell r="AB243">
            <v>42735</v>
          </cell>
          <cell r="AC243">
            <v>1</v>
          </cell>
          <cell r="AD243">
            <v>5</v>
          </cell>
          <cell r="AE243">
            <v>0</v>
          </cell>
          <cell r="AF243">
            <v>12</v>
          </cell>
          <cell r="AG243">
            <v>13</v>
          </cell>
          <cell r="AH243">
            <v>0</v>
          </cell>
          <cell r="AI243">
            <v>1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1</v>
          </cell>
          <cell r="AU243">
            <v>12</v>
          </cell>
          <cell r="AW243">
            <v>43100</v>
          </cell>
          <cell r="AX243">
            <v>1</v>
          </cell>
          <cell r="AY243">
            <v>12</v>
          </cell>
          <cell r="AZ243">
            <v>29</v>
          </cell>
          <cell r="BA243">
            <v>0</v>
          </cell>
          <cell r="BB243">
            <v>12</v>
          </cell>
          <cell r="BC243">
            <v>13</v>
          </cell>
          <cell r="BD243">
            <v>0</v>
          </cell>
          <cell r="BE243">
            <v>1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1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2</v>
          </cell>
          <cell r="BQ243">
            <v>11</v>
          </cell>
          <cell r="CD243">
            <v>0</v>
          </cell>
          <cell r="CE243">
            <v>3</v>
          </cell>
        </row>
        <row r="244">
          <cell r="B244">
            <v>10143</v>
          </cell>
          <cell r="C244" t="str">
            <v>DIA002</v>
          </cell>
          <cell r="D244" t="str">
            <v>Vũ Thị Phương Thảo</v>
          </cell>
          <cell r="E244" t="str">
            <v>NV kế toán</v>
          </cell>
          <cell r="F244" t="str">
            <v>BP Kế toán</v>
          </cell>
          <cell r="G244" t="str">
            <v>C8</v>
          </cell>
          <cell r="H244">
            <v>42219</v>
          </cell>
          <cell r="I244">
            <v>0</v>
          </cell>
          <cell r="J244">
            <v>0</v>
          </cell>
          <cell r="K244">
            <v>5</v>
          </cell>
          <cell r="L244">
            <v>5</v>
          </cell>
          <cell r="Z244">
            <v>5</v>
          </cell>
          <cell r="AB244">
            <v>42735</v>
          </cell>
          <cell r="AC244">
            <v>2</v>
          </cell>
          <cell r="AD244">
            <v>4</v>
          </cell>
          <cell r="AE244">
            <v>0</v>
          </cell>
          <cell r="AF244">
            <v>12</v>
          </cell>
          <cell r="AG244">
            <v>14</v>
          </cell>
          <cell r="AH244">
            <v>1</v>
          </cell>
          <cell r="AI244">
            <v>1</v>
          </cell>
          <cell r="AL244">
            <v>1.5</v>
          </cell>
          <cell r="AN244">
            <v>0.5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4</v>
          </cell>
          <cell r="AU244">
            <v>10</v>
          </cell>
          <cell r="AW244">
            <v>43100</v>
          </cell>
          <cell r="AX244">
            <v>1</v>
          </cell>
          <cell r="AY244">
            <v>10</v>
          </cell>
          <cell r="AZ244">
            <v>28</v>
          </cell>
          <cell r="BA244">
            <v>0</v>
          </cell>
          <cell r="BB244">
            <v>12</v>
          </cell>
          <cell r="BC244">
            <v>15</v>
          </cell>
          <cell r="BD244">
            <v>0</v>
          </cell>
          <cell r="BE244">
            <v>0</v>
          </cell>
          <cell r="BF244">
            <v>1</v>
          </cell>
          <cell r="BG244">
            <v>1</v>
          </cell>
          <cell r="BH244">
            <v>1</v>
          </cell>
          <cell r="BI244">
            <v>1</v>
          </cell>
          <cell r="BJ244">
            <v>0</v>
          </cell>
          <cell r="BK244">
            <v>0</v>
          </cell>
          <cell r="BL244">
            <v>2</v>
          </cell>
          <cell r="BM244">
            <v>1</v>
          </cell>
          <cell r="BN244">
            <v>1.5</v>
          </cell>
          <cell r="BO244">
            <v>0</v>
          </cell>
          <cell r="BP244">
            <v>8.5</v>
          </cell>
          <cell r="BQ244">
            <v>6.5</v>
          </cell>
          <cell r="CB244">
            <v>3</v>
          </cell>
          <cell r="CD244">
            <v>3</v>
          </cell>
          <cell r="CE244">
            <v>0</v>
          </cell>
        </row>
        <row r="245">
          <cell r="B245">
            <v>0</v>
          </cell>
          <cell r="C245" t="e">
            <v>#N/A</v>
          </cell>
          <cell r="D245" t="str">
            <v>Phan Quốc Hưng</v>
          </cell>
          <cell r="E245" t="e">
            <v>#N/A</v>
          </cell>
          <cell r="F245" t="e">
            <v>#N/A</v>
          </cell>
          <cell r="G245" t="str">
            <v>C8</v>
          </cell>
          <cell r="H245">
            <v>42310</v>
          </cell>
          <cell r="I245">
            <v>0</v>
          </cell>
          <cell r="J245">
            <v>0</v>
          </cell>
          <cell r="K245">
            <v>2</v>
          </cell>
          <cell r="L245">
            <v>2</v>
          </cell>
          <cell r="Y245">
            <v>0</v>
          </cell>
          <cell r="Z245">
            <v>2</v>
          </cell>
          <cell r="AB245">
            <v>42735</v>
          </cell>
          <cell r="AC245">
            <v>1.5</v>
          </cell>
          <cell r="AD245">
            <v>1</v>
          </cell>
          <cell r="AE245">
            <v>0</v>
          </cell>
          <cell r="AF245">
            <v>12</v>
          </cell>
          <cell r="AG245">
            <v>13.5</v>
          </cell>
          <cell r="AI245">
            <v>1.5</v>
          </cell>
          <cell r="AN245">
            <v>4.5</v>
          </cell>
          <cell r="AO245">
            <v>3.5</v>
          </cell>
          <cell r="AT245">
            <v>9.5</v>
          </cell>
          <cell r="AU245">
            <v>4</v>
          </cell>
          <cell r="AW245">
            <v>43100</v>
          </cell>
          <cell r="AX245">
            <v>0</v>
          </cell>
          <cell r="AY245">
            <v>4</v>
          </cell>
          <cell r="AZ245">
            <v>25</v>
          </cell>
          <cell r="BA245">
            <v>0</v>
          </cell>
          <cell r="BB245">
            <v>12</v>
          </cell>
          <cell r="BC245">
            <v>12</v>
          </cell>
          <cell r="BD245">
            <v>0</v>
          </cell>
          <cell r="BE245">
            <v>0</v>
          </cell>
          <cell r="BF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CD245">
            <v>0</v>
          </cell>
        </row>
        <row r="246">
          <cell r="B246">
            <v>0</v>
          </cell>
          <cell r="C246" t="str">
            <v>DIA013</v>
          </cell>
          <cell r="D246" t="str">
            <v>Nguyễn Thị Bình</v>
          </cell>
          <cell r="E246" t="str">
            <v>NV nhân sự</v>
          </cell>
          <cell r="F246" t="str">
            <v>Phòng nhân sự</v>
          </cell>
          <cell r="G246" t="str">
            <v>C8</v>
          </cell>
          <cell r="H246">
            <v>42534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Y246">
            <v>0</v>
          </cell>
          <cell r="Z246">
            <v>0</v>
          </cell>
          <cell r="AB246">
            <v>42735</v>
          </cell>
          <cell r="AC246">
            <v>0</v>
          </cell>
          <cell r="AD246">
            <v>0</v>
          </cell>
          <cell r="AE246">
            <v>0</v>
          </cell>
          <cell r="AF246">
            <v>6.5</v>
          </cell>
          <cell r="AG246">
            <v>6.5</v>
          </cell>
          <cell r="AN246">
            <v>0.5</v>
          </cell>
          <cell r="AP246">
            <v>1</v>
          </cell>
          <cell r="AQ246">
            <v>0</v>
          </cell>
          <cell r="AR246">
            <v>0</v>
          </cell>
          <cell r="AS246">
            <v>2</v>
          </cell>
          <cell r="AT246">
            <v>3.5</v>
          </cell>
          <cell r="AU246">
            <v>3</v>
          </cell>
          <cell r="AW246">
            <v>43100</v>
          </cell>
          <cell r="AX246">
            <v>3</v>
          </cell>
          <cell r="AY246">
            <v>3</v>
          </cell>
          <cell r="AZ246">
            <v>18</v>
          </cell>
          <cell r="BA246">
            <v>0</v>
          </cell>
          <cell r="BB246">
            <v>12</v>
          </cell>
          <cell r="BC246">
            <v>15</v>
          </cell>
          <cell r="BD246">
            <v>0</v>
          </cell>
          <cell r="BE246">
            <v>3.5</v>
          </cell>
          <cell r="BF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3.5</v>
          </cell>
          <cell r="CD246">
            <v>0</v>
          </cell>
        </row>
        <row r="247">
          <cell r="B247">
            <v>10123</v>
          </cell>
          <cell r="C247" t="str">
            <v>CNX371</v>
          </cell>
          <cell r="D247" t="str">
            <v>Nguyễn Văn Vượng</v>
          </cell>
          <cell r="E247" t="str">
            <v>NV đấu thầu</v>
          </cell>
          <cell r="F247" t="str">
            <v>Phòng Đấu thầu</v>
          </cell>
          <cell r="G247" t="str">
            <v>C8</v>
          </cell>
          <cell r="H247">
            <v>42086</v>
          </cell>
          <cell r="I247">
            <v>0</v>
          </cell>
          <cell r="J247">
            <v>0</v>
          </cell>
          <cell r="K247">
            <v>9.5</v>
          </cell>
          <cell r="L247">
            <v>9.5</v>
          </cell>
          <cell r="Y247">
            <v>0</v>
          </cell>
          <cell r="Z247">
            <v>9.5</v>
          </cell>
          <cell r="AB247">
            <v>42735</v>
          </cell>
          <cell r="AC247">
            <v>0</v>
          </cell>
          <cell r="AD247">
            <v>9</v>
          </cell>
          <cell r="AE247">
            <v>0</v>
          </cell>
          <cell r="AF247">
            <v>12</v>
          </cell>
          <cell r="AG247">
            <v>12</v>
          </cell>
          <cell r="AP247">
            <v>0</v>
          </cell>
          <cell r="AQ247">
            <v>1</v>
          </cell>
          <cell r="AR247">
            <v>4</v>
          </cell>
          <cell r="AS247">
            <v>1</v>
          </cell>
          <cell r="AT247">
            <v>6</v>
          </cell>
          <cell r="AU247">
            <v>6</v>
          </cell>
          <cell r="AW247">
            <v>43100</v>
          </cell>
          <cell r="AX247">
            <v>1</v>
          </cell>
          <cell r="AY247">
            <v>6</v>
          </cell>
          <cell r="AZ247">
            <v>33</v>
          </cell>
          <cell r="BA247">
            <v>0</v>
          </cell>
          <cell r="BB247">
            <v>12</v>
          </cell>
          <cell r="BC247">
            <v>13</v>
          </cell>
          <cell r="BD247">
            <v>0</v>
          </cell>
          <cell r="BE247">
            <v>0</v>
          </cell>
          <cell r="BF247">
            <v>1</v>
          </cell>
          <cell r="BG247">
            <v>0</v>
          </cell>
          <cell r="BH247">
            <v>1</v>
          </cell>
          <cell r="BI247">
            <v>0</v>
          </cell>
          <cell r="BJ247">
            <v>0.5</v>
          </cell>
          <cell r="BK247">
            <v>0</v>
          </cell>
          <cell r="BL247">
            <v>0</v>
          </cell>
          <cell r="BM247">
            <v>1</v>
          </cell>
          <cell r="BN247">
            <v>0</v>
          </cell>
          <cell r="BO247">
            <v>0</v>
          </cell>
          <cell r="BP247">
            <v>3.5</v>
          </cell>
          <cell r="BQ247">
            <v>9.5</v>
          </cell>
          <cell r="CD247">
            <v>0</v>
          </cell>
          <cell r="CE247">
            <v>3</v>
          </cell>
        </row>
        <row r="248">
          <cell r="B248">
            <v>10145</v>
          </cell>
          <cell r="C248" t="str">
            <v>DIA008</v>
          </cell>
          <cell r="D248" t="str">
            <v>Nguyễn Huy Tuấn</v>
          </cell>
          <cell r="E248" t="str">
            <v>NV điều phối vật tư (LVL)</v>
          </cell>
          <cell r="F248" t="str">
            <v>Phòng Đấu thầu</v>
          </cell>
          <cell r="G248" t="str">
            <v>C8</v>
          </cell>
          <cell r="H248">
            <v>42248</v>
          </cell>
          <cell r="I248">
            <v>0</v>
          </cell>
          <cell r="J248">
            <v>0</v>
          </cell>
          <cell r="K248">
            <v>4</v>
          </cell>
          <cell r="L248">
            <v>4</v>
          </cell>
          <cell r="Y248">
            <v>0</v>
          </cell>
          <cell r="Z248">
            <v>4</v>
          </cell>
          <cell r="AB248">
            <v>42735</v>
          </cell>
          <cell r="AC248">
            <v>0</v>
          </cell>
          <cell r="AD248">
            <v>3</v>
          </cell>
          <cell r="AE248">
            <v>0</v>
          </cell>
          <cell r="AF248">
            <v>12</v>
          </cell>
          <cell r="AG248">
            <v>12</v>
          </cell>
          <cell r="AN248">
            <v>8.5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8.5</v>
          </cell>
          <cell r="AU248">
            <v>3.5</v>
          </cell>
          <cell r="AW248">
            <v>43100</v>
          </cell>
          <cell r="AX248">
            <v>0</v>
          </cell>
          <cell r="AY248">
            <v>3.5</v>
          </cell>
          <cell r="AZ248">
            <v>27</v>
          </cell>
          <cell r="BA248">
            <v>0</v>
          </cell>
          <cell r="BB248">
            <v>12</v>
          </cell>
          <cell r="BC248">
            <v>12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1</v>
          </cell>
          <cell r="BN248">
            <v>1.5</v>
          </cell>
          <cell r="BO248">
            <v>0</v>
          </cell>
          <cell r="BP248">
            <v>2.5</v>
          </cell>
          <cell r="BQ248">
            <v>9.5</v>
          </cell>
          <cell r="CD248">
            <v>0</v>
          </cell>
          <cell r="CE248">
            <v>3</v>
          </cell>
        </row>
        <row r="249">
          <cell r="B249">
            <v>10146</v>
          </cell>
          <cell r="C249" t="str">
            <v>DIA011</v>
          </cell>
          <cell r="D249" t="str">
            <v>Vương Thị Xuân Quý</v>
          </cell>
          <cell r="E249" t="str">
            <v>PT mua hàng</v>
          </cell>
          <cell r="F249" t="str">
            <v>Phòng Mua hàng</v>
          </cell>
          <cell r="G249" t="str">
            <v>C8</v>
          </cell>
          <cell r="H249" t="str">
            <v>02/03/2016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Y249">
            <v>0</v>
          </cell>
          <cell r="Z249">
            <v>0</v>
          </cell>
          <cell r="AB249">
            <v>42735</v>
          </cell>
          <cell r="AC249">
            <v>0</v>
          </cell>
          <cell r="AD249">
            <v>0</v>
          </cell>
          <cell r="AE249">
            <v>0</v>
          </cell>
          <cell r="AF249">
            <v>10</v>
          </cell>
          <cell r="AG249">
            <v>10</v>
          </cell>
          <cell r="AL249">
            <v>3</v>
          </cell>
          <cell r="AM249">
            <v>1.5</v>
          </cell>
          <cell r="AO249">
            <v>1</v>
          </cell>
          <cell r="AP249">
            <v>1.5</v>
          </cell>
          <cell r="AQ249">
            <v>2</v>
          </cell>
          <cell r="AR249">
            <v>0</v>
          </cell>
          <cell r="AS249">
            <v>1</v>
          </cell>
          <cell r="AT249">
            <v>10</v>
          </cell>
          <cell r="AU249">
            <v>0</v>
          </cell>
          <cell r="AW249">
            <v>43100</v>
          </cell>
          <cell r="AX249">
            <v>0</v>
          </cell>
          <cell r="AY249">
            <v>0</v>
          </cell>
          <cell r="AZ249">
            <v>21</v>
          </cell>
          <cell r="BA249">
            <v>0</v>
          </cell>
          <cell r="BB249">
            <v>12</v>
          </cell>
          <cell r="BC249">
            <v>12</v>
          </cell>
          <cell r="BD249">
            <v>4</v>
          </cell>
          <cell r="BE249">
            <v>0</v>
          </cell>
          <cell r="BF249">
            <v>3</v>
          </cell>
          <cell r="BG249">
            <v>0</v>
          </cell>
          <cell r="BH249">
            <v>1</v>
          </cell>
          <cell r="BI249">
            <v>0</v>
          </cell>
          <cell r="BJ249">
            <v>0</v>
          </cell>
          <cell r="BK249">
            <v>0.5</v>
          </cell>
          <cell r="BL249">
            <v>0.5</v>
          </cell>
          <cell r="BM249">
            <v>0</v>
          </cell>
          <cell r="BN249">
            <v>0</v>
          </cell>
          <cell r="BO249">
            <v>0</v>
          </cell>
          <cell r="BP249">
            <v>9</v>
          </cell>
          <cell r="BQ249">
            <v>3</v>
          </cell>
          <cell r="BU249">
            <v>3</v>
          </cell>
          <cell r="CD249">
            <v>3</v>
          </cell>
          <cell r="CE249">
            <v>0</v>
          </cell>
        </row>
        <row r="250">
          <cell r="B250">
            <v>10144</v>
          </cell>
          <cell r="C250" t="str">
            <v>DIA006</v>
          </cell>
          <cell r="D250" t="str">
            <v>Phạm Việt Lâm</v>
          </cell>
          <cell r="E250" t="str">
            <v>NV đấu thầu</v>
          </cell>
          <cell r="F250" t="str">
            <v>Phòng Mua hàng</v>
          </cell>
          <cell r="G250" t="str">
            <v>C8</v>
          </cell>
          <cell r="H250">
            <v>42497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Y250">
            <v>0</v>
          </cell>
          <cell r="Z250">
            <v>0</v>
          </cell>
          <cell r="AB250">
            <v>42735</v>
          </cell>
          <cell r="AC250">
            <v>0</v>
          </cell>
          <cell r="AD250">
            <v>0</v>
          </cell>
          <cell r="AE250">
            <v>0</v>
          </cell>
          <cell r="AF250">
            <v>8</v>
          </cell>
          <cell r="AG250">
            <v>8</v>
          </cell>
          <cell r="AM250">
            <v>0.5</v>
          </cell>
          <cell r="AO250">
            <v>3</v>
          </cell>
          <cell r="AP250">
            <v>0</v>
          </cell>
          <cell r="AQ250">
            <v>1.5</v>
          </cell>
          <cell r="AR250">
            <v>2</v>
          </cell>
          <cell r="AS250">
            <v>1</v>
          </cell>
          <cell r="AT250">
            <v>8</v>
          </cell>
          <cell r="AU250">
            <v>0</v>
          </cell>
          <cell r="AW250">
            <v>43100</v>
          </cell>
          <cell r="AX250">
            <v>0</v>
          </cell>
          <cell r="AY250">
            <v>0</v>
          </cell>
          <cell r="AZ250">
            <v>19</v>
          </cell>
          <cell r="BA250">
            <v>0</v>
          </cell>
          <cell r="BB250">
            <v>12</v>
          </cell>
          <cell r="BC250">
            <v>12</v>
          </cell>
          <cell r="BD250">
            <v>0</v>
          </cell>
          <cell r="BE250">
            <v>2.5</v>
          </cell>
          <cell r="BF250">
            <v>4.5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7</v>
          </cell>
          <cell r="BQ250">
            <v>5</v>
          </cell>
          <cell r="CD250">
            <v>0</v>
          </cell>
          <cell r="CE250">
            <v>3</v>
          </cell>
        </row>
        <row r="251">
          <cell r="B251">
            <v>10147</v>
          </cell>
          <cell r="C251" t="str">
            <v>DIA014</v>
          </cell>
          <cell r="D251" t="str">
            <v>Đặng Thị Tâm</v>
          </cell>
          <cell r="E251" t="str">
            <v>NV kế toán</v>
          </cell>
          <cell r="F251" t="str">
            <v>BP Kế toán</v>
          </cell>
          <cell r="G251" t="str">
            <v>C8</v>
          </cell>
          <cell r="H251">
            <v>42571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Y251">
            <v>0</v>
          </cell>
          <cell r="Z251">
            <v>0</v>
          </cell>
          <cell r="AB251">
            <v>42735</v>
          </cell>
          <cell r="AC251">
            <v>0</v>
          </cell>
          <cell r="AD251">
            <v>0</v>
          </cell>
          <cell r="AE251">
            <v>0</v>
          </cell>
          <cell r="AF251">
            <v>5.5</v>
          </cell>
          <cell r="AG251">
            <v>5.5</v>
          </cell>
          <cell r="AM251">
            <v>0.5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1.5</v>
          </cell>
          <cell r="AU251">
            <v>4</v>
          </cell>
          <cell r="AW251">
            <v>43100</v>
          </cell>
          <cell r="AX251">
            <v>0</v>
          </cell>
          <cell r="AY251">
            <v>4</v>
          </cell>
          <cell r="AZ251">
            <v>17</v>
          </cell>
          <cell r="BA251">
            <v>0</v>
          </cell>
          <cell r="BB251">
            <v>12</v>
          </cell>
          <cell r="BC251">
            <v>14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5</v>
          </cell>
          <cell r="BJ251">
            <v>0</v>
          </cell>
          <cell r="BK251">
            <v>0</v>
          </cell>
          <cell r="BL251">
            <v>1</v>
          </cell>
          <cell r="BM251">
            <v>4</v>
          </cell>
          <cell r="BN251">
            <v>1</v>
          </cell>
          <cell r="BO251">
            <v>0</v>
          </cell>
          <cell r="BP251">
            <v>11</v>
          </cell>
          <cell r="BQ251">
            <v>3</v>
          </cell>
          <cell r="CD251">
            <v>0</v>
          </cell>
          <cell r="CE251">
            <v>3</v>
          </cell>
        </row>
        <row r="252">
          <cell r="C252" t="str">
            <v>HT004</v>
          </cell>
          <cell r="D252" t="str">
            <v>Phạm Thị Nhung</v>
          </cell>
          <cell r="E252" t="str">
            <v>NV Hành chính</v>
          </cell>
          <cell r="F252" t="str">
            <v>Phòng Hành chính</v>
          </cell>
          <cell r="G252" t="str">
            <v>C7</v>
          </cell>
          <cell r="H252">
            <v>42534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Y252">
            <v>0</v>
          </cell>
          <cell r="Z252">
            <v>0</v>
          </cell>
          <cell r="AB252">
            <v>42735</v>
          </cell>
          <cell r="AC252">
            <v>0</v>
          </cell>
          <cell r="AD252">
            <v>0</v>
          </cell>
          <cell r="AE252">
            <v>0</v>
          </cell>
          <cell r="AF252">
            <v>6.5</v>
          </cell>
          <cell r="AG252">
            <v>6.5</v>
          </cell>
          <cell r="AP252">
            <v>2</v>
          </cell>
          <cell r="AQ252">
            <v>0.5</v>
          </cell>
          <cell r="AR252">
            <v>0</v>
          </cell>
          <cell r="AS252">
            <v>0</v>
          </cell>
          <cell r="AT252">
            <v>2.5</v>
          </cell>
          <cell r="AU252">
            <v>4</v>
          </cell>
          <cell r="AV252" t="str">
            <v>T3/2016</v>
          </cell>
          <cell r="AW252">
            <v>43100</v>
          </cell>
          <cell r="AX252">
            <v>1.5</v>
          </cell>
          <cell r="AY252">
            <v>4</v>
          </cell>
          <cell r="AZ252">
            <v>18</v>
          </cell>
          <cell r="BA252">
            <v>0</v>
          </cell>
          <cell r="BB252">
            <v>12</v>
          </cell>
          <cell r="BC252">
            <v>13.5</v>
          </cell>
          <cell r="BD252">
            <v>0</v>
          </cell>
          <cell r="BE252">
            <v>1.5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1.5</v>
          </cell>
          <cell r="CD252">
            <v>0</v>
          </cell>
          <cell r="CE252">
            <v>3</v>
          </cell>
        </row>
        <row r="253">
          <cell r="B253">
            <v>10189</v>
          </cell>
          <cell r="C253" t="str">
            <v>DAI001</v>
          </cell>
          <cell r="D253" t="str">
            <v>Trần Văn Thu</v>
          </cell>
          <cell r="E253" t="str">
            <v>Giám đốc</v>
          </cell>
          <cell r="F253" t="str">
            <v>Ban giám đốc</v>
          </cell>
          <cell r="G253" t="str">
            <v>C9</v>
          </cell>
          <cell r="H253" t="str">
            <v>01/01/2016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Y253">
            <v>0</v>
          </cell>
          <cell r="Z253">
            <v>0</v>
          </cell>
          <cell r="AB253">
            <v>42735</v>
          </cell>
          <cell r="AC253">
            <v>0</v>
          </cell>
          <cell r="AD253">
            <v>0</v>
          </cell>
          <cell r="AE253">
            <v>0</v>
          </cell>
          <cell r="AF253">
            <v>12</v>
          </cell>
          <cell r="AG253">
            <v>12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12</v>
          </cell>
          <cell r="AW253">
            <v>43100</v>
          </cell>
          <cell r="AX253">
            <v>0</v>
          </cell>
          <cell r="AY253">
            <v>12</v>
          </cell>
          <cell r="AZ253">
            <v>23</v>
          </cell>
          <cell r="BA253">
            <v>0</v>
          </cell>
          <cell r="BB253">
            <v>12</v>
          </cell>
          <cell r="BC253">
            <v>12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12</v>
          </cell>
          <cell r="CD253">
            <v>0</v>
          </cell>
          <cell r="CE253">
            <v>3</v>
          </cell>
        </row>
        <row r="254">
          <cell r="B254">
            <v>10242</v>
          </cell>
          <cell r="C254" t="str">
            <v>TD279</v>
          </cell>
          <cell r="D254" t="str">
            <v>Cồ Thị Hoa</v>
          </cell>
          <cell r="E254" t="str">
            <v>Phó Tổng Giám đốc</v>
          </cell>
          <cell r="F254" t="str">
            <v>Ban Tổng Giám đốc</v>
          </cell>
          <cell r="G254" t="str">
            <v>TD</v>
          </cell>
          <cell r="H254">
            <v>42604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Y254">
            <v>0</v>
          </cell>
          <cell r="Z254">
            <v>0</v>
          </cell>
          <cell r="AB254">
            <v>42735</v>
          </cell>
          <cell r="AC254">
            <v>0</v>
          </cell>
          <cell r="AD254">
            <v>0</v>
          </cell>
          <cell r="AE254">
            <v>0</v>
          </cell>
          <cell r="AF254">
            <v>4.5</v>
          </cell>
          <cell r="AG254">
            <v>4.5</v>
          </cell>
          <cell r="AP254">
            <v>2</v>
          </cell>
          <cell r="AQ254">
            <v>0</v>
          </cell>
          <cell r="AR254">
            <v>0</v>
          </cell>
          <cell r="AS254">
            <v>0</v>
          </cell>
          <cell r="AT254">
            <v>2</v>
          </cell>
          <cell r="AU254">
            <v>2.5</v>
          </cell>
          <cell r="AW254">
            <v>43100</v>
          </cell>
          <cell r="AX254">
            <v>0</v>
          </cell>
          <cell r="AY254">
            <v>2.5</v>
          </cell>
          <cell r="AZ254">
            <v>16</v>
          </cell>
          <cell r="BA254">
            <v>0</v>
          </cell>
          <cell r="BB254">
            <v>12</v>
          </cell>
          <cell r="BC254">
            <v>12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12</v>
          </cell>
          <cell r="CD254">
            <v>0</v>
          </cell>
          <cell r="CE254">
            <v>3</v>
          </cell>
        </row>
        <row r="255">
          <cell r="B255">
            <v>0</v>
          </cell>
          <cell r="C255" t="str">
            <v>TD269</v>
          </cell>
          <cell r="D255" t="str">
            <v>Trần Thị Trà My</v>
          </cell>
          <cell r="E255" t="str">
            <v>NV Kế hoạch</v>
          </cell>
          <cell r="F255" t="str">
            <v>Tổ trợ lý</v>
          </cell>
          <cell r="G255" t="str">
            <v>TD</v>
          </cell>
          <cell r="H255">
            <v>42618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Y255">
            <v>0</v>
          </cell>
          <cell r="Z255">
            <v>0</v>
          </cell>
          <cell r="AB255">
            <v>42735</v>
          </cell>
          <cell r="AC255">
            <v>0</v>
          </cell>
          <cell r="AD255">
            <v>0</v>
          </cell>
          <cell r="AE255">
            <v>0</v>
          </cell>
          <cell r="AF255">
            <v>4</v>
          </cell>
          <cell r="AG255">
            <v>4</v>
          </cell>
          <cell r="AP255">
            <v>0</v>
          </cell>
          <cell r="AT255">
            <v>0</v>
          </cell>
          <cell r="AU255">
            <v>4</v>
          </cell>
          <cell r="AW255">
            <v>43100</v>
          </cell>
          <cell r="AX255">
            <v>0</v>
          </cell>
          <cell r="AY255">
            <v>4</v>
          </cell>
          <cell r="AZ255">
            <v>15</v>
          </cell>
          <cell r="BA255">
            <v>0</v>
          </cell>
          <cell r="BB255">
            <v>12</v>
          </cell>
          <cell r="BC255">
            <v>12</v>
          </cell>
          <cell r="BD255">
            <v>0</v>
          </cell>
          <cell r="BE255">
            <v>0</v>
          </cell>
          <cell r="BF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CD255">
            <v>0</v>
          </cell>
        </row>
        <row r="256">
          <cell r="B256">
            <v>0</v>
          </cell>
          <cell r="C256" t="str">
            <v>TD276</v>
          </cell>
          <cell r="D256" t="str">
            <v>Đào Thị Mai</v>
          </cell>
          <cell r="E256" t="str">
            <v>NV Kế hoạch</v>
          </cell>
          <cell r="F256" t="str">
            <v>Tổ trợ lý</v>
          </cell>
          <cell r="G256" t="str">
            <v>TD</v>
          </cell>
          <cell r="H256">
            <v>42618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Y256">
            <v>0</v>
          </cell>
          <cell r="Z256">
            <v>0</v>
          </cell>
          <cell r="AB256">
            <v>42735</v>
          </cell>
          <cell r="AC256">
            <v>0</v>
          </cell>
          <cell r="AD256">
            <v>0</v>
          </cell>
          <cell r="AE256">
            <v>0</v>
          </cell>
          <cell r="AF256">
            <v>4</v>
          </cell>
          <cell r="AG256">
            <v>4</v>
          </cell>
          <cell r="AP256">
            <v>0</v>
          </cell>
          <cell r="AQ256">
            <v>0</v>
          </cell>
          <cell r="AT256">
            <v>0</v>
          </cell>
          <cell r="AU256">
            <v>4</v>
          </cell>
          <cell r="AW256">
            <v>43100</v>
          </cell>
          <cell r="AX256">
            <v>0</v>
          </cell>
          <cell r="AY256">
            <v>4</v>
          </cell>
          <cell r="AZ256">
            <v>15</v>
          </cell>
          <cell r="BA256">
            <v>0</v>
          </cell>
          <cell r="BB256">
            <v>12</v>
          </cell>
          <cell r="BC256">
            <v>12</v>
          </cell>
          <cell r="BD256">
            <v>0</v>
          </cell>
          <cell r="BE256">
            <v>0</v>
          </cell>
          <cell r="BF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CD256">
            <v>0</v>
          </cell>
        </row>
        <row r="257">
          <cell r="B257">
            <v>10210</v>
          </cell>
          <cell r="C257" t="str">
            <v>TD270</v>
          </cell>
          <cell r="D257" t="str">
            <v>Nguyễn Ngọc Yến</v>
          </cell>
          <cell r="E257" t="str">
            <v>NV  kinh doanh</v>
          </cell>
          <cell r="F257" t="str">
            <v>BP Kinh doanh &amp; Tiếp thị</v>
          </cell>
          <cell r="G257" t="str">
            <v>TD</v>
          </cell>
          <cell r="H257">
            <v>42628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Y257">
            <v>0</v>
          </cell>
          <cell r="Z257">
            <v>0</v>
          </cell>
          <cell r="AB257">
            <v>42735</v>
          </cell>
          <cell r="AC257">
            <v>0</v>
          </cell>
          <cell r="AD257">
            <v>0</v>
          </cell>
          <cell r="AE257">
            <v>0</v>
          </cell>
          <cell r="AF257">
            <v>3.5</v>
          </cell>
          <cell r="AG257">
            <v>3.5</v>
          </cell>
          <cell r="AP257">
            <v>0</v>
          </cell>
          <cell r="AQ257">
            <v>0</v>
          </cell>
          <cell r="AR257">
            <v>0</v>
          </cell>
          <cell r="AS257">
            <v>1</v>
          </cell>
          <cell r="AT257">
            <v>1</v>
          </cell>
          <cell r="AU257">
            <v>2.5</v>
          </cell>
          <cell r="AW257">
            <v>43100</v>
          </cell>
          <cell r="AX257">
            <v>2.5</v>
          </cell>
          <cell r="AY257">
            <v>2.5</v>
          </cell>
          <cell r="AZ257">
            <v>15</v>
          </cell>
          <cell r="BA257">
            <v>0</v>
          </cell>
          <cell r="BB257">
            <v>12</v>
          </cell>
          <cell r="BC257">
            <v>14.5</v>
          </cell>
          <cell r="BD257">
            <v>0</v>
          </cell>
          <cell r="BE257">
            <v>1</v>
          </cell>
          <cell r="BF257">
            <v>2</v>
          </cell>
          <cell r="BG257">
            <v>0</v>
          </cell>
          <cell r="BH257">
            <v>0</v>
          </cell>
          <cell r="BI257">
            <v>1</v>
          </cell>
          <cell r="BJ257">
            <v>1</v>
          </cell>
          <cell r="BK257">
            <v>0</v>
          </cell>
          <cell r="BL257">
            <v>3</v>
          </cell>
          <cell r="BM257">
            <v>0</v>
          </cell>
          <cell r="BN257">
            <v>1</v>
          </cell>
          <cell r="BO257">
            <v>0</v>
          </cell>
          <cell r="BP257">
            <v>9</v>
          </cell>
          <cell r="BQ257">
            <v>5.5</v>
          </cell>
          <cell r="CD257">
            <v>0</v>
          </cell>
          <cell r="CE257">
            <v>3</v>
          </cell>
        </row>
        <row r="258">
          <cell r="B258">
            <v>10262</v>
          </cell>
          <cell r="C258" t="str">
            <v>TD273</v>
          </cell>
          <cell r="D258" t="str">
            <v>Vũ Ngọc Ánh</v>
          </cell>
          <cell r="E258" t="str">
            <v>CV Tài chính</v>
          </cell>
          <cell r="F258" t="str">
            <v>BP Tài chính</v>
          </cell>
          <cell r="G258" t="str">
            <v>TD</v>
          </cell>
          <cell r="H258">
            <v>42639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Y258">
            <v>0</v>
          </cell>
          <cell r="Z258">
            <v>0</v>
          </cell>
          <cell r="AB258">
            <v>42735</v>
          </cell>
          <cell r="AC258">
            <v>0</v>
          </cell>
          <cell r="AD258">
            <v>0</v>
          </cell>
          <cell r="AE258">
            <v>0</v>
          </cell>
          <cell r="AF258">
            <v>3</v>
          </cell>
          <cell r="AG258">
            <v>3</v>
          </cell>
          <cell r="AP258">
            <v>0</v>
          </cell>
          <cell r="AQ258">
            <v>1</v>
          </cell>
          <cell r="AR258">
            <v>0</v>
          </cell>
          <cell r="AS258">
            <v>2.5</v>
          </cell>
          <cell r="AT258">
            <v>3.5</v>
          </cell>
          <cell r="AU258">
            <v>0</v>
          </cell>
          <cell r="AW258">
            <v>43100</v>
          </cell>
          <cell r="AX258">
            <v>0</v>
          </cell>
          <cell r="AY258">
            <v>0</v>
          </cell>
          <cell r="AZ258">
            <v>15</v>
          </cell>
          <cell r="BA258">
            <v>0</v>
          </cell>
          <cell r="BB258">
            <v>12</v>
          </cell>
          <cell r="BC258">
            <v>12</v>
          </cell>
          <cell r="BD258">
            <v>3</v>
          </cell>
          <cell r="BE258">
            <v>0</v>
          </cell>
          <cell r="BG258">
            <v>0</v>
          </cell>
          <cell r="BH258">
            <v>1</v>
          </cell>
          <cell r="BI258">
            <v>0</v>
          </cell>
          <cell r="BJ258">
            <v>1</v>
          </cell>
          <cell r="BK258">
            <v>2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7</v>
          </cell>
          <cell r="BQ258">
            <v>5</v>
          </cell>
          <cell r="CD258">
            <v>0</v>
          </cell>
          <cell r="CE258">
            <v>3</v>
          </cell>
        </row>
        <row r="259">
          <cell r="B259">
            <v>0</v>
          </cell>
          <cell r="C259" t="str">
            <v>TD274</v>
          </cell>
          <cell r="D259" t="str">
            <v>Lê Thanh Tuấn</v>
          </cell>
          <cell r="E259" t="str">
            <v>Trưởng ban Nghiên cứu &amp; Phát triển</v>
          </cell>
          <cell r="F259" t="str">
            <v>Ban NC và PT</v>
          </cell>
          <cell r="G259" t="str">
            <v>TD</v>
          </cell>
          <cell r="H259">
            <v>42641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Y259">
            <v>0</v>
          </cell>
          <cell r="Z259">
            <v>0</v>
          </cell>
          <cell r="AB259">
            <v>42735</v>
          </cell>
          <cell r="AC259">
            <v>0</v>
          </cell>
          <cell r="AD259">
            <v>0</v>
          </cell>
          <cell r="AE259">
            <v>0</v>
          </cell>
          <cell r="AF259">
            <v>3</v>
          </cell>
          <cell r="AG259">
            <v>3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3</v>
          </cell>
          <cell r="AW259">
            <v>43100</v>
          </cell>
          <cell r="AX259">
            <v>0</v>
          </cell>
          <cell r="AY259">
            <v>3</v>
          </cell>
          <cell r="AZ259">
            <v>15</v>
          </cell>
          <cell r="BA259">
            <v>0</v>
          </cell>
          <cell r="BB259">
            <v>12</v>
          </cell>
          <cell r="BC259">
            <v>12</v>
          </cell>
          <cell r="BD259">
            <v>0</v>
          </cell>
          <cell r="BE259">
            <v>0</v>
          </cell>
          <cell r="BF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CD259">
            <v>0</v>
          </cell>
        </row>
        <row r="260">
          <cell r="B260">
            <v>10020</v>
          </cell>
          <cell r="C260" t="str">
            <v>TD272</v>
          </cell>
          <cell r="D260" t="str">
            <v>Nguyễn Xuân Vũ</v>
          </cell>
          <cell r="E260" t="str">
            <v>PT HSE &amp; an ninh</v>
          </cell>
          <cell r="F260" t="str">
            <v>Ban QL các DA</v>
          </cell>
          <cell r="G260" t="str">
            <v>TD</v>
          </cell>
          <cell r="H260">
            <v>42634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Y260">
            <v>0</v>
          </cell>
          <cell r="Z260">
            <v>0</v>
          </cell>
          <cell r="AB260">
            <v>42735</v>
          </cell>
          <cell r="AC260">
            <v>0</v>
          </cell>
          <cell r="AD260">
            <v>0</v>
          </cell>
          <cell r="AE260">
            <v>0</v>
          </cell>
          <cell r="AF260">
            <v>3.5</v>
          </cell>
          <cell r="AG260">
            <v>3.5</v>
          </cell>
          <cell r="AP260">
            <v>0</v>
          </cell>
          <cell r="AS260">
            <v>0</v>
          </cell>
          <cell r="AT260">
            <v>0</v>
          </cell>
          <cell r="AU260">
            <v>3.5</v>
          </cell>
          <cell r="AW260">
            <v>43100</v>
          </cell>
          <cell r="AX260">
            <v>3.5</v>
          </cell>
          <cell r="AY260">
            <v>3.5</v>
          </cell>
          <cell r="AZ260">
            <v>15</v>
          </cell>
          <cell r="BA260">
            <v>0</v>
          </cell>
          <cell r="BB260">
            <v>12</v>
          </cell>
          <cell r="BC260">
            <v>15.5</v>
          </cell>
          <cell r="BD260">
            <v>1</v>
          </cell>
          <cell r="BE260">
            <v>2</v>
          </cell>
          <cell r="BF260">
            <v>1</v>
          </cell>
          <cell r="BG260">
            <v>0</v>
          </cell>
          <cell r="BH260">
            <v>1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1</v>
          </cell>
          <cell r="BN260">
            <v>0</v>
          </cell>
          <cell r="BO260">
            <v>2</v>
          </cell>
          <cell r="BP260">
            <v>8</v>
          </cell>
          <cell r="BQ260">
            <v>7.5</v>
          </cell>
          <cell r="CD260">
            <v>0</v>
          </cell>
          <cell r="CE260">
            <v>3</v>
          </cell>
        </row>
        <row r="261">
          <cell r="B261">
            <v>10019</v>
          </cell>
          <cell r="C261" t="str">
            <v>KC041</v>
          </cell>
          <cell r="D261" t="str">
            <v>Phạm Văn Diệu</v>
          </cell>
          <cell r="E261" t="str">
            <v>NV hồ sơ</v>
          </cell>
          <cell r="F261" t="str">
            <v>Đoàn Tư vấn giám sát</v>
          </cell>
          <cell r="G261" t="str">
            <v>C2</v>
          </cell>
          <cell r="H261">
            <v>42628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Y261">
            <v>0</v>
          </cell>
          <cell r="Z261">
            <v>0</v>
          </cell>
          <cell r="AB261">
            <v>42735</v>
          </cell>
          <cell r="AC261">
            <v>0</v>
          </cell>
          <cell r="AD261">
            <v>0</v>
          </cell>
          <cell r="AE261">
            <v>0</v>
          </cell>
          <cell r="AF261">
            <v>3.5</v>
          </cell>
          <cell r="AG261">
            <v>3.5</v>
          </cell>
          <cell r="AP261">
            <v>0</v>
          </cell>
          <cell r="AQ261">
            <v>0</v>
          </cell>
          <cell r="AR261">
            <v>1</v>
          </cell>
          <cell r="AS261">
            <v>1.5</v>
          </cell>
          <cell r="AT261">
            <v>2.5</v>
          </cell>
          <cell r="AU261">
            <v>1</v>
          </cell>
          <cell r="AW261">
            <v>43100</v>
          </cell>
          <cell r="AX261">
            <v>1</v>
          </cell>
          <cell r="AY261">
            <v>1</v>
          </cell>
          <cell r="AZ261">
            <v>15</v>
          </cell>
          <cell r="BA261">
            <v>0</v>
          </cell>
          <cell r="BB261">
            <v>12</v>
          </cell>
          <cell r="BC261">
            <v>13</v>
          </cell>
          <cell r="BD261">
            <v>1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2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2</v>
          </cell>
          <cell r="BO261">
            <v>2</v>
          </cell>
          <cell r="BP261">
            <v>7</v>
          </cell>
          <cell r="BQ261">
            <v>6</v>
          </cell>
          <cell r="CD261">
            <v>0</v>
          </cell>
          <cell r="CE261">
            <v>3</v>
          </cell>
        </row>
        <row r="262">
          <cell r="B262">
            <v>10018</v>
          </cell>
          <cell r="C262" t="str">
            <v>KC040</v>
          </cell>
          <cell r="D262" t="str">
            <v>Nguyễn Tiến Mát</v>
          </cell>
          <cell r="E262" t="str">
            <v>NV thanh tra cơ điện</v>
          </cell>
          <cell r="F262" t="str">
            <v>BP Thanh tra xây dựng</v>
          </cell>
          <cell r="G262" t="str">
            <v>C2</v>
          </cell>
          <cell r="H262">
            <v>42590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Y262">
            <v>0</v>
          </cell>
          <cell r="Z262">
            <v>0</v>
          </cell>
          <cell r="AB262">
            <v>42735</v>
          </cell>
          <cell r="AC262">
            <v>0</v>
          </cell>
          <cell r="AD262">
            <v>0</v>
          </cell>
          <cell r="AE262">
            <v>0</v>
          </cell>
          <cell r="AF262">
            <v>5</v>
          </cell>
          <cell r="AG262">
            <v>5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5</v>
          </cell>
          <cell r="AW262">
            <v>43100</v>
          </cell>
          <cell r="AX262">
            <v>0</v>
          </cell>
          <cell r="AY262">
            <v>5</v>
          </cell>
          <cell r="AZ262">
            <v>16</v>
          </cell>
          <cell r="BA262">
            <v>0</v>
          </cell>
          <cell r="BB262">
            <v>12</v>
          </cell>
          <cell r="BC262">
            <v>12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</v>
          </cell>
          <cell r="CD262">
            <v>0</v>
          </cell>
          <cell r="CE262">
            <v>3</v>
          </cell>
        </row>
        <row r="263">
          <cell r="B263">
            <v>10256</v>
          </cell>
          <cell r="C263" t="str">
            <v>TD235</v>
          </cell>
          <cell r="D263" t="str">
            <v>Phùng Phi Thường</v>
          </cell>
          <cell r="E263" t="str">
            <v>NV lái xe</v>
          </cell>
          <cell r="F263" t="str">
            <v>BP Hành chính tổng hợp</v>
          </cell>
          <cell r="G263" t="str">
            <v>TD</v>
          </cell>
          <cell r="H263">
            <v>42514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Y263">
            <v>0</v>
          </cell>
          <cell r="Z263">
            <v>0</v>
          </cell>
          <cell r="AB263">
            <v>42735</v>
          </cell>
          <cell r="AC263">
            <v>0</v>
          </cell>
          <cell r="AD263">
            <v>0</v>
          </cell>
          <cell r="AE263">
            <v>0</v>
          </cell>
          <cell r="AF263">
            <v>7.5</v>
          </cell>
          <cell r="AG263">
            <v>7.5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5</v>
          </cell>
          <cell r="AR263">
            <v>2</v>
          </cell>
          <cell r="AS263">
            <v>0</v>
          </cell>
          <cell r="AT263">
            <v>7</v>
          </cell>
          <cell r="AU263">
            <v>0.5</v>
          </cell>
          <cell r="AW263">
            <v>43100</v>
          </cell>
          <cell r="AX263">
            <v>0</v>
          </cell>
          <cell r="AY263">
            <v>0.5</v>
          </cell>
          <cell r="AZ263">
            <v>19</v>
          </cell>
          <cell r="BA263">
            <v>0</v>
          </cell>
          <cell r="BB263">
            <v>12</v>
          </cell>
          <cell r="BC263">
            <v>12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1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1</v>
          </cell>
          <cell r="BO263">
            <v>0</v>
          </cell>
          <cell r="BP263">
            <v>2</v>
          </cell>
          <cell r="BQ263">
            <v>10</v>
          </cell>
          <cell r="CD263">
            <v>0</v>
          </cell>
          <cell r="CE263">
            <v>3</v>
          </cell>
        </row>
        <row r="264">
          <cell r="B264">
            <v>0</v>
          </cell>
          <cell r="C264" t="str">
            <v>CNX318</v>
          </cell>
          <cell r="D264" t="str">
            <v>Dương Tuấn Anh</v>
          </cell>
          <cell r="E264" t="str">
            <v>Quản lý thiết kế kết cấu</v>
          </cell>
          <cell r="F264" t="str">
            <v>BP Shop drawing</v>
          </cell>
          <cell r="G264" t="str">
            <v>C3</v>
          </cell>
          <cell r="H264">
            <v>42622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Y264">
            <v>0</v>
          </cell>
          <cell r="Z264">
            <v>0</v>
          </cell>
          <cell r="AB264">
            <v>42735</v>
          </cell>
          <cell r="AC264">
            <v>0</v>
          </cell>
          <cell r="AD264">
            <v>0</v>
          </cell>
          <cell r="AE264">
            <v>0</v>
          </cell>
          <cell r="AF264">
            <v>4</v>
          </cell>
          <cell r="AG264">
            <v>4</v>
          </cell>
          <cell r="AP264">
            <v>0</v>
          </cell>
          <cell r="AQ264">
            <v>0</v>
          </cell>
          <cell r="AT264">
            <v>0</v>
          </cell>
          <cell r="AU264">
            <v>4</v>
          </cell>
          <cell r="AW264">
            <v>43100</v>
          </cell>
          <cell r="AX264">
            <v>0</v>
          </cell>
          <cell r="AY264">
            <v>4</v>
          </cell>
          <cell r="AZ264">
            <v>15</v>
          </cell>
          <cell r="BA264">
            <v>0</v>
          </cell>
          <cell r="BB264">
            <v>12</v>
          </cell>
          <cell r="BC264">
            <v>12</v>
          </cell>
          <cell r="BD264">
            <v>0</v>
          </cell>
          <cell r="BE264">
            <v>0</v>
          </cell>
          <cell r="BF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CD264">
            <v>0</v>
          </cell>
        </row>
        <row r="265">
          <cell r="B265">
            <v>10103</v>
          </cell>
          <cell r="C265" t="str">
            <v>CNX321</v>
          </cell>
          <cell r="D265" t="str">
            <v>Nguyễn Thị Hoa</v>
          </cell>
          <cell r="E265" t="str">
            <v>Nhân viên kế toán</v>
          </cell>
          <cell r="F265" t="str">
            <v>BP Kế toán</v>
          </cell>
          <cell r="G265" t="str">
            <v>C3</v>
          </cell>
          <cell r="H265">
            <v>42628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Y265">
            <v>0</v>
          </cell>
          <cell r="Z265">
            <v>0</v>
          </cell>
          <cell r="AB265">
            <v>42735</v>
          </cell>
          <cell r="AC265">
            <v>0</v>
          </cell>
          <cell r="AD265">
            <v>0</v>
          </cell>
          <cell r="AE265">
            <v>0</v>
          </cell>
          <cell r="AF265">
            <v>3.5</v>
          </cell>
          <cell r="AG265">
            <v>3.5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3.5</v>
          </cell>
          <cell r="AW265">
            <v>43100</v>
          </cell>
          <cell r="AX265">
            <v>1.5</v>
          </cell>
          <cell r="AY265">
            <v>3.5</v>
          </cell>
          <cell r="AZ265">
            <v>15</v>
          </cell>
          <cell r="BA265">
            <v>0</v>
          </cell>
          <cell r="BB265">
            <v>12</v>
          </cell>
          <cell r="BC265">
            <v>13.5</v>
          </cell>
          <cell r="BD265">
            <v>0</v>
          </cell>
          <cell r="BE265">
            <v>0</v>
          </cell>
          <cell r="BG265">
            <v>1.5</v>
          </cell>
          <cell r="BH265">
            <v>0</v>
          </cell>
          <cell r="BI265">
            <v>0</v>
          </cell>
          <cell r="BJ265">
            <v>0</v>
          </cell>
          <cell r="BK265">
            <v>4</v>
          </cell>
          <cell r="BL265">
            <v>1</v>
          </cell>
          <cell r="BM265">
            <v>1</v>
          </cell>
          <cell r="BN265">
            <v>1.5</v>
          </cell>
          <cell r="BO265">
            <v>0</v>
          </cell>
          <cell r="BP265">
            <v>9</v>
          </cell>
          <cell r="BQ265">
            <v>4.5</v>
          </cell>
          <cell r="CD265">
            <v>0</v>
          </cell>
          <cell r="CE265">
            <v>3</v>
          </cell>
        </row>
        <row r="266">
          <cell r="B266">
            <v>10100</v>
          </cell>
          <cell r="C266" t="str">
            <v>CNX315</v>
          </cell>
          <cell r="D266" t="str">
            <v>Lưu Đức Phú</v>
          </cell>
          <cell r="E266" t="str">
            <v>KS giám sát</v>
          </cell>
          <cell r="F266" t="str">
            <v>BĐH Dự án Ecohome PL</v>
          </cell>
          <cell r="G266" t="str">
            <v>C3</v>
          </cell>
          <cell r="H266">
            <v>42611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Y266">
            <v>0</v>
          </cell>
          <cell r="Z266">
            <v>0</v>
          </cell>
          <cell r="AB266">
            <v>42735</v>
          </cell>
          <cell r="AC266">
            <v>0</v>
          </cell>
          <cell r="AD266">
            <v>0</v>
          </cell>
          <cell r="AE266">
            <v>0</v>
          </cell>
          <cell r="AF266">
            <v>4</v>
          </cell>
          <cell r="AG266">
            <v>4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4</v>
          </cell>
          <cell r="AW266">
            <v>43100</v>
          </cell>
          <cell r="AX266">
            <v>0</v>
          </cell>
          <cell r="AY266">
            <v>4</v>
          </cell>
          <cell r="AZ266">
            <v>16</v>
          </cell>
          <cell r="BA266">
            <v>0</v>
          </cell>
          <cell r="BB266">
            <v>12</v>
          </cell>
          <cell r="BC266">
            <v>12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12</v>
          </cell>
          <cell r="CD266">
            <v>0</v>
          </cell>
          <cell r="CE266">
            <v>3</v>
          </cell>
        </row>
        <row r="267">
          <cell r="B267">
            <v>10101</v>
          </cell>
          <cell r="C267" t="str">
            <v>CNX316</v>
          </cell>
          <cell r="D267" t="str">
            <v>Lê Viết Nhất</v>
          </cell>
          <cell r="E267" t="str">
            <v>KS giám sát</v>
          </cell>
          <cell r="F267" t="str">
            <v>BĐH Dự án Ecohome PL</v>
          </cell>
          <cell r="G267" t="str">
            <v>C3</v>
          </cell>
          <cell r="H267">
            <v>42611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Y267">
            <v>0</v>
          </cell>
          <cell r="Z267">
            <v>0</v>
          </cell>
          <cell r="AB267">
            <v>42735</v>
          </cell>
          <cell r="AC267">
            <v>0</v>
          </cell>
          <cell r="AD267">
            <v>0</v>
          </cell>
          <cell r="AE267">
            <v>0</v>
          </cell>
          <cell r="AF267">
            <v>4</v>
          </cell>
          <cell r="AG267">
            <v>4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4</v>
          </cell>
          <cell r="AW267">
            <v>43100</v>
          </cell>
          <cell r="AX267">
            <v>0</v>
          </cell>
          <cell r="AY267">
            <v>4</v>
          </cell>
          <cell r="AZ267">
            <v>16</v>
          </cell>
          <cell r="BA267">
            <v>0</v>
          </cell>
          <cell r="BB267">
            <v>12</v>
          </cell>
          <cell r="BC267">
            <v>12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</v>
          </cell>
          <cell r="CD267">
            <v>0</v>
          </cell>
          <cell r="CE267">
            <v>3</v>
          </cell>
        </row>
        <row r="268">
          <cell r="B268">
            <v>0</v>
          </cell>
          <cell r="C268" t="str">
            <v>CNX319</v>
          </cell>
          <cell r="D268" t="str">
            <v>Bùi Đức Long</v>
          </cell>
          <cell r="E268" t="str">
            <v>Phó ban Điều hành DA phụ trách M.E</v>
          </cell>
          <cell r="F268" t="str">
            <v>Ban Điều hành dự án LVL</v>
          </cell>
          <cell r="G268" t="str">
            <v>C3</v>
          </cell>
          <cell r="H268">
            <v>42618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Y268">
            <v>0</v>
          </cell>
          <cell r="Z268">
            <v>0</v>
          </cell>
          <cell r="AB268">
            <v>42735</v>
          </cell>
          <cell r="AC268">
            <v>0</v>
          </cell>
          <cell r="AD268">
            <v>0</v>
          </cell>
          <cell r="AE268">
            <v>0</v>
          </cell>
          <cell r="AF268">
            <v>4</v>
          </cell>
          <cell r="AG268">
            <v>4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4</v>
          </cell>
          <cell r="AW268">
            <v>43100</v>
          </cell>
          <cell r="AX268">
            <v>0</v>
          </cell>
          <cell r="AY268">
            <v>4</v>
          </cell>
          <cell r="AZ268">
            <v>15</v>
          </cell>
          <cell r="BA268">
            <v>0</v>
          </cell>
          <cell r="BB268">
            <v>12</v>
          </cell>
          <cell r="BC268">
            <v>12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CD268">
            <v>0</v>
          </cell>
        </row>
        <row r="269">
          <cell r="B269">
            <v>10102</v>
          </cell>
          <cell r="C269" t="str">
            <v>CNX320</v>
          </cell>
          <cell r="D269" t="str">
            <v>Trần Hoài Nam</v>
          </cell>
          <cell r="E269" t="str">
            <v>Kỹ sư giám sát M&amp;E</v>
          </cell>
          <cell r="F269" t="str">
            <v>Ban Điều hành dự án LVL</v>
          </cell>
          <cell r="G269" t="str">
            <v>C3</v>
          </cell>
          <cell r="H269">
            <v>42628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Y269">
            <v>0</v>
          </cell>
          <cell r="Z269">
            <v>0</v>
          </cell>
          <cell r="AB269">
            <v>42735</v>
          </cell>
          <cell r="AC269">
            <v>0</v>
          </cell>
          <cell r="AD269">
            <v>0</v>
          </cell>
          <cell r="AE269">
            <v>0</v>
          </cell>
          <cell r="AF269">
            <v>3.5</v>
          </cell>
          <cell r="AG269">
            <v>3.5</v>
          </cell>
          <cell r="AP269">
            <v>0</v>
          </cell>
          <cell r="AQ269">
            <v>0</v>
          </cell>
          <cell r="AR269">
            <v>0</v>
          </cell>
          <cell r="AS269">
            <v>2</v>
          </cell>
          <cell r="AT269">
            <v>2</v>
          </cell>
          <cell r="AU269">
            <v>1.5</v>
          </cell>
          <cell r="AW269">
            <v>43100</v>
          </cell>
          <cell r="AX269">
            <v>0</v>
          </cell>
          <cell r="AY269">
            <v>1.5</v>
          </cell>
          <cell r="AZ269">
            <v>15</v>
          </cell>
          <cell r="BA269">
            <v>0</v>
          </cell>
          <cell r="BB269">
            <v>12</v>
          </cell>
          <cell r="BC269">
            <v>12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2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2</v>
          </cell>
          <cell r="BQ269">
            <v>10</v>
          </cell>
          <cell r="CD269">
            <v>0</v>
          </cell>
          <cell r="CE269">
            <v>3</v>
          </cell>
        </row>
        <row r="270">
          <cell r="B270">
            <v>10094</v>
          </cell>
          <cell r="C270">
            <v>10094</v>
          </cell>
          <cell r="D270" t="str">
            <v>Phùng Thị Hiền</v>
          </cell>
          <cell r="E270" t="str">
            <v>NV tạp vụ</v>
          </cell>
          <cell r="F270" t="str">
            <v>Ban Hành chính - Nhân sự</v>
          </cell>
          <cell r="G270" t="str">
            <v>C3</v>
          </cell>
          <cell r="H270" t="str">
            <v>20/06/2016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Z270">
            <v>0</v>
          </cell>
          <cell r="AB270">
            <v>42735</v>
          </cell>
          <cell r="AC270">
            <v>0</v>
          </cell>
          <cell r="AD270">
            <v>0</v>
          </cell>
          <cell r="AE270">
            <v>0</v>
          </cell>
          <cell r="AF270">
            <v>6.5</v>
          </cell>
          <cell r="AG270">
            <v>6.5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6.5</v>
          </cell>
          <cell r="AW270">
            <v>43100</v>
          </cell>
          <cell r="AX270">
            <v>0</v>
          </cell>
          <cell r="AY270">
            <v>6.5</v>
          </cell>
          <cell r="AZ270">
            <v>18</v>
          </cell>
          <cell r="BA270">
            <v>0</v>
          </cell>
          <cell r="BB270">
            <v>12</v>
          </cell>
          <cell r="BC270">
            <v>12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12</v>
          </cell>
          <cell r="CD270">
            <v>0</v>
          </cell>
          <cell r="CE270">
            <v>3</v>
          </cell>
        </row>
        <row r="271">
          <cell r="B271">
            <v>10244</v>
          </cell>
          <cell r="C271" t="str">
            <v>TD002</v>
          </cell>
          <cell r="D271" t="str">
            <v>Phương Phong Vũ</v>
          </cell>
          <cell r="E271" t="str">
            <v>NV lái xe</v>
          </cell>
          <cell r="F271" t="str">
            <v>BP Hành chính tổng hợp</v>
          </cell>
          <cell r="G271" t="str">
            <v>TD</v>
          </cell>
          <cell r="H271">
            <v>40098</v>
          </cell>
          <cell r="I271">
            <v>62</v>
          </cell>
          <cell r="J271">
            <v>1</v>
          </cell>
          <cell r="K271">
            <v>12</v>
          </cell>
          <cell r="L271">
            <v>13</v>
          </cell>
          <cell r="M271">
            <v>0</v>
          </cell>
          <cell r="N271">
            <v>0.5</v>
          </cell>
          <cell r="O271">
            <v>0</v>
          </cell>
          <cell r="P271">
            <v>5</v>
          </cell>
          <cell r="Q271">
            <v>1.5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7</v>
          </cell>
          <cell r="Z271">
            <v>5</v>
          </cell>
          <cell r="AB271">
            <v>42735</v>
          </cell>
          <cell r="AC271">
            <v>0</v>
          </cell>
          <cell r="AD271">
            <v>74</v>
          </cell>
          <cell r="AE271">
            <v>2</v>
          </cell>
          <cell r="AF271">
            <v>12</v>
          </cell>
          <cell r="AG271">
            <v>14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14</v>
          </cell>
          <cell r="AW271">
            <v>43100</v>
          </cell>
          <cell r="AX271">
            <v>0</v>
          </cell>
          <cell r="AY271">
            <v>14</v>
          </cell>
          <cell r="AZ271">
            <v>98</v>
          </cell>
          <cell r="BA271">
            <v>2</v>
          </cell>
          <cell r="BB271">
            <v>12</v>
          </cell>
          <cell r="BC271">
            <v>14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14</v>
          </cell>
          <cell r="CD271">
            <v>0</v>
          </cell>
          <cell r="CE271">
            <v>3</v>
          </cell>
        </row>
        <row r="272">
          <cell r="B272">
            <v>10142</v>
          </cell>
          <cell r="C272" t="str">
            <v>DIA001</v>
          </cell>
          <cell r="D272" t="str">
            <v>Nguyễn Xuân Cương</v>
          </cell>
          <cell r="E272" t="str">
            <v>Giám đốc</v>
          </cell>
          <cell r="F272" t="str">
            <v>Ban giám đốc</v>
          </cell>
          <cell r="G272" t="str">
            <v>C8</v>
          </cell>
          <cell r="H272">
            <v>39887</v>
          </cell>
          <cell r="I272">
            <v>69</v>
          </cell>
          <cell r="J272">
            <v>1</v>
          </cell>
          <cell r="K272">
            <v>12</v>
          </cell>
          <cell r="L272">
            <v>13</v>
          </cell>
          <cell r="Y272">
            <v>0</v>
          </cell>
          <cell r="Z272">
            <v>12</v>
          </cell>
          <cell r="AB272">
            <v>42735</v>
          </cell>
          <cell r="AC272">
            <v>0</v>
          </cell>
          <cell r="AD272">
            <v>81</v>
          </cell>
          <cell r="AE272">
            <v>2</v>
          </cell>
          <cell r="AF272">
            <v>12</v>
          </cell>
          <cell r="AG272">
            <v>14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14</v>
          </cell>
          <cell r="AW272">
            <v>43100</v>
          </cell>
          <cell r="AX272">
            <v>0</v>
          </cell>
          <cell r="AY272">
            <v>14</v>
          </cell>
          <cell r="AZ272">
            <v>105</v>
          </cell>
          <cell r="BA272">
            <v>2</v>
          </cell>
          <cell r="BB272">
            <v>12</v>
          </cell>
          <cell r="BC272">
            <v>14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14</v>
          </cell>
          <cell r="CD272">
            <v>0</v>
          </cell>
          <cell r="CE272">
            <v>3</v>
          </cell>
        </row>
        <row r="273">
          <cell r="B273">
            <v>0</v>
          </cell>
          <cell r="C273" t="str">
            <v>DIA018</v>
          </cell>
          <cell r="D273" t="str">
            <v>Đồng Thị Thanh Tâm</v>
          </cell>
          <cell r="E273" t="str">
            <v>Nhân viên kế toán</v>
          </cell>
          <cell r="F273" t="str">
            <v>BP Kế toán</v>
          </cell>
          <cell r="G273" t="str">
            <v>C8</v>
          </cell>
          <cell r="H273">
            <v>42639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Y273">
            <v>0</v>
          </cell>
          <cell r="Z273">
            <v>0</v>
          </cell>
          <cell r="AB273">
            <v>42735</v>
          </cell>
          <cell r="AC273">
            <v>0</v>
          </cell>
          <cell r="AD273">
            <v>0</v>
          </cell>
          <cell r="AE273">
            <v>0</v>
          </cell>
          <cell r="AF273">
            <v>3</v>
          </cell>
          <cell r="AG273">
            <v>3</v>
          </cell>
          <cell r="AP273">
            <v>0</v>
          </cell>
          <cell r="AQ273">
            <v>0</v>
          </cell>
          <cell r="AR273">
            <v>0</v>
          </cell>
          <cell r="AS273">
            <v>1</v>
          </cell>
          <cell r="AT273">
            <v>1</v>
          </cell>
          <cell r="AU273">
            <v>2</v>
          </cell>
          <cell r="AW273">
            <v>43100</v>
          </cell>
          <cell r="AX273">
            <v>2</v>
          </cell>
          <cell r="AY273">
            <v>2</v>
          </cell>
          <cell r="AZ273">
            <v>15</v>
          </cell>
          <cell r="BA273">
            <v>0</v>
          </cell>
          <cell r="BB273">
            <v>12</v>
          </cell>
          <cell r="BC273">
            <v>14</v>
          </cell>
          <cell r="BD273">
            <v>1</v>
          </cell>
          <cell r="BE273">
            <v>1</v>
          </cell>
          <cell r="BF273">
            <v>1</v>
          </cell>
          <cell r="BG273">
            <v>3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6</v>
          </cell>
          <cell r="CD273">
            <v>0</v>
          </cell>
        </row>
        <row r="274">
          <cell r="B274">
            <v>0</v>
          </cell>
          <cell r="C274" t="str">
            <v>CNX155</v>
          </cell>
          <cell r="D274" t="str">
            <v>Trần Thị Liên</v>
          </cell>
          <cell r="E274" t="str">
            <v>NV phụ bếp</v>
          </cell>
          <cell r="F274" t="str">
            <v>BP Hành chính tổng hợp</v>
          </cell>
          <cell r="G274" t="str">
            <v>C3</v>
          </cell>
          <cell r="H274" t="str">
            <v>20/07/2015</v>
          </cell>
          <cell r="I274">
            <v>0</v>
          </cell>
          <cell r="J274">
            <v>0</v>
          </cell>
          <cell r="K274">
            <v>5.5</v>
          </cell>
          <cell r="L274">
            <v>5.5</v>
          </cell>
          <cell r="Z274">
            <v>5.5</v>
          </cell>
          <cell r="AB274">
            <v>42735</v>
          </cell>
          <cell r="AC274">
            <v>1</v>
          </cell>
          <cell r="AD274">
            <v>5</v>
          </cell>
          <cell r="AE274">
            <v>0</v>
          </cell>
          <cell r="AF274">
            <v>12</v>
          </cell>
          <cell r="AG274">
            <v>13</v>
          </cell>
          <cell r="AI274">
            <v>1</v>
          </cell>
          <cell r="AN274">
            <v>0</v>
          </cell>
          <cell r="AO274">
            <v>0</v>
          </cell>
          <cell r="AP274">
            <v>0</v>
          </cell>
          <cell r="AT274">
            <v>1</v>
          </cell>
          <cell r="AU274">
            <v>12</v>
          </cell>
          <cell r="AW274">
            <v>43100</v>
          </cell>
          <cell r="AX274">
            <v>0</v>
          </cell>
          <cell r="AY274">
            <v>12</v>
          </cell>
          <cell r="AZ274">
            <v>29</v>
          </cell>
          <cell r="BA274">
            <v>0</v>
          </cell>
          <cell r="BB274">
            <v>12</v>
          </cell>
          <cell r="BC274">
            <v>12</v>
          </cell>
          <cell r="BD274">
            <v>0</v>
          </cell>
          <cell r="BE274">
            <v>0</v>
          </cell>
          <cell r="BF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CD274">
            <v>0</v>
          </cell>
        </row>
        <row r="275">
          <cell r="B275">
            <v>10264</v>
          </cell>
          <cell r="C275" t="str">
            <v>TD282</v>
          </cell>
          <cell r="D275" t="str">
            <v>Phạm Thị Hồng Liên</v>
          </cell>
          <cell r="E275" t="str">
            <v>Giám đốc Tài chính</v>
          </cell>
          <cell r="F275" t="str">
            <v>Ban Tài chính - Kế toán</v>
          </cell>
          <cell r="G275" t="str">
            <v>TD</v>
          </cell>
          <cell r="H275" t="str">
            <v>15/10/2016</v>
          </cell>
          <cell r="AB275">
            <v>42735</v>
          </cell>
          <cell r="AC275">
            <v>0</v>
          </cell>
          <cell r="AD275">
            <v>0</v>
          </cell>
          <cell r="AE275">
            <v>0</v>
          </cell>
          <cell r="AF275">
            <v>2.5</v>
          </cell>
          <cell r="AG275">
            <v>2.5</v>
          </cell>
          <cell r="AQ275">
            <v>0</v>
          </cell>
          <cell r="AR275">
            <v>0</v>
          </cell>
          <cell r="AS275">
            <v>0.5</v>
          </cell>
          <cell r="AT275">
            <v>0.5</v>
          </cell>
          <cell r="AU275">
            <v>2</v>
          </cell>
          <cell r="AW275">
            <v>43100</v>
          </cell>
          <cell r="AX275">
            <v>1</v>
          </cell>
          <cell r="AY275">
            <v>2</v>
          </cell>
          <cell r="AZ275">
            <v>14</v>
          </cell>
          <cell r="BA275">
            <v>0</v>
          </cell>
          <cell r="BB275">
            <v>12</v>
          </cell>
          <cell r="BC275">
            <v>13</v>
          </cell>
          <cell r="BD275">
            <v>0.5</v>
          </cell>
          <cell r="BE275">
            <v>0.5</v>
          </cell>
          <cell r="BG275">
            <v>9.5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1</v>
          </cell>
          <cell r="BN275">
            <v>0</v>
          </cell>
          <cell r="BO275">
            <v>0</v>
          </cell>
          <cell r="BP275">
            <v>11.5</v>
          </cell>
          <cell r="BQ275">
            <v>1.5</v>
          </cell>
          <cell r="BW275">
            <v>1</v>
          </cell>
          <cell r="CD275">
            <v>1</v>
          </cell>
          <cell r="CE275">
            <v>2</v>
          </cell>
        </row>
        <row r="276">
          <cell r="B276">
            <v>10265</v>
          </cell>
          <cell r="C276" t="str">
            <v>TD283</v>
          </cell>
          <cell r="D276" t="str">
            <v>Phạm Thế Duyệt</v>
          </cell>
          <cell r="E276" t="str">
            <v>Nhân viên kiểm soát &amp; thanh tra nội bộ</v>
          </cell>
          <cell r="F276" t="str">
            <v>Bộ phận Kiếm soát &amp; thanh tra nội bộ</v>
          </cell>
          <cell r="G276" t="str">
            <v>TD</v>
          </cell>
          <cell r="H276" t="str">
            <v>17/10/2016</v>
          </cell>
          <cell r="AB276">
            <v>42735</v>
          </cell>
          <cell r="AC276">
            <v>0</v>
          </cell>
          <cell r="AD276">
            <v>0</v>
          </cell>
          <cell r="AE276">
            <v>0</v>
          </cell>
          <cell r="AF276">
            <v>2.5</v>
          </cell>
          <cell r="AG276">
            <v>2.5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2.5</v>
          </cell>
          <cell r="AW276">
            <v>43100</v>
          </cell>
          <cell r="AX276">
            <v>1</v>
          </cell>
          <cell r="AY276">
            <v>2.5</v>
          </cell>
          <cell r="AZ276">
            <v>14</v>
          </cell>
          <cell r="BA276">
            <v>0</v>
          </cell>
          <cell r="BB276">
            <v>12</v>
          </cell>
          <cell r="BC276">
            <v>13</v>
          </cell>
          <cell r="BD276">
            <v>0</v>
          </cell>
          <cell r="BE276">
            <v>0</v>
          </cell>
          <cell r="BF276">
            <v>1</v>
          </cell>
          <cell r="BG276">
            <v>1</v>
          </cell>
          <cell r="BH276">
            <v>1</v>
          </cell>
          <cell r="BI276">
            <v>1</v>
          </cell>
          <cell r="BJ276">
            <v>1</v>
          </cell>
          <cell r="BK276">
            <v>0</v>
          </cell>
          <cell r="BL276">
            <v>2</v>
          </cell>
          <cell r="BM276">
            <v>1</v>
          </cell>
          <cell r="BN276">
            <v>1</v>
          </cell>
          <cell r="BO276">
            <v>2</v>
          </cell>
          <cell r="BP276">
            <v>11</v>
          </cell>
          <cell r="BQ276">
            <v>2</v>
          </cell>
          <cell r="CD276">
            <v>0</v>
          </cell>
          <cell r="CE276">
            <v>3</v>
          </cell>
        </row>
        <row r="277">
          <cell r="B277">
            <v>10115</v>
          </cell>
          <cell r="C277" t="str">
            <v>CNX357</v>
          </cell>
          <cell r="D277" t="str">
            <v>Bùi Thị Thùy Dung</v>
          </cell>
          <cell r="E277" t="str">
            <v>Thư ký dự án</v>
          </cell>
          <cell r="F277" t="str">
            <v>Ban Điều hành dự án Ecolife Capitol</v>
          </cell>
          <cell r="G277" t="str">
            <v>TD</v>
          </cell>
          <cell r="H277">
            <v>42660</v>
          </cell>
          <cell r="AB277">
            <v>42735</v>
          </cell>
          <cell r="AC277">
            <v>0</v>
          </cell>
          <cell r="AD277">
            <v>0</v>
          </cell>
          <cell r="AE277">
            <v>0</v>
          </cell>
          <cell r="AF277">
            <v>2.5</v>
          </cell>
          <cell r="AG277">
            <v>2.5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2.5</v>
          </cell>
          <cell r="AW277">
            <v>43100</v>
          </cell>
          <cell r="AX277">
            <v>0</v>
          </cell>
          <cell r="AY277">
            <v>2.5</v>
          </cell>
          <cell r="AZ277">
            <v>14</v>
          </cell>
          <cell r="BA277">
            <v>0</v>
          </cell>
          <cell r="BB277">
            <v>12</v>
          </cell>
          <cell r="BC277">
            <v>12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4</v>
          </cell>
          <cell r="BN277">
            <v>2</v>
          </cell>
          <cell r="BO277">
            <v>0</v>
          </cell>
          <cell r="BP277">
            <v>6</v>
          </cell>
          <cell r="BQ277">
            <v>6</v>
          </cell>
          <cell r="CD277">
            <v>0</v>
          </cell>
          <cell r="CE277">
            <v>3</v>
          </cell>
        </row>
        <row r="278">
          <cell r="B278">
            <v>10266</v>
          </cell>
          <cell r="C278" t="str">
            <v>TD285</v>
          </cell>
          <cell r="D278" t="str">
            <v>Nguyễn Thái Anh</v>
          </cell>
          <cell r="E278" t="str">
            <v>Chuyên viên truyền thông</v>
          </cell>
          <cell r="F278" t="str">
            <v>Phòng Truyền thông &amp; thương hiệu</v>
          </cell>
          <cell r="G278" t="str">
            <v>TD</v>
          </cell>
          <cell r="H278" t="str">
            <v>17/10/2016</v>
          </cell>
          <cell r="AB278">
            <v>42735</v>
          </cell>
          <cell r="AC278">
            <v>0</v>
          </cell>
          <cell r="AD278">
            <v>0</v>
          </cell>
          <cell r="AE278">
            <v>0</v>
          </cell>
          <cell r="AF278">
            <v>2.5</v>
          </cell>
          <cell r="AG278">
            <v>2.5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2.5</v>
          </cell>
          <cell r="AW278">
            <v>43100</v>
          </cell>
          <cell r="AX278">
            <v>2.5</v>
          </cell>
          <cell r="AY278">
            <v>2.5</v>
          </cell>
          <cell r="AZ278">
            <v>14</v>
          </cell>
          <cell r="BA278">
            <v>0</v>
          </cell>
          <cell r="BB278">
            <v>12</v>
          </cell>
          <cell r="BC278">
            <v>14.5</v>
          </cell>
          <cell r="BD278">
            <v>0</v>
          </cell>
          <cell r="BE278">
            <v>1</v>
          </cell>
          <cell r="BF278">
            <v>1.5</v>
          </cell>
          <cell r="BG278">
            <v>2</v>
          </cell>
          <cell r="BH278">
            <v>0</v>
          </cell>
          <cell r="BI278">
            <v>0</v>
          </cell>
          <cell r="BJ278">
            <v>0</v>
          </cell>
          <cell r="BK278">
            <v>1.5</v>
          </cell>
          <cell r="BL278">
            <v>0</v>
          </cell>
          <cell r="BM278">
            <v>6</v>
          </cell>
          <cell r="BN278">
            <v>1</v>
          </cell>
          <cell r="BO278">
            <v>0</v>
          </cell>
          <cell r="BP278">
            <v>13</v>
          </cell>
          <cell r="BQ278">
            <v>1.5</v>
          </cell>
          <cell r="CD278">
            <v>0</v>
          </cell>
          <cell r="CE278">
            <v>3</v>
          </cell>
        </row>
        <row r="279">
          <cell r="B279">
            <v>0</v>
          </cell>
          <cell r="C279" t="str">
            <v>TD287</v>
          </cell>
          <cell r="D279" t="str">
            <v>Hoàng Thu Nga</v>
          </cell>
          <cell r="E279" t="str">
            <v>Kế toán tổng hợp</v>
          </cell>
          <cell r="F279" t="str">
            <v>Phòng kế toán</v>
          </cell>
          <cell r="G279" t="str">
            <v>TD</v>
          </cell>
          <cell r="H279">
            <v>42667</v>
          </cell>
          <cell r="AB279">
            <v>42735</v>
          </cell>
          <cell r="AC279">
            <v>0</v>
          </cell>
          <cell r="AD279">
            <v>0</v>
          </cell>
          <cell r="AE279">
            <v>0</v>
          </cell>
          <cell r="AF279">
            <v>2.5</v>
          </cell>
          <cell r="AG279">
            <v>2.5</v>
          </cell>
          <cell r="AQ279">
            <v>0</v>
          </cell>
          <cell r="AR279">
            <v>0</v>
          </cell>
          <cell r="AS279">
            <v>0.5</v>
          </cell>
          <cell r="AT279">
            <v>0.5</v>
          </cell>
          <cell r="AU279">
            <v>2</v>
          </cell>
          <cell r="AW279">
            <v>43100</v>
          </cell>
          <cell r="AX279">
            <v>2</v>
          </cell>
          <cell r="AY279">
            <v>2</v>
          </cell>
          <cell r="AZ279">
            <v>14</v>
          </cell>
          <cell r="BA279">
            <v>0</v>
          </cell>
          <cell r="BB279">
            <v>12</v>
          </cell>
          <cell r="BC279">
            <v>14</v>
          </cell>
          <cell r="BD279">
            <v>0</v>
          </cell>
          <cell r="BE279">
            <v>1</v>
          </cell>
          <cell r="BF279">
            <v>1.5</v>
          </cell>
          <cell r="BG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2.5</v>
          </cell>
          <cell r="CD279">
            <v>0</v>
          </cell>
        </row>
        <row r="280">
          <cell r="B280">
            <v>0</v>
          </cell>
          <cell r="C280" t="str">
            <v>TD278</v>
          </cell>
          <cell r="D280" t="str">
            <v>Nguyễn Phú Minh</v>
          </cell>
          <cell r="E280" t="str">
            <v>Chuyên viên phát triển dự án</v>
          </cell>
          <cell r="F280" t="str">
            <v>Phòng Phát triển dự án</v>
          </cell>
          <cell r="G280" t="str">
            <v>TD</v>
          </cell>
          <cell r="H280">
            <v>42644</v>
          </cell>
          <cell r="AB280">
            <v>42735</v>
          </cell>
          <cell r="AC280">
            <v>0</v>
          </cell>
          <cell r="AD280">
            <v>0</v>
          </cell>
          <cell r="AE280">
            <v>0</v>
          </cell>
          <cell r="AF280">
            <v>3</v>
          </cell>
          <cell r="AG280">
            <v>3</v>
          </cell>
          <cell r="AQ280">
            <v>0</v>
          </cell>
          <cell r="AT280">
            <v>0</v>
          </cell>
          <cell r="AU280">
            <v>3</v>
          </cell>
          <cell r="AW280">
            <v>43100</v>
          </cell>
          <cell r="AX280">
            <v>0</v>
          </cell>
          <cell r="AY280">
            <v>3</v>
          </cell>
          <cell r="AZ280">
            <v>14</v>
          </cell>
          <cell r="BA280">
            <v>0</v>
          </cell>
          <cell r="BB280">
            <v>12</v>
          </cell>
          <cell r="BC280">
            <v>12</v>
          </cell>
          <cell r="BD280">
            <v>0</v>
          </cell>
          <cell r="BE280">
            <v>0</v>
          </cell>
          <cell r="BF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CD280">
            <v>0</v>
          </cell>
        </row>
        <row r="281">
          <cell r="B281">
            <v>10020</v>
          </cell>
          <cell r="C281" t="str">
            <v>KC042</v>
          </cell>
          <cell r="D281" t="str">
            <v>Nguyễn Xuân Vũ</v>
          </cell>
          <cell r="E281" t="str">
            <v>Phụ trách HSE &amp; an ninh</v>
          </cell>
          <cell r="F281" t="str">
            <v>Phòng An toàn - An ninh (HSE)</v>
          </cell>
          <cell r="G281" t="str">
            <v>C2</v>
          </cell>
          <cell r="H281">
            <v>42639</v>
          </cell>
          <cell r="AB281">
            <v>42735</v>
          </cell>
          <cell r="AC281">
            <v>0</v>
          </cell>
          <cell r="AD281">
            <v>0</v>
          </cell>
          <cell r="AE281">
            <v>0</v>
          </cell>
          <cell r="AF281">
            <v>3</v>
          </cell>
          <cell r="AG281">
            <v>3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3</v>
          </cell>
          <cell r="AW281">
            <v>43100</v>
          </cell>
          <cell r="AX281">
            <v>3</v>
          </cell>
          <cell r="AY281">
            <v>3</v>
          </cell>
          <cell r="AZ281">
            <v>15</v>
          </cell>
          <cell r="BA281">
            <v>0</v>
          </cell>
          <cell r="BB281">
            <v>12</v>
          </cell>
          <cell r="BC281">
            <v>15</v>
          </cell>
          <cell r="BD281">
            <v>1</v>
          </cell>
          <cell r="BE281">
            <v>1</v>
          </cell>
          <cell r="BF281">
            <v>1</v>
          </cell>
          <cell r="BG281">
            <v>1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1</v>
          </cell>
          <cell r="BM281">
            <v>0</v>
          </cell>
          <cell r="BN281">
            <v>0</v>
          </cell>
          <cell r="BO281">
            <v>2</v>
          </cell>
          <cell r="BP281">
            <v>7</v>
          </cell>
          <cell r="BQ281">
            <v>8</v>
          </cell>
          <cell r="CD281">
            <v>0</v>
          </cell>
          <cell r="CE281">
            <v>3</v>
          </cell>
        </row>
        <row r="282">
          <cell r="B282">
            <v>10104</v>
          </cell>
          <cell r="C282" t="str">
            <v>CNX322</v>
          </cell>
          <cell r="D282" t="str">
            <v>Phạm Văn Tuyền</v>
          </cell>
          <cell r="E282" t="str">
            <v>Nhân viên đấu thầu M&amp;E</v>
          </cell>
          <cell r="F282" t="str">
            <v>Phòng Đấu thầu</v>
          </cell>
          <cell r="G282" t="str">
            <v>C3</v>
          </cell>
          <cell r="H282">
            <v>42644</v>
          </cell>
          <cell r="AB282">
            <v>42735</v>
          </cell>
          <cell r="AC282">
            <v>0</v>
          </cell>
          <cell r="AD282">
            <v>0</v>
          </cell>
          <cell r="AE282">
            <v>0</v>
          </cell>
          <cell r="AF282">
            <v>3</v>
          </cell>
          <cell r="AG282">
            <v>3</v>
          </cell>
          <cell r="AQ282">
            <v>0</v>
          </cell>
          <cell r="AR282">
            <v>0</v>
          </cell>
          <cell r="AS282">
            <v>2.5</v>
          </cell>
          <cell r="AT282">
            <v>2.5</v>
          </cell>
          <cell r="AU282">
            <v>0.5</v>
          </cell>
          <cell r="AW282">
            <v>43100</v>
          </cell>
          <cell r="AX282">
            <v>0.5</v>
          </cell>
          <cell r="AY282">
            <v>0.5</v>
          </cell>
          <cell r="AZ282">
            <v>14</v>
          </cell>
          <cell r="BA282">
            <v>0</v>
          </cell>
          <cell r="BB282">
            <v>12</v>
          </cell>
          <cell r="BC282">
            <v>12.5</v>
          </cell>
          <cell r="BD282">
            <v>1</v>
          </cell>
          <cell r="BE282">
            <v>0</v>
          </cell>
          <cell r="BG282">
            <v>1</v>
          </cell>
          <cell r="BH282">
            <v>0.5</v>
          </cell>
          <cell r="BI282">
            <v>0</v>
          </cell>
          <cell r="BJ282">
            <v>0</v>
          </cell>
          <cell r="BK282">
            <v>0</v>
          </cell>
          <cell r="BL282">
            <v>3</v>
          </cell>
          <cell r="BM282">
            <v>3</v>
          </cell>
          <cell r="BN282">
            <v>0</v>
          </cell>
          <cell r="BO282">
            <v>0</v>
          </cell>
          <cell r="BP282">
            <v>8.5</v>
          </cell>
          <cell r="BQ282">
            <v>4</v>
          </cell>
          <cell r="CD282">
            <v>0</v>
          </cell>
          <cell r="CE282">
            <v>3</v>
          </cell>
        </row>
        <row r="283">
          <cell r="B283">
            <v>10289</v>
          </cell>
          <cell r="C283" t="str">
            <v>CNX323</v>
          </cell>
          <cell r="D283" t="str">
            <v>Mai Thanh Tùng</v>
          </cell>
          <cell r="E283" t="str">
            <v>Nhân viên kế toán công trình</v>
          </cell>
          <cell r="F283" t="str">
            <v>Phòng kế toán</v>
          </cell>
          <cell r="G283" t="str">
            <v>C3</v>
          </cell>
          <cell r="H283" t="str">
            <v>17/10/2016</v>
          </cell>
          <cell r="AB283">
            <v>42735</v>
          </cell>
          <cell r="AC283">
            <v>0</v>
          </cell>
          <cell r="AD283">
            <v>0</v>
          </cell>
          <cell r="AE283">
            <v>0</v>
          </cell>
          <cell r="AF283">
            <v>2.5</v>
          </cell>
          <cell r="AG283">
            <v>2.5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2.5</v>
          </cell>
          <cell r="AW283">
            <v>43100</v>
          </cell>
          <cell r="AX283">
            <v>0</v>
          </cell>
          <cell r="AY283">
            <v>2.5</v>
          </cell>
          <cell r="AZ283">
            <v>14</v>
          </cell>
          <cell r="BA283">
            <v>0</v>
          </cell>
          <cell r="BB283">
            <v>12</v>
          </cell>
          <cell r="BC283">
            <v>12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1</v>
          </cell>
          <cell r="BM283">
            <v>0</v>
          </cell>
          <cell r="BN283">
            <v>0</v>
          </cell>
          <cell r="BO283">
            <v>0</v>
          </cell>
          <cell r="BP283">
            <v>1</v>
          </cell>
          <cell r="BQ283">
            <v>11</v>
          </cell>
          <cell r="CD283">
            <v>0</v>
          </cell>
          <cell r="CE283">
            <v>3</v>
          </cell>
        </row>
        <row r="284">
          <cell r="B284">
            <v>0</v>
          </cell>
          <cell r="C284" t="str">
            <v>HT0008</v>
          </cell>
          <cell r="D284" t="str">
            <v>Lê Thị Hồng Vân</v>
          </cell>
          <cell r="E284" t="str">
            <v>Nhân viên nhân sự</v>
          </cell>
          <cell r="F284" t="str">
            <v>Phòng Hành chính - Nhân sự</v>
          </cell>
          <cell r="G284" t="str">
            <v>C7</v>
          </cell>
          <cell r="H284" t="str">
            <v>25/10/2016</v>
          </cell>
          <cell r="AB284">
            <v>42735</v>
          </cell>
          <cell r="AC284">
            <v>0</v>
          </cell>
          <cell r="AD284">
            <v>0</v>
          </cell>
          <cell r="AE284">
            <v>0</v>
          </cell>
          <cell r="AF284">
            <v>2</v>
          </cell>
          <cell r="AG284">
            <v>2</v>
          </cell>
          <cell r="AQ284">
            <v>0</v>
          </cell>
          <cell r="AT284">
            <v>0</v>
          </cell>
          <cell r="AU284">
            <v>2</v>
          </cell>
          <cell r="AW284">
            <v>43100</v>
          </cell>
          <cell r="AX284">
            <v>0</v>
          </cell>
          <cell r="AY284">
            <v>2</v>
          </cell>
          <cell r="AZ284">
            <v>14</v>
          </cell>
          <cell r="BA284">
            <v>0</v>
          </cell>
          <cell r="BB284">
            <v>12</v>
          </cell>
          <cell r="BC284">
            <v>12</v>
          </cell>
          <cell r="BD284">
            <v>0</v>
          </cell>
          <cell r="BE284">
            <v>0</v>
          </cell>
          <cell r="BF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CD284">
            <v>0</v>
          </cell>
        </row>
        <row r="285">
          <cell r="B285">
            <v>10263</v>
          </cell>
          <cell r="C285" t="str">
            <v>TD280</v>
          </cell>
          <cell r="D285" t="str">
            <v>Bùi Bảo Trung</v>
          </cell>
          <cell r="E285" t="str">
            <v>Chuyên viên tư vấn quản trị nhân sự</v>
          </cell>
          <cell r="F285" t="str">
            <v>Ban Hành chính - Nhân sự</v>
          </cell>
          <cell r="G285" t="str">
            <v>TD</v>
          </cell>
          <cell r="H285" t="str">
            <v>01/10/2016</v>
          </cell>
          <cell r="AB285">
            <v>42735</v>
          </cell>
          <cell r="AC285">
            <v>0</v>
          </cell>
          <cell r="AD285">
            <v>0</v>
          </cell>
          <cell r="AE285">
            <v>0</v>
          </cell>
          <cell r="AF285">
            <v>3</v>
          </cell>
          <cell r="AG285">
            <v>3</v>
          </cell>
          <cell r="AQ285">
            <v>0</v>
          </cell>
          <cell r="AR285">
            <v>3</v>
          </cell>
          <cell r="AS285">
            <v>0</v>
          </cell>
          <cell r="AT285">
            <v>3</v>
          </cell>
          <cell r="AU285">
            <v>0</v>
          </cell>
          <cell r="AW285">
            <v>43100</v>
          </cell>
          <cell r="AX285">
            <v>0</v>
          </cell>
          <cell r="AY285">
            <v>0</v>
          </cell>
          <cell r="AZ285">
            <v>14</v>
          </cell>
          <cell r="BA285">
            <v>0</v>
          </cell>
          <cell r="BB285">
            <v>12</v>
          </cell>
          <cell r="BC285">
            <v>12</v>
          </cell>
          <cell r="BD285">
            <v>0</v>
          </cell>
          <cell r="BE285">
            <v>0.5</v>
          </cell>
          <cell r="BG285">
            <v>0.5</v>
          </cell>
          <cell r="BH285">
            <v>1</v>
          </cell>
          <cell r="BI285">
            <v>1.5</v>
          </cell>
          <cell r="BJ285">
            <v>1</v>
          </cell>
          <cell r="BK285">
            <v>1</v>
          </cell>
          <cell r="BL285">
            <v>3</v>
          </cell>
          <cell r="BM285">
            <v>0</v>
          </cell>
          <cell r="BN285">
            <v>0</v>
          </cell>
          <cell r="BO285">
            <v>0</v>
          </cell>
          <cell r="BP285">
            <v>8.5</v>
          </cell>
          <cell r="BQ285">
            <v>3.5</v>
          </cell>
          <cell r="BX285">
            <v>3</v>
          </cell>
          <cell r="CD285">
            <v>3</v>
          </cell>
          <cell r="CE285">
            <v>0</v>
          </cell>
        </row>
        <row r="286">
          <cell r="B286">
            <v>10212</v>
          </cell>
          <cell r="C286" t="str">
            <v>TD281</v>
          </cell>
          <cell r="D286" t="str">
            <v>Phạm Thanh Hảo</v>
          </cell>
          <cell r="E286" t="str">
            <v>Giám đốc dự án nhân sự</v>
          </cell>
          <cell r="F286" t="str">
            <v>Ban Hành chính - Nhân sự</v>
          </cell>
          <cell r="G286" t="str">
            <v>TD</v>
          </cell>
          <cell r="H286" t="str">
            <v>10/10/2016</v>
          </cell>
          <cell r="AB286">
            <v>42735</v>
          </cell>
          <cell r="AC286">
            <v>0</v>
          </cell>
          <cell r="AD286">
            <v>0</v>
          </cell>
          <cell r="AE286">
            <v>0</v>
          </cell>
          <cell r="AF286">
            <v>2.5</v>
          </cell>
          <cell r="AG286">
            <v>2.5</v>
          </cell>
          <cell r="AQ286">
            <v>0</v>
          </cell>
          <cell r="AR286">
            <v>2.5</v>
          </cell>
          <cell r="AS286">
            <v>0.5</v>
          </cell>
          <cell r="AT286">
            <v>3</v>
          </cell>
          <cell r="AU286">
            <v>0</v>
          </cell>
          <cell r="AW286">
            <v>43100</v>
          </cell>
          <cell r="AX286">
            <v>0</v>
          </cell>
          <cell r="AY286">
            <v>0</v>
          </cell>
          <cell r="AZ286">
            <v>14</v>
          </cell>
          <cell r="BA286">
            <v>0</v>
          </cell>
          <cell r="BB286">
            <v>12</v>
          </cell>
          <cell r="BC286">
            <v>12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3</v>
          </cell>
          <cell r="BI286">
            <v>3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6</v>
          </cell>
          <cell r="BQ286">
            <v>6</v>
          </cell>
          <cell r="CD286">
            <v>0</v>
          </cell>
          <cell r="CE286">
            <v>3</v>
          </cell>
        </row>
        <row r="287">
          <cell r="B287">
            <v>10059</v>
          </cell>
          <cell r="C287" t="str">
            <v>DIA020</v>
          </cell>
          <cell r="D287" t="str">
            <v>Trương Chí Thanh</v>
          </cell>
          <cell r="E287" t="str">
            <v>Thủ kho</v>
          </cell>
          <cell r="F287" t="str">
            <v>Ban Điều hành dự án Ecolife Tây Hồ</v>
          </cell>
          <cell r="G287" t="str">
            <v>C8</v>
          </cell>
          <cell r="H287">
            <v>42614</v>
          </cell>
          <cell r="AB287">
            <v>42735</v>
          </cell>
          <cell r="AC287">
            <v>0</v>
          </cell>
          <cell r="AD287">
            <v>0</v>
          </cell>
          <cell r="AE287">
            <v>0</v>
          </cell>
          <cell r="AF287">
            <v>4</v>
          </cell>
          <cell r="AG287">
            <v>4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4</v>
          </cell>
          <cell r="AW287">
            <v>43100</v>
          </cell>
          <cell r="AX287">
            <v>0</v>
          </cell>
          <cell r="AY287">
            <v>4</v>
          </cell>
          <cell r="AZ287">
            <v>15</v>
          </cell>
          <cell r="BA287">
            <v>0</v>
          </cell>
          <cell r="BB287">
            <v>12</v>
          </cell>
          <cell r="BC287">
            <v>12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12</v>
          </cell>
          <cell r="CD287">
            <v>0</v>
          </cell>
          <cell r="CE287">
            <v>3</v>
          </cell>
        </row>
        <row r="288">
          <cell r="B288">
            <v>0</v>
          </cell>
          <cell r="C288" t="str">
            <v>TD290</v>
          </cell>
          <cell r="D288" t="str">
            <v>Nguyễn Thị Huyền Trang</v>
          </cell>
          <cell r="E288" t="str">
            <v>Phụ trách bán hàng</v>
          </cell>
          <cell r="F288" t="str">
            <v>Phòng Kinh doanh &amp; tiếp thị</v>
          </cell>
          <cell r="G288" t="str">
            <v>TD</v>
          </cell>
          <cell r="H288">
            <v>42683</v>
          </cell>
          <cell r="AB288">
            <v>42735</v>
          </cell>
          <cell r="AC288">
            <v>0</v>
          </cell>
          <cell r="AD288">
            <v>0</v>
          </cell>
          <cell r="AE288">
            <v>0</v>
          </cell>
          <cell r="AF288">
            <v>1.5</v>
          </cell>
          <cell r="AG288">
            <v>1.5</v>
          </cell>
          <cell r="AR288">
            <v>0</v>
          </cell>
          <cell r="AS288">
            <v>0</v>
          </cell>
          <cell r="AT288">
            <v>0</v>
          </cell>
          <cell r="AU288">
            <v>1.5</v>
          </cell>
          <cell r="AW288">
            <v>43100</v>
          </cell>
          <cell r="AX288">
            <v>1</v>
          </cell>
          <cell r="AY288">
            <v>1.5</v>
          </cell>
          <cell r="AZ288">
            <v>13</v>
          </cell>
          <cell r="BA288">
            <v>0</v>
          </cell>
          <cell r="BB288">
            <v>12</v>
          </cell>
          <cell r="BC288">
            <v>13</v>
          </cell>
          <cell r="BD288">
            <v>0</v>
          </cell>
          <cell r="BE288">
            <v>1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1</v>
          </cell>
          <cell r="CD288">
            <v>0</v>
          </cell>
        </row>
        <row r="289">
          <cell r="B289">
            <v>0</v>
          </cell>
          <cell r="C289" t="str">
            <v>TD291</v>
          </cell>
          <cell r="D289" t="str">
            <v>Nguyễn Thủy Tiên</v>
          </cell>
          <cell r="E289" t="str">
            <v>Phụ trách kinh doanh</v>
          </cell>
          <cell r="F289" t="str">
            <v>Phòng Kinh doanh &amp; tiếp thị</v>
          </cell>
          <cell r="G289" t="str">
            <v>TD</v>
          </cell>
          <cell r="H289">
            <v>42689</v>
          </cell>
          <cell r="AB289">
            <v>42735</v>
          </cell>
          <cell r="AC289">
            <v>0</v>
          </cell>
          <cell r="AD289">
            <v>0</v>
          </cell>
          <cell r="AE289">
            <v>0</v>
          </cell>
          <cell r="AF289">
            <v>1.5</v>
          </cell>
          <cell r="AG289">
            <v>1.5</v>
          </cell>
          <cell r="AR289">
            <v>0</v>
          </cell>
          <cell r="AS289">
            <v>0</v>
          </cell>
          <cell r="AT289">
            <v>0</v>
          </cell>
          <cell r="AU289">
            <v>1.5</v>
          </cell>
          <cell r="AW289">
            <v>43100</v>
          </cell>
          <cell r="AX289">
            <v>0</v>
          </cell>
          <cell r="AY289">
            <v>1.5</v>
          </cell>
          <cell r="AZ289">
            <v>13</v>
          </cell>
          <cell r="BA289">
            <v>0</v>
          </cell>
          <cell r="BB289">
            <v>12</v>
          </cell>
          <cell r="BC289">
            <v>12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3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3</v>
          </cell>
          <cell r="CD289">
            <v>0</v>
          </cell>
        </row>
        <row r="290">
          <cell r="B290">
            <v>0</v>
          </cell>
          <cell r="C290" t="str">
            <v>TD292</v>
          </cell>
          <cell r="D290" t="str">
            <v>Nguyễn Xuân Hương</v>
          </cell>
          <cell r="E290" t="str">
            <v>Giám đốc kinh doanh</v>
          </cell>
          <cell r="F290" t="str">
            <v>Ban kinh doanh</v>
          </cell>
          <cell r="G290" t="str">
            <v>TD</v>
          </cell>
          <cell r="H290">
            <v>42689</v>
          </cell>
          <cell r="AB290">
            <v>42735</v>
          </cell>
          <cell r="AC290">
            <v>0</v>
          </cell>
          <cell r="AD290">
            <v>0</v>
          </cell>
          <cell r="AE290">
            <v>0</v>
          </cell>
          <cell r="AF290">
            <v>1.5</v>
          </cell>
          <cell r="AG290">
            <v>1.5</v>
          </cell>
          <cell r="AR290">
            <v>0</v>
          </cell>
          <cell r="AS290">
            <v>0</v>
          </cell>
          <cell r="AT290">
            <v>0</v>
          </cell>
          <cell r="AU290">
            <v>1.5</v>
          </cell>
          <cell r="AW290">
            <v>43100</v>
          </cell>
          <cell r="AX290">
            <v>1.5</v>
          </cell>
          <cell r="AY290">
            <v>1.5</v>
          </cell>
          <cell r="AZ290">
            <v>13</v>
          </cell>
          <cell r="BA290">
            <v>0</v>
          </cell>
          <cell r="BB290">
            <v>12</v>
          </cell>
          <cell r="BC290">
            <v>13.5</v>
          </cell>
          <cell r="BD290">
            <v>0</v>
          </cell>
          <cell r="BE290">
            <v>0</v>
          </cell>
          <cell r="BF290">
            <v>3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3</v>
          </cell>
          <cell r="CD290">
            <v>0</v>
          </cell>
        </row>
        <row r="291">
          <cell r="B291">
            <v>10268</v>
          </cell>
          <cell r="C291" t="str">
            <v>TD293</v>
          </cell>
          <cell r="D291" t="str">
            <v>Trần Thị Huyền Trang</v>
          </cell>
          <cell r="E291" t="str">
            <v>Nhân viên lễ tân nhà mẫu</v>
          </cell>
          <cell r="F291" t="str">
            <v>Ban kinh doanh</v>
          </cell>
          <cell r="G291" t="str">
            <v>TD</v>
          </cell>
          <cell r="H291">
            <v>42690</v>
          </cell>
          <cell r="AB291">
            <v>42735</v>
          </cell>
          <cell r="AC291">
            <v>0</v>
          </cell>
          <cell r="AD291">
            <v>0</v>
          </cell>
          <cell r="AE291">
            <v>0</v>
          </cell>
          <cell r="AF291">
            <v>1.5</v>
          </cell>
          <cell r="AG291">
            <v>1.5</v>
          </cell>
          <cell r="AR291">
            <v>0</v>
          </cell>
          <cell r="AS291">
            <v>0</v>
          </cell>
          <cell r="AT291">
            <v>0</v>
          </cell>
          <cell r="AU291">
            <v>1.5</v>
          </cell>
          <cell r="AW291">
            <v>43100</v>
          </cell>
          <cell r="AX291">
            <v>1.5</v>
          </cell>
          <cell r="AY291">
            <v>1.5</v>
          </cell>
          <cell r="AZ291">
            <v>13</v>
          </cell>
          <cell r="BA291">
            <v>0</v>
          </cell>
          <cell r="BB291">
            <v>12</v>
          </cell>
          <cell r="BC291">
            <v>13.5</v>
          </cell>
          <cell r="BD291">
            <v>0</v>
          </cell>
          <cell r="BE291">
            <v>1</v>
          </cell>
          <cell r="BF291">
            <v>2.5</v>
          </cell>
          <cell r="BG291">
            <v>0</v>
          </cell>
          <cell r="BH291">
            <v>0</v>
          </cell>
          <cell r="BI291">
            <v>1</v>
          </cell>
          <cell r="BJ291">
            <v>1</v>
          </cell>
          <cell r="BK291">
            <v>1</v>
          </cell>
          <cell r="BL291">
            <v>1</v>
          </cell>
          <cell r="BM291">
            <v>0</v>
          </cell>
          <cell r="BN291">
            <v>0</v>
          </cell>
          <cell r="BO291">
            <v>0</v>
          </cell>
          <cell r="BP291">
            <v>7.5</v>
          </cell>
          <cell r="BQ291">
            <v>6</v>
          </cell>
          <cell r="CD291">
            <v>0</v>
          </cell>
          <cell r="CE291">
            <v>3</v>
          </cell>
        </row>
        <row r="292">
          <cell r="B292">
            <v>0</v>
          </cell>
          <cell r="C292" t="str">
            <v>TD295</v>
          </cell>
          <cell r="D292" t="str">
            <v>Trần Thị Vân Kiều</v>
          </cell>
          <cell r="E292" t="str">
            <v>Nhân viên thủ tục khách hàng</v>
          </cell>
          <cell r="F292" t="str">
            <v>Bộ phận thủ tục bán hàng</v>
          </cell>
          <cell r="G292" t="str">
            <v>TD</v>
          </cell>
          <cell r="H292">
            <v>42691</v>
          </cell>
          <cell r="AB292">
            <v>42735</v>
          </cell>
          <cell r="AC292">
            <v>0</v>
          </cell>
          <cell r="AD292">
            <v>0</v>
          </cell>
          <cell r="AE292">
            <v>0</v>
          </cell>
          <cell r="AF292">
            <v>1.5</v>
          </cell>
          <cell r="AG292">
            <v>1.5</v>
          </cell>
          <cell r="AR292">
            <v>0</v>
          </cell>
          <cell r="AS292">
            <v>0</v>
          </cell>
          <cell r="AT292">
            <v>0</v>
          </cell>
          <cell r="AU292">
            <v>1.5</v>
          </cell>
          <cell r="AW292">
            <v>43100</v>
          </cell>
          <cell r="AX292">
            <v>0</v>
          </cell>
          <cell r="AY292">
            <v>1.5</v>
          </cell>
          <cell r="AZ292">
            <v>13</v>
          </cell>
          <cell r="BA292">
            <v>0</v>
          </cell>
          <cell r="BB292">
            <v>12</v>
          </cell>
          <cell r="BC292">
            <v>12</v>
          </cell>
          <cell r="BD292">
            <v>0</v>
          </cell>
          <cell r="BE292">
            <v>0</v>
          </cell>
          <cell r="BF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CD292">
            <v>0</v>
          </cell>
        </row>
        <row r="293">
          <cell r="B293">
            <v>10211</v>
          </cell>
          <cell r="C293" t="str">
            <v>TD272</v>
          </cell>
          <cell r="D293" t="str">
            <v>Trần Thị Hoài</v>
          </cell>
          <cell r="E293" t="str">
            <v>Nhân viên thủ tục</v>
          </cell>
          <cell r="F293" t="str">
            <v>Thủ tục bán hàng</v>
          </cell>
          <cell r="G293" t="str">
            <v>TD</v>
          </cell>
          <cell r="H293">
            <v>42675</v>
          </cell>
          <cell r="AB293">
            <v>42735</v>
          </cell>
          <cell r="AC293">
            <v>0</v>
          </cell>
          <cell r="AD293">
            <v>0</v>
          </cell>
          <cell r="AE293">
            <v>0</v>
          </cell>
          <cell r="AF293">
            <v>2</v>
          </cell>
          <cell r="AG293">
            <v>2</v>
          </cell>
          <cell r="AR293">
            <v>0</v>
          </cell>
          <cell r="AS293">
            <v>0</v>
          </cell>
          <cell r="AT293">
            <v>0</v>
          </cell>
          <cell r="AU293">
            <v>2</v>
          </cell>
          <cell r="AW293">
            <v>43100</v>
          </cell>
          <cell r="AX293">
            <v>2</v>
          </cell>
          <cell r="AY293">
            <v>2</v>
          </cell>
          <cell r="AZ293">
            <v>13</v>
          </cell>
          <cell r="BA293">
            <v>0</v>
          </cell>
          <cell r="BB293">
            <v>12</v>
          </cell>
          <cell r="BC293">
            <v>14</v>
          </cell>
          <cell r="BD293">
            <v>1</v>
          </cell>
          <cell r="BE293">
            <v>2</v>
          </cell>
          <cell r="BF293">
            <v>1</v>
          </cell>
          <cell r="BG293">
            <v>0</v>
          </cell>
          <cell r="BH293">
            <v>1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1</v>
          </cell>
          <cell r="BN293">
            <v>1</v>
          </cell>
          <cell r="BO293">
            <v>0</v>
          </cell>
          <cell r="BP293">
            <v>7</v>
          </cell>
          <cell r="BQ293">
            <v>7</v>
          </cell>
          <cell r="CD293">
            <v>0</v>
          </cell>
          <cell r="CE293">
            <v>3</v>
          </cell>
        </row>
        <row r="294">
          <cell r="B294">
            <v>0</v>
          </cell>
          <cell r="C294" t="str">
            <v>TD289</v>
          </cell>
          <cell r="D294" t="str">
            <v>Ngô Thị Ngọc Kiều</v>
          </cell>
          <cell r="E294" t="str">
            <v>Nhân viên thủ tục khách hàng</v>
          </cell>
          <cell r="F294" t="str">
            <v>Bộ phận thủ tục bán hàng</v>
          </cell>
          <cell r="G294" t="str">
            <v>TD</v>
          </cell>
          <cell r="H294">
            <v>42683</v>
          </cell>
          <cell r="AB294">
            <v>42735</v>
          </cell>
          <cell r="AC294">
            <v>0</v>
          </cell>
          <cell r="AD294">
            <v>0</v>
          </cell>
          <cell r="AE294">
            <v>0</v>
          </cell>
          <cell r="AF294">
            <v>1.5</v>
          </cell>
          <cell r="AG294">
            <v>1.5</v>
          </cell>
          <cell r="AR294">
            <v>0</v>
          </cell>
          <cell r="AS294">
            <v>1</v>
          </cell>
          <cell r="AT294">
            <v>1</v>
          </cell>
          <cell r="AU294">
            <v>0.5</v>
          </cell>
          <cell r="AW294">
            <v>43100</v>
          </cell>
          <cell r="AX294">
            <v>0.5</v>
          </cell>
          <cell r="AY294">
            <v>0.5</v>
          </cell>
          <cell r="AZ294">
            <v>13</v>
          </cell>
          <cell r="BA294">
            <v>0</v>
          </cell>
          <cell r="BB294">
            <v>12</v>
          </cell>
          <cell r="BC294">
            <v>12.5</v>
          </cell>
          <cell r="BD294">
            <v>1</v>
          </cell>
          <cell r="BE294">
            <v>0</v>
          </cell>
          <cell r="BF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1</v>
          </cell>
          <cell r="CD294">
            <v>0</v>
          </cell>
        </row>
        <row r="295">
          <cell r="B295">
            <v>0</v>
          </cell>
          <cell r="C295" t="str">
            <v>TD294</v>
          </cell>
          <cell r="D295" t="str">
            <v>Dương Thị Ánh</v>
          </cell>
          <cell r="E295" t="str">
            <v>Nhân viên thủ tục khách hàng</v>
          </cell>
          <cell r="F295" t="str">
            <v>Bộ phận thủ tục bán hàng</v>
          </cell>
          <cell r="G295" t="str">
            <v>TD</v>
          </cell>
          <cell r="H295">
            <v>42683</v>
          </cell>
          <cell r="AB295">
            <v>42735</v>
          </cell>
          <cell r="AC295">
            <v>0</v>
          </cell>
          <cell r="AD295">
            <v>0</v>
          </cell>
          <cell r="AE295">
            <v>0</v>
          </cell>
          <cell r="AF295">
            <v>1.5</v>
          </cell>
          <cell r="AG295">
            <v>1.5</v>
          </cell>
          <cell r="AR295">
            <v>0</v>
          </cell>
          <cell r="AS295">
            <v>0</v>
          </cell>
          <cell r="AT295">
            <v>0</v>
          </cell>
          <cell r="AU295">
            <v>1.5</v>
          </cell>
          <cell r="AW295">
            <v>43100</v>
          </cell>
          <cell r="AX295">
            <v>1</v>
          </cell>
          <cell r="AY295">
            <v>1.5</v>
          </cell>
          <cell r="AZ295">
            <v>13</v>
          </cell>
          <cell r="BA295">
            <v>0</v>
          </cell>
          <cell r="BB295">
            <v>12</v>
          </cell>
          <cell r="BC295">
            <v>13</v>
          </cell>
          <cell r="BD295">
            <v>1</v>
          </cell>
          <cell r="BE295">
            <v>0</v>
          </cell>
          <cell r="BF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1</v>
          </cell>
          <cell r="CD295">
            <v>0</v>
          </cell>
        </row>
        <row r="296">
          <cell r="B296">
            <v>10267</v>
          </cell>
          <cell r="C296" t="str">
            <v>TD286</v>
          </cell>
          <cell r="D296" t="str">
            <v xml:space="preserve">Phạm Thị Lê </v>
          </cell>
          <cell r="E296" t="str">
            <v>Chuyên viên tài chính</v>
          </cell>
          <cell r="F296" t="str">
            <v>BP Tài chính</v>
          </cell>
          <cell r="G296" t="str">
            <v>TD</v>
          </cell>
          <cell r="H296">
            <v>42675</v>
          </cell>
          <cell r="AB296">
            <v>42735</v>
          </cell>
          <cell r="AC296">
            <v>0</v>
          </cell>
          <cell r="AD296">
            <v>0</v>
          </cell>
          <cell r="AE296">
            <v>0</v>
          </cell>
          <cell r="AF296">
            <v>2</v>
          </cell>
          <cell r="AG296">
            <v>2</v>
          </cell>
          <cell r="AR296">
            <v>0</v>
          </cell>
          <cell r="AS296">
            <v>0</v>
          </cell>
          <cell r="AT296">
            <v>0</v>
          </cell>
          <cell r="AU296">
            <v>2</v>
          </cell>
          <cell r="AW296">
            <v>43100</v>
          </cell>
          <cell r="AX296">
            <v>2</v>
          </cell>
          <cell r="AY296">
            <v>2</v>
          </cell>
          <cell r="AZ296">
            <v>13</v>
          </cell>
          <cell r="BA296">
            <v>0</v>
          </cell>
          <cell r="BB296">
            <v>12</v>
          </cell>
          <cell r="BC296">
            <v>14</v>
          </cell>
          <cell r="BD296">
            <v>0.5</v>
          </cell>
          <cell r="BE296">
            <v>2</v>
          </cell>
          <cell r="BF296">
            <v>1</v>
          </cell>
          <cell r="BG296">
            <v>1.5</v>
          </cell>
          <cell r="BH296">
            <v>0</v>
          </cell>
          <cell r="BI296">
            <v>4</v>
          </cell>
          <cell r="BJ296">
            <v>0</v>
          </cell>
          <cell r="BK296">
            <v>0</v>
          </cell>
          <cell r="BL296">
            <v>0</v>
          </cell>
          <cell r="BM296">
            <v>3</v>
          </cell>
          <cell r="BN296">
            <v>0</v>
          </cell>
          <cell r="BO296">
            <v>0</v>
          </cell>
          <cell r="BP296">
            <v>12</v>
          </cell>
          <cell r="BQ296">
            <v>2</v>
          </cell>
          <cell r="CD296">
            <v>0</v>
          </cell>
          <cell r="CE296">
            <v>3</v>
          </cell>
        </row>
        <row r="297">
          <cell r="B297">
            <v>0</v>
          </cell>
          <cell r="C297" t="str">
            <v>TD296</v>
          </cell>
          <cell r="D297" t="str">
            <v>Nguyễn Quang Huy</v>
          </cell>
          <cell r="E297" t="str">
            <v>Giám đốc Phát triển dự án</v>
          </cell>
          <cell r="F297" t="str">
            <v>Ban Phát triển Dự án</v>
          </cell>
          <cell r="G297" t="str">
            <v>TD</v>
          </cell>
          <cell r="H297">
            <v>42695</v>
          </cell>
          <cell r="AB297">
            <v>42735</v>
          </cell>
          <cell r="AC297">
            <v>0</v>
          </cell>
          <cell r="AD297">
            <v>0</v>
          </cell>
          <cell r="AE297">
            <v>0</v>
          </cell>
          <cell r="AF297">
            <v>1.5</v>
          </cell>
          <cell r="AG297">
            <v>1.5</v>
          </cell>
          <cell r="AR297">
            <v>0</v>
          </cell>
          <cell r="AS297">
            <v>0</v>
          </cell>
          <cell r="AT297">
            <v>0</v>
          </cell>
          <cell r="AU297">
            <v>1.5</v>
          </cell>
          <cell r="AW297">
            <v>43100</v>
          </cell>
          <cell r="AX297">
            <v>0</v>
          </cell>
          <cell r="AY297">
            <v>1.5</v>
          </cell>
          <cell r="AZ297">
            <v>13</v>
          </cell>
          <cell r="BA297">
            <v>0</v>
          </cell>
          <cell r="BB297">
            <v>12</v>
          </cell>
          <cell r="BC297">
            <v>12</v>
          </cell>
          <cell r="BD297">
            <v>0</v>
          </cell>
          <cell r="BE297">
            <v>0</v>
          </cell>
          <cell r="BF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CD297">
            <v>0</v>
          </cell>
        </row>
        <row r="298">
          <cell r="B298">
            <v>10213</v>
          </cell>
          <cell r="C298" t="str">
            <v>TD288</v>
          </cell>
          <cell r="D298" t="str">
            <v>Hoàng Tú Anh</v>
          </cell>
          <cell r="E298" t="str">
            <v>Chuyên viên giải phóng mặt bằng</v>
          </cell>
          <cell r="F298" t="str">
            <v>BP giải phóng mặt bằng</v>
          </cell>
          <cell r="G298" t="str">
            <v>TD</v>
          </cell>
          <cell r="H298">
            <v>42675</v>
          </cell>
          <cell r="AB298">
            <v>42735</v>
          </cell>
          <cell r="AC298">
            <v>0</v>
          </cell>
          <cell r="AD298">
            <v>0</v>
          </cell>
          <cell r="AE298">
            <v>0</v>
          </cell>
          <cell r="AF298">
            <v>2</v>
          </cell>
          <cell r="AG298">
            <v>2</v>
          </cell>
          <cell r="AR298">
            <v>0</v>
          </cell>
          <cell r="AS298">
            <v>0</v>
          </cell>
          <cell r="AT298">
            <v>0</v>
          </cell>
          <cell r="AU298">
            <v>2</v>
          </cell>
          <cell r="AW298">
            <v>43100</v>
          </cell>
          <cell r="AX298">
            <v>2</v>
          </cell>
          <cell r="AY298">
            <v>2</v>
          </cell>
          <cell r="AZ298">
            <v>13</v>
          </cell>
          <cell r="BA298">
            <v>0</v>
          </cell>
          <cell r="BB298">
            <v>12</v>
          </cell>
          <cell r="BC298">
            <v>14</v>
          </cell>
          <cell r="BD298">
            <v>2</v>
          </cell>
          <cell r="BE298">
            <v>2</v>
          </cell>
          <cell r="BF298">
            <v>1</v>
          </cell>
          <cell r="BG298">
            <v>1</v>
          </cell>
          <cell r="BH298">
            <v>2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8</v>
          </cell>
          <cell r="BQ298">
            <v>6</v>
          </cell>
          <cell r="CD298">
            <v>0</v>
          </cell>
          <cell r="CE298">
            <v>3</v>
          </cell>
        </row>
        <row r="299">
          <cell r="B299">
            <v>10022</v>
          </cell>
          <cell r="C299" t="str">
            <v>KC045</v>
          </cell>
          <cell r="D299" t="str">
            <v>Nguyễn Huy Châu</v>
          </cell>
          <cell r="E299" t="str">
            <v>Nhân viên an toàn lao động</v>
          </cell>
          <cell r="F299" t="str">
            <v>Ban Quản lý các dự án - HSE</v>
          </cell>
          <cell r="G299" t="str">
            <v>C2</v>
          </cell>
          <cell r="H299">
            <v>42675</v>
          </cell>
          <cell r="AB299">
            <v>42735</v>
          </cell>
          <cell r="AC299">
            <v>0</v>
          </cell>
          <cell r="AD299">
            <v>0</v>
          </cell>
          <cell r="AE299">
            <v>0</v>
          </cell>
          <cell r="AF299">
            <v>2</v>
          </cell>
          <cell r="AG299">
            <v>2</v>
          </cell>
          <cell r="AR299">
            <v>0</v>
          </cell>
          <cell r="AS299">
            <v>0</v>
          </cell>
          <cell r="AT299">
            <v>0</v>
          </cell>
          <cell r="AU299">
            <v>2</v>
          </cell>
          <cell r="AW299">
            <v>43100</v>
          </cell>
          <cell r="AX299">
            <v>0</v>
          </cell>
          <cell r="AY299">
            <v>2</v>
          </cell>
          <cell r="AZ299">
            <v>13</v>
          </cell>
          <cell r="BA299">
            <v>0</v>
          </cell>
          <cell r="BB299">
            <v>12</v>
          </cell>
          <cell r="BC299">
            <v>12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1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1</v>
          </cell>
          <cell r="BQ299">
            <v>11</v>
          </cell>
          <cell r="CD299">
            <v>0</v>
          </cell>
          <cell r="CE299">
            <v>3</v>
          </cell>
        </row>
        <row r="300">
          <cell r="B300">
            <v>0</v>
          </cell>
          <cell r="C300" t="str">
            <v>KC044</v>
          </cell>
          <cell r="D300" t="str">
            <v>Võ Văn Minh</v>
          </cell>
          <cell r="E300" t="str">
            <v>Phó ban quản lý các dự án</v>
          </cell>
          <cell r="F300" t="str">
            <v>Phòng Quản lí các dự án</v>
          </cell>
          <cell r="G300" t="str">
            <v>C2</v>
          </cell>
          <cell r="H300">
            <v>42628</v>
          </cell>
          <cell r="AB300">
            <v>42735</v>
          </cell>
          <cell r="AC300">
            <v>0</v>
          </cell>
          <cell r="AD300">
            <v>0</v>
          </cell>
          <cell r="AE300">
            <v>0</v>
          </cell>
          <cell r="AF300">
            <v>3.5</v>
          </cell>
          <cell r="AG300">
            <v>3.5</v>
          </cell>
          <cell r="AR300">
            <v>3</v>
          </cell>
          <cell r="AS300">
            <v>0</v>
          </cell>
          <cell r="AT300">
            <v>3</v>
          </cell>
          <cell r="AU300">
            <v>0.5</v>
          </cell>
          <cell r="AW300">
            <v>43100</v>
          </cell>
          <cell r="AX300">
            <v>0</v>
          </cell>
          <cell r="AY300">
            <v>0.5</v>
          </cell>
          <cell r="AZ300">
            <v>15</v>
          </cell>
          <cell r="BA300">
            <v>0</v>
          </cell>
          <cell r="BB300">
            <v>12</v>
          </cell>
          <cell r="BC300">
            <v>12</v>
          </cell>
          <cell r="BD300">
            <v>0</v>
          </cell>
          <cell r="BE300">
            <v>0</v>
          </cell>
          <cell r="BF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CD300">
            <v>0</v>
          </cell>
        </row>
        <row r="301">
          <cell r="B301">
            <v>10013</v>
          </cell>
          <cell r="C301" t="str">
            <v>KC020</v>
          </cell>
          <cell r="D301" t="str">
            <v>Tống Viết Tú</v>
          </cell>
          <cell r="E301" t="str">
            <v>Phụ trách HSE &amp; an ninh</v>
          </cell>
          <cell r="F301" t="str">
            <v>Đoàn Tư vấn giám sát</v>
          </cell>
          <cell r="G301" t="str">
            <v>C2</v>
          </cell>
          <cell r="H301">
            <v>42644</v>
          </cell>
          <cell r="AB301">
            <v>42735</v>
          </cell>
          <cell r="AC301">
            <v>0</v>
          </cell>
          <cell r="AD301">
            <v>0</v>
          </cell>
          <cell r="AE301">
            <v>0</v>
          </cell>
          <cell r="AF301">
            <v>3</v>
          </cell>
          <cell r="AG301">
            <v>3</v>
          </cell>
          <cell r="AR301">
            <v>0</v>
          </cell>
          <cell r="AS301">
            <v>0</v>
          </cell>
          <cell r="AT301">
            <v>0</v>
          </cell>
          <cell r="AU301">
            <v>3</v>
          </cell>
          <cell r="AW301">
            <v>43100</v>
          </cell>
          <cell r="AX301">
            <v>0</v>
          </cell>
          <cell r="AY301">
            <v>3</v>
          </cell>
          <cell r="AZ301">
            <v>14</v>
          </cell>
          <cell r="BA301">
            <v>0</v>
          </cell>
          <cell r="BB301">
            <v>12</v>
          </cell>
          <cell r="BC301">
            <v>12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3</v>
          </cell>
          <cell r="BN301">
            <v>0</v>
          </cell>
          <cell r="BO301">
            <v>0</v>
          </cell>
          <cell r="BP301">
            <v>3</v>
          </cell>
          <cell r="BQ301">
            <v>9</v>
          </cell>
          <cell r="CD301">
            <v>0</v>
          </cell>
          <cell r="CE301">
            <v>3</v>
          </cell>
        </row>
        <row r="302">
          <cell r="B302">
            <v>10021</v>
          </cell>
          <cell r="C302" t="str">
            <v>KC043</v>
          </cell>
          <cell r="D302" t="str">
            <v>Đoàn Tuấn Anh</v>
          </cell>
          <cell r="E302" t="str">
            <v>Phụ trách HSE &amp; an ninh</v>
          </cell>
          <cell r="F302" t="str">
            <v>Đoàn Tư vấn giám sát</v>
          </cell>
          <cell r="G302" t="str">
            <v>C2</v>
          </cell>
          <cell r="H302">
            <v>42660</v>
          </cell>
          <cell r="AB302">
            <v>42735</v>
          </cell>
          <cell r="AC302">
            <v>0</v>
          </cell>
          <cell r="AD302">
            <v>0</v>
          </cell>
          <cell r="AE302">
            <v>0</v>
          </cell>
          <cell r="AF302">
            <v>2.5</v>
          </cell>
          <cell r="AG302">
            <v>2.5</v>
          </cell>
          <cell r="AR302">
            <v>0</v>
          </cell>
          <cell r="AS302">
            <v>0</v>
          </cell>
          <cell r="AT302">
            <v>0</v>
          </cell>
          <cell r="AU302">
            <v>2.5</v>
          </cell>
          <cell r="AW302">
            <v>43100</v>
          </cell>
          <cell r="AX302">
            <v>0</v>
          </cell>
          <cell r="AY302">
            <v>2.5</v>
          </cell>
          <cell r="AZ302">
            <v>14</v>
          </cell>
          <cell r="BA302">
            <v>0</v>
          </cell>
          <cell r="BB302">
            <v>12</v>
          </cell>
          <cell r="BC302">
            <v>12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12</v>
          </cell>
          <cell r="CD302">
            <v>0</v>
          </cell>
          <cell r="CE302">
            <v>3</v>
          </cell>
        </row>
        <row r="303">
          <cell r="B303">
            <v>10158</v>
          </cell>
          <cell r="C303" t="str">
            <v>DIA032</v>
          </cell>
          <cell r="D303" t="str">
            <v>Đinh Thị Sen</v>
          </cell>
          <cell r="E303" t="str">
            <v>Nhân viên hợp đồng</v>
          </cell>
          <cell r="F303" t="str">
            <v>Bộ phận Đấu thầu-Xây dựng</v>
          </cell>
          <cell r="G303" t="str">
            <v>C3</v>
          </cell>
          <cell r="H303">
            <v>42675</v>
          </cell>
          <cell r="AB303">
            <v>42735</v>
          </cell>
          <cell r="AC303">
            <v>0</v>
          </cell>
          <cell r="AD303">
            <v>0</v>
          </cell>
          <cell r="AE303">
            <v>0</v>
          </cell>
          <cell r="AF303">
            <v>2</v>
          </cell>
          <cell r="AG303">
            <v>2</v>
          </cell>
          <cell r="AR303">
            <v>0</v>
          </cell>
          <cell r="AS303">
            <v>0</v>
          </cell>
          <cell r="AT303">
            <v>0</v>
          </cell>
          <cell r="AU303">
            <v>2</v>
          </cell>
          <cell r="AW303">
            <v>43100</v>
          </cell>
          <cell r="AX303">
            <v>2</v>
          </cell>
          <cell r="AY303">
            <v>2</v>
          </cell>
          <cell r="AZ303">
            <v>13</v>
          </cell>
          <cell r="BA303">
            <v>0</v>
          </cell>
          <cell r="BB303">
            <v>12</v>
          </cell>
          <cell r="BC303">
            <v>14</v>
          </cell>
          <cell r="BD303">
            <v>1</v>
          </cell>
          <cell r="BE303">
            <v>2</v>
          </cell>
          <cell r="BF303">
            <v>1</v>
          </cell>
          <cell r="BG303">
            <v>0</v>
          </cell>
          <cell r="BH303">
            <v>0</v>
          </cell>
          <cell r="BI303">
            <v>2</v>
          </cell>
          <cell r="BJ303">
            <v>1.5</v>
          </cell>
          <cell r="BK303">
            <v>1</v>
          </cell>
          <cell r="BL303">
            <v>1</v>
          </cell>
          <cell r="BM303">
            <v>0</v>
          </cell>
          <cell r="BN303">
            <v>0</v>
          </cell>
          <cell r="BO303">
            <v>0</v>
          </cell>
          <cell r="BP303">
            <v>9.5</v>
          </cell>
          <cell r="BQ303">
            <v>4.5</v>
          </cell>
          <cell r="CD303">
            <v>0</v>
          </cell>
          <cell r="CE303">
            <v>3</v>
          </cell>
        </row>
        <row r="304">
          <cell r="B304">
            <v>0</v>
          </cell>
          <cell r="C304" t="str">
            <v>CNX328</v>
          </cell>
          <cell r="D304" t="str">
            <v>Nguyễn Việt Cường</v>
          </cell>
          <cell r="E304" t="str">
            <v>Nhân viên khối lượng</v>
          </cell>
          <cell r="F304" t="str">
            <v>Bộ phận khối lượng</v>
          </cell>
          <cell r="G304" t="str">
            <v>C3</v>
          </cell>
          <cell r="H304">
            <v>42683</v>
          </cell>
          <cell r="AB304">
            <v>42735</v>
          </cell>
          <cell r="AC304">
            <v>0</v>
          </cell>
          <cell r="AD304">
            <v>0</v>
          </cell>
          <cell r="AE304">
            <v>0</v>
          </cell>
          <cell r="AF304">
            <v>1.5</v>
          </cell>
          <cell r="AG304">
            <v>1.5</v>
          </cell>
          <cell r="AR304">
            <v>0</v>
          </cell>
          <cell r="AS304">
            <v>0</v>
          </cell>
          <cell r="AT304">
            <v>0</v>
          </cell>
          <cell r="AU304">
            <v>1.5</v>
          </cell>
          <cell r="AW304">
            <v>43100</v>
          </cell>
          <cell r="AX304">
            <v>0</v>
          </cell>
          <cell r="AY304">
            <v>1.5</v>
          </cell>
          <cell r="AZ304">
            <v>13</v>
          </cell>
          <cell r="BA304">
            <v>0</v>
          </cell>
          <cell r="BB304">
            <v>12</v>
          </cell>
          <cell r="BC304">
            <v>12</v>
          </cell>
          <cell r="BD304">
            <v>0</v>
          </cell>
          <cell r="BE304">
            <v>0</v>
          </cell>
          <cell r="BF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CD304">
            <v>0</v>
          </cell>
        </row>
        <row r="305">
          <cell r="B305">
            <v>0</v>
          </cell>
          <cell r="C305" t="str">
            <v>CNX332</v>
          </cell>
          <cell r="D305" t="str">
            <v>Đặng Đức Doanh</v>
          </cell>
          <cell r="E305" t="str">
            <v>Kỹ sư giám sát xây dựng</v>
          </cell>
          <cell r="F305" t="str">
            <v>Ban Điều hành dự án - Ecolife Tây Hồ</v>
          </cell>
          <cell r="G305" t="str">
            <v>C3</v>
          </cell>
          <cell r="H305">
            <v>42675</v>
          </cell>
          <cell r="AB305">
            <v>42735</v>
          </cell>
          <cell r="AC305">
            <v>0</v>
          </cell>
          <cell r="AD305">
            <v>0</v>
          </cell>
          <cell r="AE305">
            <v>0</v>
          </cell>
          <cell r="AF305">
            <v>2</v>
          </cell>
          <cell r="AG305">
            <v>2</v>
          </cell>
          <cell r="AR305">
            <v>0</v>
          </cell>
          <cell r="AS305">
            <v>0</v>
          </cell>
          <cell r="AT305">
            <v>0</v>
          </cell>
          <cell r="AU305">
            <v>2</v>
          </cell>
          <cell r="AW305">
            <v>43100</v>
          </cell>
          <cell r="AX305">
            <v>0</v>
          </cell>
          <cell r="AY305">
            <v>2</v>
          </cell>
          <cell r="AZ305">
            <v>13</v>
          </cell>
          <cell r="BA305">
            <v>0</v>
          </cell>
          <cell r="BB305">
            <v>12</v>
          </cell>
          <cell r="BC305">
            <v>12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CD305">
            <v>0</v>
          </cell>
        </row>
        <row r="306">
          <cell r="B306">
            <v>10105</v>
          </cell>
          <cell r="C306" t="str">
            <v>CNX329</v>
          </cell>
          <cell r="D306" t="str">
            <v>Phạm Văn Huân</v>
          </cell>
          <cell r="E306" t="str">
            <v>Trưởng tòa</v>
          </cell>
          <cell r="F306" t="str">
            <v>Ban Điều hành dự án Ecolife Capitol</v>
          </cell>
          <cell r="G306" t="str">
            <v>C3</v>
          </cell>
          <cell r="H306">
            <v>42156</v>
          </cell>
          <cell r="AB306">
            <v>42735</v>
          </cell>
          <cell r="AC306">
            <v>0</v>
          </cell>
          <cell r="AD306">
            <v>6</v>
          </cell>
          <cell r="AE306">
            <v>0</v>
          </cell>
          <cell r="AF306">
            <v>12</v>
          </cell>
          <cell r="AG306">
            <v>12</v>
          </cell>
          <cell r="AR306">
            <v>0</v>
          </cell>
          <cell r="AS306">
            <v>0</v>
          </cell>
          <cell r="AT306">
            <v>0</v>
          </cell>
          <cell r="AU306">
            <v>12</v>
          </cell>
          <cell r="AW306">
            <v>43100</v>
          </cell>
          <cell r="AX306">
            <v>0</v>
          </cell>
          <cell r="AY306">
            <v>12</v>
          </cell>
          <cell r="AZ306">
            <v>30</v>
          </cell>
          <cell r="BA306">
            <v>0</v>
          </cell>
          <cell r="BB306">
            <v>12</v>
          </cell>
          <cell r="BC306">
            <v>12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5.5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5.5</v>
          </cell>
          <cell r="BQ306">
            <v>6.5</v>
          </cell>
          <cell r="CD306">
            <v>0</v>
          </cell>
          <cell r="CE306">
            <v>3</v>
          </cell>
        </row>
        <row r="307">
          <cell r="B307">
            <v>0</v>
          </cell>
          <cell r="C307" t="str">
            <v>CNX325</v>
          </cell>
          <cell r="D307" t="str">
            <v>Mai Thanh Tùng</v>
          </cell>
          <cell r="E307" t="str">
            <v>Nhân viên kế toán công trình</v>
          </cell>
          <cell r="F307" t="str">
            <v>Phòng kế toán</v>
          </cell>
          <cell r="G307" t="str">
            <v>C3</v>
          </cell>
          <cell r="H307">
            <v>42660</v>
          </cell>
          <cell r="AB307">
            <v>42735</v>
          </cell>
          <cell r="AC307">
            <v>0</v>
          </cell>
          <cell r="AD307">
            <v>0</v>
          </cell>
          <cell r="AE307">
            <v>0</v>
          </cell>
          <cell r="AF307">
            <v>2.5</v>
          </cell>
          <cell r="AG307">
            <v>2.5</v>
          </cell>
          <cell r="AR307">
            <v>0</v>
          </cell>
          <cell r="AS307">
            <v>0</v>
          </cell>
          <cell r="AT307">
            <v>0</v>
          </cell>
          <cell r="AU307">
            <v>2.5</v>
          </cell>
          <cell r="AW307">
            <v>43100</v>
          </cell>
          <cell r="AX307">
            <v>0</v>
          </cell>
          <cell r="AY307">
            <v>2.5</v>
          </cell>
          <cell r="AZ307">
            <v>14</v>
          </cell>
          <cell r="BA307">
            <v>0</v>
          </cell>
          <cell r="BB307">
            <v>12</v>
          </cell>
          <cell r="BC307">
            <v>12</v>
          </cell>
          <cell r="BD307">
            <v>0</v>
          </cell>
          <cell r="BE307">
            <v>0</v>
          </cell>
          <cell r="BF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CD307">
            <v>0</v>
          </cell>
        </row>
        <row r="308">
          <cell r="B308">
            <v>0</v>
          </cell>
          <cell r="C308" t="str">
            <v>CNX331</v>
          </cell>
          <cell r="D308" t="str">
            <v>Nguyễn Thị Lan</v>
          </cell>
          <cell r="E308" t="str">
            <v>Nhân viên phụ bếp</v>
          </cell>
          <cell r="F308" t="str">
            <v>Ban Điều hành dự án Ecohome Phúc lợi</v>
          </cell>
          <cell r="G308" t="str">
            <v>C3</v>
          </cell>
          <cell r="H308">
            <v>42690</v>
          </cell>
          <cell r="AB308">
            <v>42735</v>
          </cell>
          <cell r="AC308">
            <v>0</v>
          </cell>
          <cell r="AD308">
            <v>0</v>
          </cell>
          <cell r="AE308">
            <v>0</v>
          </cell>
          <cell r="AF308">
            <v>1.5</v>
          </cell>
          <cell r="AG308">
            <v>1.5</v>
          </cell>
          <cell r="AR308">
            <v>0</v>
          </cell>
          <cell r="AT308">
            <v>0</v>
          </cell>
          <cell r="AU308">
            <v>1.5</v>
          </cell>
          <cell r="AW308">
            <v>43100</v>
          </cell>
          <cell r="AX308">
            <v>0</v>
          </cell>
          <cell r="AY308">
            <v>1.5</v>
          </cell>
          <cell r="AZ308">
            <v>13</v>
          </cell>
          <cell r="BA308">
            <v>0</v>
          </cell>
          <cell r="BB308">
            <v>12</v>
          </cell>
          <cell r="BC308">
            <v>12</v>
          </cell>
          <cell r="BD308">
            <v>0</v>
          </cell>
          <cell r="BE308">
            <v>0</v>
          </cell>
          <cell r="BF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CD308">
            <v>0</v>
          </cell>
        </row>
        <row r="309">
          <cell r="B309">
            <v>10106</v>
          </cell>
          <cell r="C309" t="str">
            <v>CNX330</v>
          </cell>
          <cell r="D309" t="str">
            <v>Giang Ngọc Sang</v>
          </cell>
          <cell r="E309" t="str">
            <v>Phó Ban điều hành dự án</v>
          </cell>
          <cell r="F309" t="str">
            <v>Ban Điều hành dự án Ecohome Phúc lợi</v>
          </cell>
          <cell r="G309" t="str">
            <v>C3</v>
          </cell>
          <cell r="H309">
            <v>42297</v>
          </cell>
          <cell r="AB309">
            <v>42735</v>
          </cell>
          <cell r="AC309">
            <v>0</v>
          </cell>
          <cell r="AD309">
            <v>2</v>
          </cell>
          <cell r="AE309">
            <v>0</v>
          </cell>
          <cell r="AF309">
            <v>12</v>
          </cell>
          <cell r="AG309">
            <v>12</v>
          </cell>
          <cell r="AR309">
            <v>0</v>
          </cell>
          <cell r="AS309">
            <v>0</v>
          </cell>
          <cell r="AT309">
            <v>0</v>
          </cell>
          <cell r="AU309">
            <v>12</v>
          </cell>
          <cell r="AW309">
            <v>43100</v>
          </cell>
          <cell r="AX309">
            <v>0</v>
          </cell>
          <cell r="AY309">
            <v>12</v>
          </cell>
          <cell r="AZ309">
            <v>26</v>
          </cell>
          <cell r="BA309">
            <v>0</v>
          </cell>
          <cell r="BB309">
            <v>12</v>
          </cell>
          <cell r="BC309">
            <v>12</v>
          </cell>
          <cell r="BD309">
            <v>0</v>
          </cell>
          <cell r="BE309">
            <v>0</v>
          </cell>
          <cell r="BG309">
            <v>1.5</v>
          </cell>
          <cell r="BH309">
            <v>0</v>
          </cell>
          <cell r="BI309">
            <v>0</v>
          </cell>
          <cell r="BJ309">
            <v>0</v>
          </cell>
          <cell r="BK309">
            <v>2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3.5</v>
          </cell>
          <cell r="BQ309">
            <v>8.5</v>
          </cell>
          <cell r="CD309">
            <v>0</v>
          </cell>
          <cell r="CE309">
            <v>3</v>
          </cell>
        </row>
        <row r="310">
          <cell r="B310">
            <v>10140.1</v>
          </cell>
          <cell r="C310" t="str">
            <v>HT001</v>
          </cell>
          <cell r="D310" t="str">
            <v>Trần Công Tưởng</v>
          </cell>
          <cell r="E310" t="str">
            <v>Giám đốc</v>
          </cell>
          <cell r="F310" t="str">
            <v>BGĐ</v>
          </cell>
          <cell r="G310" t="str">
            <v>C7</v>
          </cell>
          <cell r="H310">
            <v>41624</v>
          </cell>
          <cell r="AB310">
            <v>42735</v>
          </cell>
          <cell r="AC310">
            <v>0</v>
          </cell>
          <cell r="AD310">
            <v>24</v>
          </cell>
          <cell r="AE310">
            <v>0</v>
          </cell>
          <cell r="AF310">
            <v>12</v>
          </cell>
          <cell r="AG310">
            <v>12</v>
          </cell>
          <cell r="AR310">
            <v>0</v>
          </cell>
          <cell r="AS310">
            <v>0</v>
          </cell>
          <cell r="AT310">
            <v>0</v>
          </cell>
          <cell r="AU310">
            <v>12</v>
          </cell>
          <cell r="AW310">
            <v>43100</v>
          </cell>
          <cell r="AX310">
            <v>0</v>
          </cell>
          <cell r="AY310">
            <v>12</v>
          </cell>
          <cell r="AZ310">
            <v>48</v>
          </cell>
          <cell r="BA310">
            <v>1</v>
          </cell>
          <cell r="BB310">
            <v>12</v>
          </cell>
          <cell r="BC310">
            <v>13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3.5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3.5</v>
          </cell>
          <cell r="BQ310">
            <v>9.5</v>
          </cell>
          <cell r="CD310">
            <v>0</v>
          </cell>
          <cell r="CE310">
            <v>3</v>
          </cell>
        </row>
        <row r="311">
          <cell r="B311">
            <v>0</v>
          </cell>
          <cell r="C311" t="str">
            <v>TD246</v>
          </cell>
          <cell r="D311" t="str">
            <v>Trần Thị Phúc</v>
          </cell>
          <cell r="E311" t="str">
            <v>NV lễ tân nhà mẫu</v>
          </cell>
          <cell r="F311" t="str">
            <v>BP Hành chính tổng hợp</v>
          </cell>
          <cell r="G311" t="str">
            <v>TD</v>
          </cell>
          <cell r="H311">
            <v>42522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Y311">
            <v>0</v>
          </cell>
          <cell r="Z311">
            <v>0</v>
          </cell>
          <cell r="AB311">
            <v>42735</v>
          </cell>
          <cell r="AC311">
            <v>0</v>
          </cell>
          <cell r="AD311">
            <v>0</v>
          </cell>
          <cell r="AE311">
            <v>0</v>
          </cell>
          <cell r="AF311">
            <v>7</v>
          </cell>
          <cell r="AG311">
            <v>7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T311">
            <v>0</v>
          </cell>
          <cell r="AU311">
            <v>7</v>
          </cell>
          <cell r="AW311">
            <v>43100</v>
          </cell>
          <cell r="AX311">
            <v>0</v>
          </cell>
          <cell r="AY311">
            <v>7</v>
          </cell>
          <cell r="AZ311">
            <v>18</v>
          </cell>
          <cell r="BA311">
            <v>0</v>
          </cell>
          <cell r="BB311">
            <v>12</v>
          </cell>
          <cell r="BC311">
            <v>12</v>
          </cell>
          <cell r="BD311">
            <v>0</v>
          </cell>
          <cell r="BE311">
            <v>0</v>
          </cell>
          <cell r="BF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CD311">
            <v>0</v>
          </cell>
        </row>
        <row r="312">
          <cell r="B312">
            <v>0</v>
          </cell>
          <cell r="C312" t="str">
            <v>HT008</v>
          </cell>
          <cell r="D312" t="str">
            <v>Lê Thị Hồng Vân</v>
          </cell>
          <cell r="E312" t="str">
            <v>Nhân viên nhân sự</v>
          </cell>
          <cell r="F312" t="str">
            <v>Phòng Hành chính - Nhân sự</v>
          </cell>
          <cell r="G312" t="str">
            <v>C7</v>
          </cell>
          <cell r="H312">
            <v>42668</v>
          </cell>
          <cell r="AB312">
            <v>42735</v>
          </cell>
          <cell r="AC312">
            <v>0</v>
          </cell>
          <cell r="AD312">
            <v>0</v>
          </cell>
          <cell r="AE312">
            <v>0</v>
          </cell>
          <cell r="AF312">
            <v>2</v>
          </cell>
          <cell r="AG312">
            <v>2</v>
          </cell>
          <cell r="AR312">
            <v>0</v>
          </cell>
          <cell r="AS312">
            <v>0</v>
          </cell>
          <cell r="AT312">
            <v>0</v>
          </cell>
          <cell r="AU312">
            <v>2</v>
          </cell>
          <cell r="AW312">
            <v>43100</v>
          </cell>
          <cell r="AX312">
            <v>0</v>
          </cell>
          <cell r="AY312">
            <v>2</v>
          </cell>
          <cell r="AZ312">
            <v>14</v>
          </cell>
          <cell r="BA312">
            <v>0</v>
          </cell>
          <cell r="BB312">
            <v>12</v>
          </cell>
          <cell r="BC312">
            <v>12</v>
          </cell>
          <cell r="BD312">
            <v>0</v>
          </cell>
          <cell r="BE312">
            <v>0</v>
          </cell>
          <cell r="BF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CD312">
            <v>0</v>
          </cell>
        </row>
        <row r="313">
          <cell r="B313">
            <v>10076.1</v>
          </cell>
          <cell r="C313" t="str">
            <v>HT007</v>
          </cell>
          <cell r="D313" t="str">
            <v>Nguyễn Song Hào</v>
          </cell>
          <cell r="E313" t="str">
            <v>Thủ kho</v>
          </cell>
          <cell r="F313" t="str">
            <v>Phòng Kế toán</v>
          </cell>
          <cell r="G313" t="str">
            <v>C7</v>
          </cell>
          <cell r="H313">
            <v>42614</v>
          </cell>
          <cell r="AB313">
            <v>42735</v>
          </cell>
          <cell r="AC313">
            <v>0</v>
          </cell>
          <cell r="AD313">
            <v>0</v>
          </cell>
          <cell r="AE313">
            <v>0</v>
          </cell>
          <cell r="AF313">
            <v>4</v>
          </cell>
          <cell r="AG313">
            <v>4</v>
          </cell>
          <cell r="AR313">
            <v>0</v>
          </cell>
          <cell r="AS313">
            <v>0</v>
          </cell>
          <cell r="AT313">
            <v>0</v>
          </cell>
          <cell r="AU313">
            <v>4</v>
          </cell>
          <cell r="AW313">
            <v>43100</v>
          </cell>
          <cell r="AX313">
            <v>0</v>
          </cell>
          <cell r="AY313">
            <v>4</v>
          </cell>
          <cell r="AZ313">
            <v>15</v>
          </cell>
          <cell r="BA313">
            <v>0</v>
          </cell>
          <cell r="BB313">
            <v>12</v>
          </cell>
          <cell r="BC313">
            <v>12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0.5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0.5</v>
          </cell>
          <cell r="BQ313">
            <v>11.5</v>
          </cell>
          <cell r="CD313">
            <v>0</v>
          </cell>
          <cell r="CE313">
            <v>3</v>
          </cell>
        </row>
        <row r="314">
          <cell r="B314">
            <v>10048.1</v>
          </cell>
          <cell r="C314" t="str">
            <v>HT006</v>
          </cell>
          <cell r="D314" t="str">
            <v>Phan Thị Hiền</v>
          </cell>
          <cell r="E314" t="str">
            <v>NV Kế toán</v>
          </cell>
          <cell r="F314" t="str">
            <v>Phòng Kế toán</v>
          </cell>
          <cell r="G314" t="str">
            <v>C7</v>
          </cell>
          <cell r="H314">
            <v>42614</v>
          </cell>
          <cell r="AB314">
            <v>42735</v>
          </cell>
          <cell r="AC314">
            <v>0</v>
          </cell>
          <cell r="AD314">
            <v>0</v>
          </cell>
          <cell r="AE314">
            <v>0</v>
          </cell>
          <cell r="AF314">
            <v>4</v>
          </cell>
          <cell r="AG314">
            <v>4</v>
          </cell>
          <cell r="AR314">
            <v>0</v>
          </cell>
          <cell r="AS314">
            <v>0</v>
          </cell>
          <cell r="AT314">
            <v>0</v>
          </cell>
          <cell r="AU314">
            <v>4</v>
          </cell>
          <cell r="AW314">
            <v>43100</v>
          </cell>
          <cell r="AX314">
            <v>0</v>
          </cell>
          <cell r="AY314">
            <v>4</v>
          </cell>
          <cell r="AZ314">
            <v>15</v>
          </cell>
          <cell r="BA314">
            <v>0</v>
          </cell>
          <cell r="BB314">
            <v>12</v>
          </cell>
          <cell r="BC314">
            <v>12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3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3</v>
          </cell>
          <cell r="BQ314">
            <v>9</v>
          </cell>
          <cell r="CD314">
            <v>0</v>
          </cell>
          <cell r="CE314">
            <v>3</v>
          </cell>
        </row>
        <row r="315">
          <cell r="B315">
            <v>10063.1</v>
          </cell>
          <cell r="C315" t="str">
            <v>DIA019</v>
          </cell>
          <cell r="D315" t="str">
            <v>Vũ Thị Thu Hường</v>
          </cell>
          <cell r="E315" t="str">
            <v>PT kế toán</v>
          </cell>
          <cell r="F315" t="str">
            <v>BP Kế toán</v>
          </cell>
          <cell r="G315" t="str">
            <v>C8</v>
          </cell>
          <cell r="H315">
            <v>42614</v>
          </cell>
          <cell r="AB315">
            <v>42735</v>
          </cell>
          <cell r="AC315">
            <v>0</v>
          </cell>
          <cell r="AD315">
            <v>0</v>
          </cell>
          <cell r="AE315">
            <v>0</v>
          </cell>
          <cell r="AF315">
            <v>4</v>
          </cell>
          <cell r="AG315">
            <v>4</v>
          </cell>
          <cell r="AR315">
            <v>0</v>
          </cell>
          <cell r="AS315">
            <v>0</v>
          </cell>
          <cell r="AT315">
            <v>0</v>
          </cell>
          <cell r="AU315">
            <v>4</v>
          </cell>
          <cell r="AW315">
            <v>43100</v>
          </cell>
          <cell r="AX315">
            <v>0</v>
          </cell>
          <cell r="AY315">
            <v>4</v>
          </cell>
          <cell r="AZ315">
            <v>15</v>
          </cell>
          <cell r="BA315">
            <v>0</v>
          </cell>
          <cell r="BB315">
            <v>12</v>
          </cell>
          <cell r="BC315">
            <v>12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1</v>
          </cell>
          <cell r="BK315">
            <v>0</v>
          </cell>
          <cell r="BL315">
            <v>0</v>
          </cell>
          <cell r="BM315">
            <v>1.5</v>
          </cell>
          <cell r="BN315">
            <v>4.5</v>
          </cell>
          <cell r="BO315">
            <v>0</v>
          </cell>
          <cell r="BP315">
            <v>7</v>
          </cell>
          <cell r="BQ315">
            <v>5</v>
          </cell>
          <cell r="CD315">
            <v>0</v>
          </cell>
          <cell r="CE315">
            <v>3</v>
          </cell>
        </row>
        <row r="316">
          <cell r="B316">
            <v>10190</v>
          </cell>
          <cell r="C316" t="str">
            <v>TD073</v>
          </cell>
          <cell r="D316" t="str">
            <v>Vũ Bá Sang</v>
          </cell>
          <cell r="E316" t="str">
            <v>Phó ban HC</v>
          </cell>
          <cell r="F316" t="str">
            <v>Ban HC - NS</v>
          </cell>
          <cell r="G316" t="str">
            <v>TD</v>
          </cell>
          <cell r="H316">
            <v>41876</v>
          </cell>
          <cell r="I316">
            <v>4</v>
          </cell>
          <cell r="J316">
            <v>0</v>
          </cell>
          <cell r="K316">
            <v>12</v>
          </cell>
          <cell r="L316">
            <v>12</v>
          </cell>
          <cell r="M316">
            <v>0</v>
          </cell>
          <cell r="N316">
            <v>0.5</v>
          </cell>
          <cell r="O316">
            <v>0.5</v>
          </cell>
          <cell r="P316">
            <v>3</v>
          </cell>
          <cell r="Q316">
            <v>1.5</v>
          </cell>
          <cell r="R316">
            <v>0</v>
          </cell>
          <cell r="S316">
            <v>0.5</v>
          </cell>
          <cell r="T316">
            <v>0</v>
          </cell>
          <cell r="U316">
            <v>1</v>
          </cell>
          <cell r="V316">
            <v>1</v>
          </cell>
          <cell r="W316">
            <v>0</v>
          </cell>
          <cell r="X316">
            <v>1</v>
          </cell>
          <cell r="Y316">
            <v>9</v>
          </cell>
          <cell r="Z316">
            <v>3</v>
          </cell>
          <cell r="AB316">
            <v>42735</v>
          </cell>
          <cell r="AC316">
            <v>0</v>
          </cell>
          <cell r="AD316">
            <v>16</v>
          </cell>
          <cell r="AE316">
            <v>0</v>
          </cell>
          <cell r="AF316">
            <v>12</v>
          </cell>
          <cell r="AG316">
            <v>12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2</v>
          </cell>
          <cell r="AP316">
            <v>0</v>
          </cell>
          <cell r="AQ316">
            <v>0</v>
          </cell>
          <cell r="AR316">
            <v>0.5</v>
          </cell>
          <cell r="AS316">
            <v>0</v>
          </cell>
          <cell r="AT316">
            <v>2.5</v>
          </cell>
          <cell r="AU316">
            <v>9.5</v>
          </cell>
          <cell r="AW316">
            <v>43100</v>
          </cell>
          <cell r="AX316">
            <v>1.5</v>
          </cell>
          <cell r="AY316">
            <v>9.5</v>
          </cell>
          <cell r="AZ316">
            <v>40</v>
          </cell>
          <cell r="BA316">
            <v>1</v>
          </cell>
          <cell r="BB316">
            <v>12</v>
          </cell>
          <cell r="BC316">
            <v>14.5</v>
          </cell>
          <cell r="BD316">
            <v>0</v>
          </cell>
          <cell r="BE316">
            <v>1</v>
          </cell>
          <cell r="BF316">
            <v>0.5</v>
          </cell>
          <cell r="BG316">
            <v>1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0.5</v>
          </cell>
          <cell r="BM316">
            <v>2</v>
          </cell>
          <cell r="BN316">
            <v>0</v>
          </cell>
          <cell r="BO316">
            <v>0</v>
          </cell>
          <cell r="BP316">
            <v>5</v>
          </cell>
          <cell r="BQ316">
            <v>9.5</v>
          </cell>
          <cell r="CD316">
            <v>0</v>
          </cell>
          <cell r="CE316">
            <v>3</v>
          </cell>
        </row>
        <row r="317">
          <cell r="B317">
            <v>30144.300000000003</v>
          </cell>
          <cell r="C317" t="str">
            <v>DIA021</v>
          </cell>
          <cell r="D317" t="str">
            <v>Phan Thị Hiền</v>
          </cell>
          <cell r="E317" t="str">
            <v xml:space="preserve">Nhân viên kế toán </v>
          </cell>
          <cell r="F317" t="str">
            <v>Phòng kế toán</v>
          </cell>
          <cell r="G317" t="str">
            <v>C8</v>
          </cell>
          <cell r="H317">
            <v>42644</v>
          </cell>
          <cell r="AB317">
            <v>42735</v>
          </cell>
          <cell r="AC317">
            <v>0</v>
          </cell>
          <cell r="AD317">
            <v>0</v>
          </cell>
          <cell r="AE317">
            <v>0</v>
          </cell>
          <cell r="AF317">
            <v>3</v>
          </cell>
          <cell r="AG317">
            <v>3</v>
          </cell>
          <cell r="AR317">
            <v>0</v>
          </cell>
          <cell r="AT317">
            <v>0</v>
          </cell>
          <cell r="AU317">
            <v>3</v>
          </cell>
          <cell r="AW317">
            <v>43100</v>
          </cell>
          <cell r="AX317">
            <v>0</v>
          </cell>
          <cell r="AY317">
            <v>3</v>
          </cell>
          <cell r="AZ317">
            <v>14</v>
          </cell>
          <cell r="BA317">
            <v>0</v>
          </cell>
          <cell r="BB317">
            <v>12</v>
          </cell>
          <cell r="BC317">
            <v>12</v>
          </cell>
          <cell r="BD317">
            <v>0</v>
          </cell>
          <cell r="BE317">
            <v>0</v>
          </cell>
          <cell r="BF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12</v>
          </cell>
          <cell r="CD317">
            <v>0</v>
          </cell>
          <cell r="CE317">
            <v>3</v>
          </cell>
        </row>
        <row r="318">
          <cell r="B318">
            <v>10077.1</v>
          </cell>
          <cell r="C318" t="str">
            <v>DAI002</v>
          </cell>
          <cell r="D318" t="str">
            <v>Hoàng Phương Anh</v>
          </cell>
          <cell r="E318" t="str">
            <v xml:space="preserve">Nhân viên kế toán </v>
          </cell>
          <cell r="F318" t="str">
            <v>Phòng kế toán</v>
          </cell>
          <cell r="G318" t="str">
            <v>C9</v>
          </cell>
          <cell r="H318">
            <v>42644</v>
          </cell>
          <cell r="AB318">
            <v>42735</v>
          </cell>
          <cell r="AC318">
            <v>0</v>
          </cell>
          <cell r="AD318">
            <v>0</v>
          </cell>
          <cell r="AE318">
            <v>0</v>
          </cell>
          <cell r="AF318">
            <v>3</v>
          </cell>
          <cell r="AG318">
            <v>3</v>
          </cell>
          <cell r="AT318">
            <v>0</v>
          </cell>
          <cell r="AU318">
            <v>3</v>
          </cell>
          <cell r="AW318">
            <v>43100</v>
          </cell>
          <cell r="AX318">
            <v>3</v>
          </cell>
          <cell r="AY318">
            <v>3</v>
          </cell>
          <cell r="AZ318">
            <v>14</v>
          </cell>
          <cell r="BA318">
            <v>0</v>
          </cell>
          <cell r="BB318">
            <v>12</v>
          </cell>
          <cell r="BC318">
            <v>15</v>
          </cell>
          <cell r="BD318">
            <v>0</v>
          </cell>
          <cell r="BE318">
            <v>0</v>
          </cell>
          <cell r="BF318">
            <v>6</v>
          </cell>
          <cell r="BI318">
            <v>0</v>
          </cell>
          <cell r="BJ318">
            <v>0</v>
          </cell>
          <cell r="BK318">
            <v>0</v>
          </cell>
          <cell r="BL318">
            <v>1</v>
          </cell>
          <cell r="BM318">
            <v>0</v>
          </cell>
          <cell r="BN318">
            <v>0</v>
          </cell>
          <cell r="BO318">
            <v>0</v>
          </cell>
          <cell r="BP318">
            <v>7</v>
          </cell>
          <cell r="BQ318">
            <v>8</v>
          </cell>
          <cell r="CD318">
            <v>0</v>
          </cell>
          <cell r="CE318">
            <v>3</v>
          </cell>
        </row>
        <row r="319">
          <cell r="B319">
            <v>10191</v>
          </cell>
          <cell r="C319" t="str">
            <v>CHG002</v>
          </cell>
          <cell r="D319" t="str">
            <v>Nguyễn Viết Thông</v>
          </cell>
          <cell r="E319" t="str">
            <v>Phụ trách Kế toán</v>
          </cell>
          <cell r="G319" t="str">
            <v>CHG</v>
          </cell>
          <cell r="H319">
            <v>42648</v>
          </cell>
          <cell r="AB319">
            <v>42735</v>
          </cell>
          <cell r="AD319">
            <v>0</v>
          </cell>
          <cell r="AE319">
            <v>0</v>
          </cell>
          <cell r="AF319">
            <v>3</v>
          </cell>
          <cell r="AG319">
            <v>3</v>
          </cell>
          <cell r="AR319">
            <v>0</v>
          </cell>
          <cell r="AS319">
            <v>1</v>
          </cell>
          <cell r="AT319">
            <v>1</v>
          </cell>
          <cell r="AU319">
            <v>2</v>
          </cell>
          <cell r="AW319">
            <v>43100</v>
          </cell>
          <cell r="AX319">
            <v>2</v>
          </cell>
          <cell r="AY319">
            <v>2</v>
          </cell>
          <cell r="AZ319">
            <v>14</v>
          </cell>
          <cell r="BA319">
            <v>0</v>
          </cell>
          <cell r="BB319">
            <v>12</v>
          </cell>
          <cell r="BC319">
            <v>14</v>
          </cell>
          <cell r="BD319">
            <v>1</v>
          </cell>
          <cell r="BE319">
            <v>0</v>
          </cell>
          <cell r="BF319">
            <v>1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1</v>
          </cell>
          <cell r="BL319">
            <v>1</v>
          </cell>
          <cell r="BM319">
            <v>0</v>
          </cell>
          <cell r="BN319">
            <v>1.5</v>
          </cell>
          <cell r="BO319">
            <v>0</v>
          </cell>
          <cell r="BP319">
            <v>5.5</v>
          </cell>
          <cell r="BQ319">
            <v>8.5</v>
          </cell>
          <cell r="CD319">
            <v>0</v>
          </cell>
          <cell r="CE319">
            <v>3</v>
          </cell>
        </row>
        <row r="320">
          <cell r="B320">
            <v>10190.1</v>
          </cell>
          <cell r="C320" t="str">
            <v>ECL001</v>
          </cell>
          <cell r="D320" t="str">
            <v>Vũ Bá Sang</v>
          </cell>
          <cell r="E320" t="str">
            <v>Giám đốc</v>
          </cell>
          <cell r="G320" t="str">
            <v>ECL</v>
          </cell>
          <cell r="H320">
            <v>42693</v>
          </cell>
          <cell r="AB320">
            <v>42735</v>
          </cell>
          <cell r="AD320">
            <v>0</v>
          </cell>
          <cell r="AE320">
            <v>0</v>
          </cell>
          <cell r="AF320">
            <v>1.5</v>
          </cell>
          <cell r="AG320">
            <v>1.5</v>
          </cell>
          <cell r="AR320">
            <v>0</v>
          </cell>
          <cell r="AS320">
            <v>0</v>
          </cell>
          <cell r="AT320">
            <v>0</v>
          </cell>
          <cell r="AU320">
            <v>1.5</v>
          </cell>
          <cell r="AW320">
            <v>43100</v>
          </cell>
          <cell r="AX320">
            <v>0.5</v>
          </cell>
          <cell r="AY320">
            <v>1.5</v>
          </cell>
          <cell r="AZ320">
            <v>13</v>
          </cell>
          <cell r="BA320">
            <v>0</v>
          </cell>
          <cell r="BB320">
            <v>12</v>
          </cell>
          <cell r="BC320">
            <v>12.5</v>
          </cell>
          <cell r="BD320">
            <v>0</v>
          </cell>
          <cell r="BE320">
            <v>0</v>
          </cell>
          <cell r="BF320">
            <v>0.5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0.5</v>
          </cell>
          <cell r="BM320">
            <v>2</v>
          </cell>
          <cell r="BN320">
            <v>0</v>
          </cell>
          <cell r="BO320">
            <v>0</v>
          </cell>
          <cell r="BP320">
            <v>3</v>
          </cell>
          <cell r="BQ320">
            <v>9.5</v>
          </cell>
          <cell r="CD320">
            <v>0</v>
          </cell>
          <cell r="CE320">
            <v>3</v>
          </cell>
        </row>
        <row r="321">
          <cell r="B321">
            <v>10191.1</v>
          </cell>
          <cell r="C321" t="str">
            <v>ECL002</v>
          </cell>
          <cell r="D321" t="str">
            <v>Nguyễn Viết Thông</v>
          </cell>
          <cell r="E321" t="str">
            <v>Phụ trách kế toán</v>
          </cell>
          <cell r="G321" t="str">
            <v>ECL</v>
          </cell>
          <cell r="H321">
            <v>42692</v>
          </cell>
          <cell r="AB321">
            <v>42735</v>
          </cell>
          <cell r="AD321">
            <v>0</v>
          </cell>
          <cell r="AE321">
            <v>0</v>
          </cell>
          <cell r="AF321">
            <v>1.5</v>
          </cell>
          <cell r="AG321">
            <v>1.5</v>
          </cell>
          <cell r="AR321">
            <v>0</v>
          </cell>
          <cell r="AS321">
            <v>0</v>
          </cell>
          <cell r="AT321">
            <v>0</v>
          </cell>
          <cell r="AU321">
            <v>1.5</v>
          </cell>
          <cell r="AW321">
            <v>43100</v>
          </cell>
          <cell r="AX321">
            <v>1</v>
          </cell>
          <cell r="AY321">
            <v>1.5</v>
          </cell>
          <cell r="AZ321">
            <v>13</v>
          </cell>
          <cell r="BA321">
            <v>0</v>
          </cell>
          <cell r="BB321">
            <v>12</v>
          </cell>
          <cell r="BC321">
            <v>13</v>
          </cell>
          <cell r="BD321">
            <v>0</v>
          </cell>
          <cell r="BE321">
            <v>0</v>
          </cell>
          <cell r="BF321">
            <v>1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1</v>
          </cell>
          <cell r="BL321">
            <v>1</v>
          </cell>
          <cell r="BM321">
            <v>0</v>
          </cell>
          <cell r="BN321">
            <v>0</v>
          </cell>
          <cell r="BO321">
            <v>0</v>
          </cell>
          <cell r="BP321">
            <v>3</v>
          </cell>
          <cell r="BQ321">
            <v>10</v>
          </cell>
          <cell r="CD321">
            <v>0</v>
          </cell>
          <cell r="CE321">
            <v>3</v>
          </cell>
        </row>
        <row r="322">
          <cell r="B322">
            <v>10107</v>
          </cell>
          <cell r="C322" t="str">
            <v>CNX333</v>
          </cell>
          <cell r="D322" t="str">
            <v>Phạm Thị Thanh Hiền</v>
          </cell>
          <cell r="E322" t="str">
            <v>Nhân viên phụ bếp</v>
          </cell>
          <cell r="G322" t="str">
            <v>C3</v>
          </cell>
          <cell r="H322">
            <v>42702</v>
          </cell>
          <cell r="AB322">
            <v>42735</v>
          </cell>
          <cell r="AD322">
            <v>0</v>
          </cell>
          <cell r="AE322">
            <v>0</v>
          </cell>
          <cell r="AF322">
            <v>1</v>
          </cell>
          <cell r="AG322">
            <v>1</v>
          </cell>
          <cell r="AR322">
            <v>0</v>
          </cell>
          <cell r="AS322">
            <v>0</v>
          </cell>
          <cell r="AT322">
            <v>0</v>
          </cell>
          <cell r="AU322">
            <v>1</v>
          </cell>
          <cell r="AW322">
            <v>43100</v>
          </cell>
          <cell r="AX322">
            <v>0</v>
          </cell>
          <cell r="AY322">
            <v>1</v>
          </cell>
          <cell r="AZ322">
            <v>13</v>
          </cell>
          <cell r="BA322">
            <v>0</v>
          </cell>
          <cell r="BB322">
            <v>12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0</v>
          </cell>
          <cell r="CD322">
            <v>0</v>
          </cell>
        </row>
        <row r="323">
          <cell r="B323">
            <v>0</v>
          </cell>
          <cell r="C323" t="str">
            <v>TD297</v>
          </cell>
          <cell r="D323" t="str">
            <v>Bùi Thị Lan Trinh</v>
          </cell>
          <cell r="E323" t="str">
            <v>Nhân viên thủ tục khách hàng</v>
          </cell>
          <cell r="G323" t="str">
            <v>TD</v>
          </cell>
          <cell r="H323">
            <v>42706</v>
          </cell>
          <cell r="AB323">
            <v>42735</v>
          </cell>
          <cell r="AD323">
            <v>0</v>
          </cell>
          <cell r="AE323">
            <v>0</v>
          </cell>
          <cell r="AF323">
            <v>1</v>
          </cell>
          <cell r="AG323">
            <v>1</v>
          </cell>
          <cell r="AS323">
            <v>0</v>
          </cell>
          <cell r="AT323">
            <v>0</v>
          </cell>
          <cell r="AU323">
            <v>1</v>
          </cell>
          <cell r="AW323">
            <v>43100</v>
          </cell>
          <cell r="AX323">
            <v>0</v>
          </cell>
          <cell r="AY323">
            <v>1</v>
          </cell>
          <cell r="AZ323">
            <v>12</v>
          </cell>
          <cell r="BA323">
            <v>0</v>
          </cell>
          <cell r="BB323">
            <v>12</v>
          </cell>
          <cell r="BC323">
            <v>12</v>
          </cell>
          <cell r="BD323">
            <v>0</v>
          </cell>
          <cell r="BE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CD323">
            <v>0</v>
          </cell>
        </row>
        <row r="324">
          <cell r="B324">
            <v>10214</v>
          </cell>
          <cell r="C324" t="str">
            <v>TD298</v>
          </cell>
          <cell r="D324" t="str">
            <v>Hoàng Thị Yến</v>
          </cell>
          <cell r="E324" t="str">
            <v>Nhân viên thủ tục khách hàng</v>
          </cell>
          <cell r="G324" t="str">
            <v>TD</v>
          </cell>
          <cell r="H324">
            <v>42706</v>
          </cell>
          <cell r="AB324">
            <v>42735</v>
          </cell>
          <cell r="AD324">
            <v>0</v>
          </cell>
          <cell r="AE324">
            <v>0</v>
          </cell>
          <cell r="AF324">
            <v>1</v>
          </cell>
          <cell r="AG324">
            <v>1</v>
          </cell>
          <cell r="AS324">
            <v>0</v>
          </cell>
          <cell r="AT324">
            <v>0</v>
          </cell>
          <cell r="AU324">
            <v>1</v>
          </cell>
          <cell r="AW324">
            <v>43100</v>
          </cell>
          <cell r="AX324">
            <v>1</v>
          </cell>
          <cell r="AY324">
            <v>1</v>
          </cell>
          <cell r="AZ324">
            <v>12</v>
          </cell>
          <cell r="BA324">
            <v>0</v>
          </cell>
          <cell r="BB324">
            <v>12</v>
          </cell>
          <cell r="BC324">
            <v>13</v>
          </cell>
          <cell r="BD324">
            <v>0</v>
          </cell>
          <cell r="BE324">
            <v>1</v>
          </cell>
          <cell r="BF324">
            <v>4</v>
          </cell>
          <cell r="BG324">
            <v>3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2</v>
          </cell>
          <cell r="BM324">
            <v>0</v>
          </cell>
          <cell r="BN324">
            <v>2</v>
          </cell>
          <cell r="BO324">
            <v>0</v>
          </cell>
          <cell r="BP324">
            <v>12</v>
          </cell>
          <cell r="BQ324">
            <v>1</v>
          </cell>
          <cell r="CD324">
            <v>0</v>
          </cell>
          <cell r="CE324">
            <v>3</v>
          </cell>
        </row>
        <row r="325">
          <cell r="B325">
            <v>10215</v>
          </cell>
          <cell r="C325" t="str">
            <v>TD299</v>
          </cell>
          <cell r="D325" t="str">
            <v>Lê Thị Mai</v>
          </cell>
          <cell r="E325" t="str">
            <v>Chuyên viên thủ tục khách hàng</v>
          </cell>
          <cell r="G325" t="str">
            <v>TD</v>
          </cell>
          <cell r="H325">
            <v>42706</v>
          </cell>
          <cell r="AB325">
            <v>42735</v>
          </cell>
          <cell r="AD325">
            <v>0</v>
          </cell>
          <cell r="AE325">
            <v>0</v>
          </cell>
          <cell r="AF325">
            <v>1</v>
          </cell>
          <cell r="AG325">
            <v>1</v>
          </cell>
          <cell r="AS325">
            <v>0</v>
          </cell>
          <cell r="AT325">
            <v>0</v>
          </cell>
          <cell r="AU325">
            <v>1</v>
          </cell>
          <cell r="AW325">
            <v>43100</v>
          </cell>
          <cell r="AX325">
            <v>1</v>
          </cell>
          <cell r="AY325">
            <v>1</v>
          </cell>
          <cell r="AZ325">
            <v>12</v>
          </cell>
          <cell r="BA325">
            <v>0</v>
          </cell>
          <cell r="BB325">
            <v>12</v>
          </cell>
          <cell r="BC325">
            <v>13</v>
          </cell>
          <cell r="BD325">
            <v>0</v>
          </cell>
          <cell r="BE325">
            <v>0</v>
          </cell>
          <cell r="BF325">
            <v>1</v>
          </cell>
          <cell r="BG325">
            <v>0</v>
          </cell>
          <cell r="BH325">
            <v>0</v>
          </cell>
          <cell r="BI325">
            <v>6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7</v>
          </cell>
          <cell r="BQ325">
            <v>6</v>
          </cell>
          <cell r="CD325">
            <v>0</v>
          </cell>
          <cell r="CE325">
            <v>3</v>
          </cell>
        </row>
        <row r="326">
          <cell r="B326">
            <v>0</v>
          </cell>
          <cell r="C326" t="str">
            <v>TD300</v>
          </cell>
          <cell r="D326" t="str">
            <v>Lê Quang Hưng</v>
          </cell>
          <cell r="E326" t="str">
            <v>Nhân viên công nghệ thông tin</v>
          </cell>
          <cell r="G326" t="str">
            <v>TD</v>
          </cell>
          <cell r="H326">
            <v>42716</v>
          </cell>
          <cell r="AB326">
            <v>42735</v>
          </cell>
          <cell r="AD326">
            <v>0</v>
          </cell>
          <cell r="AE326">
            <v>0</v>
          </cell>
          <cell r="AF326">
            <v>0.5</v>
          </cell>
          <cell r="AG326">
            <v>0.5</v>
          </cell>
          <cell r="AS326">
            <v>0</v>
          </cell>
          <cell r="AT326">
            <v>0</v>
          </cell>
          <cell r="AU326">
            <v>0.5</v>
          </cell>
          <cell r="AW326">
            <v>43100</v>
          </cell>
          <cell r="AX326">
            <v>0</v>
          </cell>
          <cell r="AY326">
            <v>0.5</v>
          </cell>
          <cell r="AZ326">
            <v>12</v>
          </cell>
          <cell r="BA326">
            <v>0</v>
          </cell>
          <cell r="BB326">
            <v>12</v>
          </cell>
          <cell r="BC326">
            <v>12</v>
          </cell>
          <cell r="BD326">
            <v>0</v>
          </cell>
          <cell r="BE326">
            <v>0</v>
          </cell>
          <cell r="BF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CD326">
            <v>0</v>
          </cell>
        </row>
        <row r="327">
          <cell r="B327">
            <v>10216</v>
          </cell>
          <cell r="C327" t="str">
            <v>TD303</v>
          </cell>
          <cell r="D327" t="str">
            <v>Nguyễn Thị Thanh Bình</v>
          </cell>
          <cell r="E327" t="str">
            <v>Chuyên viên thủ tục khách hàng</v>
          </cell>
          <cell r="G327" t="str">
            <v>TD</v>
          </cell>
          <cell r="H327">
            <v>42730</v>
          </cell>
          <cell r="AB327">
            <v>42735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S327">
            <v>0</v>
          </cell>
          <cell r="AT327">
            <v>0</v>
          </cell>
          <cell r="AU327">
            <v>0</v>
          </cell>
          <cell r="AW327">
            <v>43100</v>
          </cell>
          <cell r="AX327">
            <v>0</v>
          </cell>
          <cell r="AY327">
            <v>0</v>
          </cell>
          <cell r="AZ327">
            <v>12</v>
          </cell>
          <cell r="BA327">
            <v>0</v>
          </cell>
          <cell r="BB327">
            <v>12</v>
          </cell>
          <cell r="BC327">
            <v>12</v>
          </cell>
          <cell r="BD327">
            <v>0</v>
          </cell>
          <cell r="BE327">
            <v>0</v>
          </cell>
          <cell r="BG327">
            <v>1</v>
          </cell>
          <cell r="BH327">
            <v>1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2</v>
          </cell>
          <cell r="BQ327">
            <v>10</v>
          </cell>
          <cell r="CD327">
            <v>0</v>
          </cell>
          <cell r="CE327">
            <v>3</v>
          </cell>
        </row>
        <row r="328">
          <cell r="B328">
            <v>10217</v>
          </cell>
          <cell r="C328" t="str">
            <v>TD305</v>
          </cell>
          <cell r="D328" t="str">
            <v>Vũ Ngọc Huy</v>
          </cell>
          <cell r="E328" t="str">
            <v>Nhân viên thủ tục khách hàng</v>
          </cell>
          <cell r="G328" t="str">
            <v>TD</v>
          </cell>
          <cell r="H328">
            <v>42730</v>
          </cell>
          <cell r="AB328">
            <v>42735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S328">
            <v>0</v>
          </cell>
          <cell r="AT328">
            <v>0</v>
          </cell>
          <cell r="AU328">
            <v>0</v>
          </cell>
          <cell r="AW328">
            <v>43100</v>
          </cell>
          <cell r="AX328">
            <v>0</v>
          </cell>
          <cell r="AY328">
            <v>0</v>
          </cell>
          <cell r="AZ328">
            <v>12</v>
          </cell>
          <cell r="BA328">
            <v>0</v>
          </cell>
          <cell r="BB328">
            <v>12</v>
          </cell>
          <cell r="BC328">
            <v>12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2.5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2.5</v>
          </cell>
          <cell r="BQ328">
            <v>9.5</v>
          </cell>
          <cell r="CD328">
            <v>0</v>
          </cell>
          <cell r="CE328">
            <v>3</v>
          </cell>
        </row>
        <row r="329">
          <cell r="B329">
            <v>0</v>
          </cell>
          <cell r="C329" t="str">
            <v>KC046</v>
          </cell>
          <cell r="D329" t="str">
            <v>Nguyễn Trần Nguyên</v>
          </cell>
          <cell r="E329" t="str">
            <v>Tổng Giám Đốc</v>
          </cell>
          <cell r="G329" t="str">
            <v>C2</v>
          </cell>
          <cell r="H329">
            <v>42730</v>
          </cell>
          <cell r="AB329">
            <v>42735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S329">
            <v>0</v>
          </cell>
          <cell r="AT329">
            <v>0</v>
          </cell>
          <cell r="AU329">
            <v>0</v>
          </cell>
          <cell r="AW329">
            <v>43100</v>
          </cell>
          <cell r="AX329">
            <v>0</v>
          </cell>
          <cell r="AY329">
            <v>0</v>
          </cell>
          <cell r="AZ329">
            <v>12</v>
          </cell>
          <cell r="BA329">
            <v>0</v>
          </cell>
          <cell r="BB329">
            <v>12</v>
          </cell>
          <cell r="BC329">
            <v>12</v>
          </cell>
          <cell r="BD329">
            <v>0</v>
          </cell>
          <cell r="BE329">
            <v>0</v>
          </cell>
          <cell r="BF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CD329">
            <v>0</v>
          </cell>
        </row>
        <row r="330">
          <cell r="B330">
            <v>10023</v>
          </cell>
          <cell r="C330" t="str">
            <v>KC047</v>
          </cell>
          <cell r="D330" t="str">
            <v>Phạm Xuân Đông</v>
          </cell>
          <cell r="E330" t="str">
            <v>Kỹ sư Giám sát xây dựng</v>
          </cell>
          <cell r="G330" t="str">
            <v>C2</v>
          </cell>
          <cell r="H330">
            <v>42289</v>
          </cell>
          <cell r="AB330">
            <v>42735</v>
          </cell>
          <cell r="AD330">
            <v>2</v>
          </cell>
          <cell r="AE330">
            <v>0</v>
          </cell>
          <cell r="AF330">
            <v>12</v>
          </cell>
          <cell r="AG330">
            <v>12</v>
          </cell>
          <cell r="AS330">
            <v>0</v>
          </cell>
          <cell r="AT330">
            <v>0</v>
          </cell>
          <cell r="AU330">
            <v>12</v>
          </cell>
          <cell r="AW330">
            <v>43100</v>
          </cell>
          <cell r="AX330">
            <v>0</v>
          </cell>
          <cell r="AY330">
            <v>12</v>
          </cell>
          <cell r="AZ330">
            <v>26</v>
          </cell>
          <cell r="BA330">
            <v>0</v>
          </cell>
          <cell r="BB330">
            <v>12</v>
          </cell>
          <cell r="BC330">
            <v>12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1.5</v>
          </cell>
          <cell r="BK330">
            <v>1</v>
          </cell>
          <cell r="BL330">
            <v>0</v>
          </cell>
          <cell r="BM330">
            <v>0</v>
          </cell>
          <cell r="BN330">
            <v>0</v>
          </cell>
          <cell r="BO330">
            <v>1</v>
          </cell>
          <cell r="BP330">
            <v>3.5</v>
          </cell>
          <cell r="BQ330">
            <v>8.5</v>
          </cell>
          <cell r="CD330">
            <v>0</v>
          </cell>
          <cell r="CE330">
            <v>3</v>
          </cell>
        </row>
        <row r="331">
          <cell r="B331">
            <v>10024</v>
          </cell>
          <cell r="C331" t="str">
            <v>KC048</v>
          </cell>
          <cell r="D331" t="str">
            <v>Nguyễn Thị Thu Phương</v>
          </cell>
          <cell r="E331" t="str">
            <v>Trưởng phòng Nhân sự</v>
          </cell>
          <cell r="G331" t="str">
            <v>C2</v>
          </cell>
          <cell r="H331">
            <v>42716</v>
          </cell>
          <cell r="AB331">
            <v>42735</v>
          </cell>
          <cell r="AD331">
            <v>0</v>
          </cell>
          <cell r="AE331">
            <v>0</v>
          </cell>
          <cell r="AF331">
            <v>0.5</v>
          </cell>
          <cell r="AG331">
            <v>0.5</v>
          </cell>
          <cell r="AS331">
            <v>0</v>
          </cell>
          <cell r="AT331">
            <v>0</v>
          </cell>
          <cell r="AU331">
            <v>0.5</v>
          </cell>
          <cell r="AW331">
            <v>43100</v>
          </cell>
          <cell r="AX331">
            <v>0</v>
          </cell>
          <cell r="AY331">
            <v>0.5</v>
          </cell>
          <cell r="AZ331">
            <v>12</v>
          </cell>
          <cell r="BA331">
            <v>0</v>
          </cell>
          <cell r="BB331">
            <v>12</v>
          </cell>
          <cell r="BC331">
            <v>12</v>
          </cell>
          <cell r="BD331">
            <v>0</v>
          </cell>
          <cell r="BE331">
            <v>0</v>
          </cell>
          <cell r="BG331">
            <v>1.5</v>
          </cell>
          <cell r="BH331">
            <v>1.5</v>
          </cell>
          <cell r="BI331">
            <v>1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4</v>
          </cell>
          <cell r="BQ331">
            <v>8</v>
          </cell>
          <cell r="CD331">
            <v>0</v>
          </cell>
          <cell r="CE331">
            <v>3</v>
          </cell>
        </row>
        <row r="332">
          <cell r="B332">
            <v>0</v>
          </cell>
          <cell r="C332" t="str">
            <v>CNX336</v>
          </cell>
          <cell r="D332" t="str">
            <v>Trần Thị Minh  Nguyệt</v>
          </cell>
          <cell r="E332" t="str">
            <v>Phụ trách Dịch vụ nhân sự</v>
          </cell>
          <cell r="G332" t="str">
            <v>C3</v>
          </cell>
          <cell r="H332">
            <v>42723</v>
          </cell>
          <cell r="AB332">
            <v>42735</v>
          </cell>
          <cell r="AD332">
            <v>0</v>
          </cell>
          <cell r="AE332">
            <v>0</v>
          </cell>
          <cell r="AF332">
            <v>0.5</v>
          </cell>
          <cell r="AG332">
            <v>0.5</v>
          </cell>
          <cell r="AS332">
            <v>0</v>
          </cell>
          <cell r="AT332">
            <v>0</v>
          </cell>
          <cell r="AU332">
            <v>0.5</v>
          </cell>
          <cell r="AW332">
            <v>43100</v>
          </cell>
          <cell r="AX332">
            <v>0</v>
          </cell>
          <cell r="AY332">
            <v>0.5</v>
          </cell>
          <cell r="AZ332">
            <v>12</v>
          </cell>
          <cell r="BA332">
            <v>0</v>
          </cell>
          <cell r="BB332">
            <v>12</v>
          </cell>
          <cell r="BC332">
            <v>12</v>
          </cell>
          <cell r="BD332">
            <v>0</v>
          </cell>
          <cell r="BE332">
            <v>0</v>
          </cell>
          <cell r="BF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CD332">
            <v>0</v>
          </cell>
        </row>
        <row r="333">
          <cell r="B333">
            <v>0</v>
          </cell>
          <cell r="C333" t="str">
            <v>KC055</v>
          </cell>
          <cell r="D333" t="str">
            <v>Đặng Minh Hiếu</v>
          </cell>
          <cell r="E333" t="str">
            <v>Chuyên viên kinh tế</v>
          </cell>
          <cell r="G333" t="str">
            <v>C2</v>
          </cell>
          <cell r="H333" t="str">
            <v>15/04/2015</v>
          </cell>
          <cell r="AB333">
            <v>42735</v>
          </cell>
          <cell r="AC333">
            <v>0</v>
          </cell>
          <cell r="AD333">
            <v>8</v>
          </cell>
          <cell r="AE333">
            <v>0</v>
          </cell>
          <cell r="AF333">
            <v>12</v>
          </cell>
          <cell r="AG333">
            <v>12</v>
          </cell>
          <cell r="AH333">
            <v>0</v>
          </cell>
          <cell r="AI333">
            <v>1</v>
          </cell>
          <cell r="AJ333">
            <v>0</v>
          </cell>
          <cell r="AK333">
            <v>0</v>
          </cell>
          <cell r="AL333">
            <v>0</v>
          </cell>
          <cell r="AM333">
            <v>1</v>
          </cell>
          <cell r="AN333">
            <v>0</v>
          </cell>
          <cell r="AO333">
            <v>3</v>
          </cell>
          <cell r="AP333">
            <v>0</v>
          </cell>
          <cell r="AQ333">
            <v>1</v>
          </cell>
          <cell r="AR333">
            <v>0</v>
          </cell>
          <cell r="AS333">
            <v>1.5</v>
          </cell>
          <cell r="AT333">
            <v>7.5</v>
          </cell>
          <cell r="AU333">
            <v>4.5</v>
          </cell>
          <cell r="AW333">
            <v>43100</v>
          </cell>
          <cell r="AX333">
            <v>3.5</v>
          </cell>
          <cell r="AY333">
            <v>4.5</v>
          </cell>
          <cell r="AZ333">
            <v>32</v>
          </cell>
          <cell r="BA333">
            <v>0</v>
          </cell>
          <cell r="BB333">
            <v>12</v>
          </cell>
          <cell r="BC333">
            <v>15.5</v>
          </cell>
          <cell r="BD333">
            <v>0</v>
          </cell>
          <cell r="BE333">
            <v>0</v>
          </cell>
          <cell r="BF333">
            <v>3.5</v>
          </cell>
          <cell r="BG333">
            <v>0</v>
          </cell>
          <cell r="BH333">
            <v>1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4.5</v>
          </cell>
          <cell r="CD333">
            <v>0</v>
          </cell>
        </row>
        <row r="334">
          <cell r="B334">
            <v>10028</v>
          </cell>
          <cell r="C334" t="str">
            <v>KC054</v>
          </cell>
          <cell r="D334" t="str">
            <v>Trần Anh</v>
          </cell>
          <cell r="E334" t="str">
            <v>Giám đốc Ban Quản lý các dự án</v>
          </cell>
          <cell r="G334" t="str">
            <v>C2</v>
          </cell>
          <cell r="H334" t="str">
            <v>02/11/2014</v>
          </cell>
          <cell r="AB334">
            <v>42735</v>
          </cell>
          <cell r="AC334">
            <v>0.5</v>
          </cell>
          <cell r="AD334">
            <v>13</v>
          </cell>
          <cell r="AE334">
            <v>0</v>
          </cell>
          <cell r="AF334">
            <v>12</v>
          </cell>
          <cell r="AG334">
            <v>12.5</v>
          </cell>
          <cell r="AH334">
            <v>0</v>
          </cell>
          <cell r="AI334">
            <v>0.5</v>
          </cell>
          <cell r="AJ334">
            <v>0</v>
          </cell>
          <cell r="AK334">
            <v>0</v>
          </cell>
          <cell r="AL334">
            <v>1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2</v>
          </cell>
          <cell r="AR334">
            <v>0</v>
          </cell>
          <cell r="AS334">
            <v>1</v>
          </cell>
          <cell r="AT334">
            <v>4.5</v>
          </cell>
          <cell r="AU334">
            <v>8</v>
          </cell>
          <cell r="AW334">
            <v>43100</v>
          </cell>
          <cell r="AX334">
            <v>2</v>
          </cell>
          <cell r="AY334">
            <v>8</v>
          </cell>
          <cell r="AZ334">
            <v>37</v>
          </cell>
          <cell r="BA334">
            <v>1</v>
          </cell>
          <cell r="BB334">
            <v>12</v>
          </cell>
          <cell r="BC334">
            <v>15</v>
          </cell>
          <cell r="BD334">
            <v>0</v>
          </cell>
          <cell r="BE334">
            <v>2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2</v>
          </cell>
          <cell r="BQ334">
            <v>13</v>
          </cell>
          <cell r="CD334">
            <v>0</v>
          </cell>
          <cell r="CE334">
            <v>3</v>
          </cell>
        </row>
        <row r="335">
          <cell r="B335">
            <v>10126</v>
          </cell>
          <cell r="C335" t="str">
            <v>CNX342</v>
          </cell>
          <cell r="D335" t="str">
            <v>Nguyễn Quang Anh Vũ</v>
          </cell>
          <cell r="E335" t="str">
            <v>Chuyên viên đấu thầu</v>
          </cell>
          <cell r="G335" t="str">
            <v>C3</v>
          </cell>
          <cell r="H335">
            <v>41717</v>
          </cell>
          <cell r="AB335">
            <v>42735</v>
          </cell>
          <cell r="AC335">
            <v>0</v>
          </cell>
          <cell r="AD335">
            <v>21</v>
          </cell>
          <cell r="AE335">
            <v>0</v>
          </cell>
          <cell r="AF335">
            <v>12</v>
          </cell>
          <cell r="AG335">
            <v>12</v>
          </cell>
          <cell r="AH335">
            <v>0</v>
          </cell>
          <cell r="AI335">
            <v>1</v>
          </cell>
          <cell r="AJ335">
            <v>1</v>
          </cell>
          <cell r="AK335">
            <v>0</v>
          </cell>
          <cell r="AL335">
            <v>0</v>
          </cell>
          <cell r="AM335">
            <v>0.5</v>
          </cell>
          <cell r="AN335">
            <v>1.5</v>
          </cell>
          <cell r="AO335">
            <v>1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5</v>
          </cell>
          <cell r="AU335">
            <v>7</v>
          </cell>
          <cell r="AW335">
            <v>43100</v>
          </cell>
          <cell r="AX335">
            <v>1.5</v>
          </cell>
          <cell r="AY335">
            <v>7</v>
          </cell>
          <cell r="AZ335">
            <v>45</v>
          </cell>
          <cell r="BA335">
            <v>1</v>
          </cell>
          <cell r="BB335">
            <v>12</v>
          </cell>
          <cell r="BC335">
            <v>14.5</v>
          </cell>
          <cell r="BD335">
            <v>0</v>
          </cell>
          <cell r="BE335">
            <v>1.5</v>
          </cell>
          <cell r="BF335">
            <v>0</v>
          </cell>
          <cell r="BI335">
            <v>1</v>
          </cell>
          <cell r="BJ335">
            <v>0</v>
          </cell>
          <cell r="BK335">
            <v>0</v>
          </cell>
          <cell r="BL335">
            <v>0</v>
          </cell>
          <cell r="BM335">
            <v>1</v>
          </cell>
          <cell r="BN335">
            <v>1</v>
          </cell>
          <cell r="BO335">
            <v>2</v>
          </cell>
          <cell r="BP335">
            <v>6.5</v>
          </cell>
          <cell r="BQ335">
            <v>8</v>
          </cell>
          <cell r="CD335">
            <v>0</v>
          </cell>
          <cell r="CE335">
            <v>3</v>
          </cell>
        </row>
        <row r="336">
          <cell r="B336">
            <v>10125</v>
          </cell>
          <cell r="C336" t="str">
            <v>CNX375</v>
          </cell>
          <cell r="D336" t="str">
            <v>Nguyễn Văn Tú</v>
          </cell>
          <cell r="E336" t="str">
            <v>Chuyên viên đấu thầu</v>
          </cell>
          <cell r="G336" t="str">
            <v>C3</v>
          </cell>
          <cell r="H336">
            <v>42221</v>
          </cell>
          <cell r="AB336">
            <v>42735</v>
          </cell>
          <cell r="AC336">
            <v>0</v>
          </cell>
          <cell r="AD336">
            <v>4</v>
          </cell>
          <cell r="AE336">
            <v>0</v>
          </cell>
          <cell r="AF336">
            <v>12</v>
          </cell>
          <cell r="AG336">
            <v>12</v>
          </cell>
          <cell r="AH336">
            <v>0</v>
          </cell>
          <cell r="AI336">
            <v>1</v>
          </cell>
          <cell r="AJ336">
            <v>0</v>
          </cell>
          <cell r="AK336">
            <v>0</v>
          </cell>
          <cell r="AL336">
            <v>0.5</v>
          </cell>
          <cell r="AM336">
            <v>0.5</v>
          </cell>
          <cell r="AN336">
            <v>5.5</v>
          </cell>
          <cell r="AO336">
            <v>1</v>
          </cell>
          <cell r="AP336">
            <v>3</v>
          </cell>
          <cell r="AQ336">
            <v>1</v>
          </cell>
          <cell r="AR336">
            <v>0.5</v>
          </cell>
          <cell r="AS336">
            <v>0</v>
          </cell>
          <cell r="AT336">
            <v>13</v>
          </cell>
          <cell r="AU336">
            <v>0</v>
          </cell>
          <cell r="AW336">
            <v>43100</v>
          </cell>
          <cell r="AX336">
            <v>0</v>
          </cell>
          <cell r="AY336">
            <v>0</v>
          </cell>
          <cell r="AZ336">
            <v>28</v>
          </cell>
          <cell r="BA336">
            <v>0</v>
          </cell>
          <cell r="BB336">
            <v>12</v>
          </cell>
          <cell r="BC336">
            <v>12</v>
          </cell>
          <cell r="BD336">
            <v>0</v>
          </cell>
          <cell r="BE336">
            <v>1</v>
          </cell>
          <cell r="BF336">
            <v>0</v>
          </cell>
          <cell r="BG336">
            <v>0.5</v>
          </cell>
          <cell r="BH336">
            <v>2.5</v>
          </cell>
          <cell r="BI336">
            <v>5</v>
          </cell>
          <cell r="BJ336">
            <v>2</v>
          </cell>
          <cell r="BK336">
            <v>0</v>
          </cell>
          <cell r="BL336">
            <v>1</v>
          </cell>
          <cell r="BM336">
            <v>1</v>
          </cell>
          <cell r="BN336">
            <v>0</v>
          </cell>
          <cell r="BO336">
            <v>0</v>
          </cell>
          <cell r="BP336">
            <v>13</v>
          </cell>
          <cell r="BQ336">
            <v>-1</v>
          </cell>
          <cell r="CD336">
            <v>0</v>
          </cell>
          <cell r="CE336">
            <v>3</v>
          </cell>
        </row>
        <row r="337">
          <cell r="B337">
            <v>0</v>
          </cell>
          <cell r="C337" t="str">
            <v>TD304</v>
          </cell>
          <cell r="D337" t="str">
            <v>Nguyễn Tiến Dũng</v>
          </cell>
          <cell r="G337" t="str">
            <v>TD</v>
          </cell>
          <cell r="H337">
            <v>42738</v>
          </cell>
          <cell r="AB337">
            <v>42735</v>
          </cell>
          <cell r="AE337">
            <v>0</v>
          </cell>
          <cell r="AF337">
            <v>0</v>
          </cell>
          <cell r="AG337">
            <v>0</v>
          </cell>
          <cell r="AT337">
            <v>0</v>
          </cell>
          <cell r="AU337">
            <v>0</v>
          </cell>
          <cell r="AW337">
            <v>43100</v>
          </cell>
          <cell r="AX337">
            <v>0</v>
          </cell>
          <cell r="AY337">
            <v>0</v>
          </cell>
          <cell r="AZ337">
            <v>11</v>
          </cell>
          <cell r="BA337">
            <v>0</v>
          </cell>
          <cell r="BB337">
            <v>12</v>
          </cell>
          <cell r="BC337">
            <v>0</v>
          </cell>
          <cell r="BE337">
            <v>0</v>
          </cell>
          <cell r="BF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CD337">
            <v>0</v>
          </cell>
        </row>
        <row r="338">
          <cell r="B338">
            <v>0</v>
          </cell>
          <cell r="C338" t="str">
            <v>TD306</v>
          </cell>
          <cell r="D338" t="str">
            <v>Nguyễn Thị Hoàn Vinh</v>
          </cell>
          <cell r="G338" t="str">
            <v>TD</v>
          </cell>
          <cell r="H338">
            <v>42738</v>
          </cell>
          <cell r="AB338">
            <v>42735</v>
          </cell>
          <cell r="AE338">
            <v>0</v>
          </cell>
          <cell r="AF338">
            <v>0</v>
          </cell>
          <cell r="AG338">
            <v>0</v>
          </cell>
          <cell r="AT338">
            <v>0</v>
          </cell>
          <cell r="AU338">
            <v>0</v>
          </cell>
          <cell r="AW338">
            <v>43100</v>
          </cell>
          <cell r="AX338">
            <v>0</v>
          </cell>
          <cell r="AY338">
            <v>0</v>
          </cell>
          <cell r="AZ338">
            <v>11</v>
          </cell>
          <cell r="BA338">
            <v>0</v>
          </cell>
          <cell r="BB338">
            <v>12</v>
          </cell>
          <cell r="BC338">
            <v>0</v>
          </cell>
          <cell r="BE338">
            <v>0</v>
          </cell>
          <cell r="BF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CD338">
            <v>0</v>
          </cell>
        </row>
        <row r="339">
          <cell r="B339">
            <v>0</v>
          </cell>
          <cell r="C339" t="str">
            <v>TD301</v>
          </cell>
          <cell r="D339" t="str">
            <v>Đỗ Đức Ngọc</v>
          </cell>
          <cell r="G339" t="str">
            <v>TD</v>
          </cell>
          <cell r="H339">
            <v>42738</v>
          </cell>
          <cell r="AB339">
            <v>42735</v>
          </cell>
          <cell r="AE339">
            <v>0</v>
          </cell>
          <cell r="AF339">
            <v>0</v>
          </cell>
          <cell r="AG339">
            <v>0</v>
          </cell>
          <cell r="AT339">
            <v>0</v>
          </cell>
          <cell r="AU339">
            <v>0</v>
          </cell>
          <cell r="AW339">
            <v>43100</v>
          </cell>
          <cell r="AX339">
            <v>0</v>
          </cell>
          <cell r="AY339">
            <v>0</v>
          </cell>
          <cell r="AZ339">
            <v>11</v>
          </cell>
          <cell r="BA339">
            <v>0</v>
          </cell>
          <cell r="BB339">
            <v>12</v>
          </cell>
          <cell r="BC339">
            <v>0</v>
          </cell>
          <cell r="BE339">
            <v>0</v>
          </cell>
          <cell r="BF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CD339">
            <v>0</v>
          </cell>
        </row>
        <row r="340">
          <cell r="B340">
            <v>10269</v>
          </cell>
          <cell r="C340" t="str">
            <v>TD309</v>
          </cell>
          <cell r="D340" t="str">
            <v>Chử Viết Trung</v>
          </cell>
          <cell r="G340" t="str">
            <v>TD</v>
          </cell>
          <cell r="H340">
            <v>42735</v>
          </cell>
          <cell r="AB340">
            <v>42735</v>
          </cell>
          <cell r="AE340">
            <v>0</v>
          </cell>
          <cell r="AF340">
            <v>0</v>
          </cell>
          <cell r="AG340">
            <v>0</v>
          </cell>
          <cell r="AT340">
            <v>0</v>
          </cell>
          <cell r="AU340">
            <v>0</v>
          </cell>
          <cell r="AW340">
            <v>43100</v>
          </cell>
          <cell r="AX340">
            <v>0</v>
          </cell>
          <cell r="AY340">
            <v>0</v>
          </cell>
          <cell r="AZ340">
            <v>12</v>
          </cell>
          <cell r="BA340">
            <v>0</v>
          </cell>
          <cell r="BB340">
            <v>12</v>
          </cell>
          <cell r="BC340">
            <v>12</v>
          </cell>
          <cell r="BE340">
            <v>0</v>
          </cell>
          <cell r="BF340">
            <v>0</v>
          </cell>
          <cell r="BG340">
            <v>0</v>
          </cell>
          <cell r="BH340">
            <v>1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1</v>
          </cell>
          <cell r="BQ340">
            <v>11</v>
          </cell>
          <cell r="CD340">
            <v>0</v>
          </cell>
          <cell r="CE340">
            <v>3</v>
          </cell>
        </row>
        <row r="341">
          <cell r="B341">
            <v>10113</v>
          </cell>
          <cell r="C341" t="str">
            <v>CNX350</v>
          </cell>
          <cell r="D341" t="str">
            <v>Trần Văn Hùng</v>
          </cell>
          <cell r="G341" t="str">
            <v>TD</v>
          </cell>
          <cell r="H341" t="e">
            <v>#N/A</v>
          </cell>
          <cell r="AB341">
            <v>42735</v>
          </cell>
          <cell r="AE341">
            <v>0</v>
          </cell>
          <cell r="AF341">
            <v>0</v>
          </cell>
          <cell r="AU341">
            <v>0</v>
          </cell>
          <cell r="AW341">
            <v>43100</v>
          </cell>
          <cell r="AY341">
            <v>0</v>
          </cell>
          <cell r="AZ341" t="e">
            <v>#N/A</v>
          </cell>
          <cell r="BA341" t="e">
            <v>#N/A</v>
          </cell>
          <cell r="BB341" t="e">
            <v>#N/A</v>
          </cell>
          <cell r="BC341" t="str">
            <v/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2</v>
          </cell>
          <cell r="BL341">
            <v>1</v>
          </cell>
          <cell r="BM341">
            <v>0</v>
          </cell>
          <cell r="BN341">
            <v>0</v>
          </cell>
          <cell r="BO341">
            <v>0</v>
          </cell>
          <cell r="CD341">
            <v>0</v>
          </cell>
          <cell r="CE341">
            <v>3</v>
          </cell>
        </row>
        <row r="342">
          <cell r="B342">
            <v>10007</v>
          </cell>
          <cell r="C342" t="str">
            <v>TDI013</v>
          </cell>
          <cell r="D342" t="str">
            <v>Trần Văn Tuấn Dương</v>
          </cell>
          <cell r="G342" t="str">
            <v>C1</v>
          </cell>
          <cell r="H342">
            <v>42749</v>
          </cell>
          <cell r="AB342">
            <v>42735</v>
          </cell>
          <cell r="AE342">
            <v>0</v>
          </cell>
          <cell r="AF342">
            <v>0</v>
          </cell>
          <cell r="AU342">
            <v>0</v>
          </cell>
          <cell r="AW342">
            <v>43100</v>
          </cell>
          <cell r="AY342">
            <v>0</v>
          </cell>
          <cell r="AZ342">
            <v>11</v>
          </cell>
          <cell r="BA342">
            <v>0</v>
          </cell>
          <cell r="BB342">
            <v>11.5</v>
          </cell>
          <cell r="BC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3</v>
          </cell>
          <cell r="BL342">
            <v>2.5</v>
          </cell>
          <cell r="BM342">
            <v>0</v>
          </cell>
          <cell r="BN342">
            <v>4</v>
          </cell>
          <cell r="BO342">
            <v>2</v>
          </cell>
          <cell r="BY342">
            <v>3</v>
          </cell>
          <cell r="CD342">
            <v>3</v>
          </cell>
          <cell r="CE342">
            <v>0</v>
          </cell>
        </row>
        <row r="343">
          <cell r="B343">
            <v>0</v>
          </cell>
          <cell r="C343" t="str">
            <v>KC052</v>
          </cell>
          <cell r="D343" t="str">
            <v>Nguyễn Tuấn Ánh</v>
          </cell>
          <cell r="G343" t="str">
            <v>C2</v>
          </cell>
          <cell r="H343">
            <v>41885</v>
          </cell>
          <cell r="AB343">
            <v>42735</v>
          </cell>
          <cell r="AC343">
            <v>0</v>
          </cell>
          <cell r="AD343">
            <v>15</v>
          </cell>
          <cell r="AE343">
            <v>0</v>
          </cell>
          <cell r="AF343">
            <v>12</v>
          </cell>
          <cell r="AG343">
            <v>12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1</v>
          </cell>
          <cell r="AR343">
            <v>1</v>
          </cell>
          <cell r="AS343">
            <v>5</v>
          </cell>
          <cell r="AT343">
            <v>7</v>
          </cell>
          <cell r="AU343">
            <v>5</v>
          </cell>
          <cell r="AW343">
            <v>43100</v>
          </cell>
          <cell r="AX343">
            <v>0</v>
          </cell>
          <cell r="AY343">
            <v>5</v>
          </cell>
          <cell r="AZ343">
            <v>39</v>
          </cell>
          <cell r="BA343">
            <v>1</v>
          </cell>
          <cell r="BB343">
            <v>12</v>
          </cell>
          <cell r="BC343">
            <v>13</v>
          </cell>
          <cell r="BD343">
            <v>0</v>
          </cell>
          <cell r="BE343">
            <v>0</v>
          </cell>
          <cell r="BF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CD343">
            <v>0</v>
          </cell>
        </row>
        <row r="344">
          <cell r="B344">
            <v>10026</v>
          </cell>
          <cell r="C344" t="str">
            <v>KC050</v>
          </cell>
          <cell r="D344" t="str">
            <v>Lê Thị Tuyết Nhung</v>
          </cell>
          <cell r="G344" t="str">
            <v>C2</v>
          </cell>
          <cell r="H344">
            <v>42741</v>
          </cell>
          <cell r="AB344">
            <v>42735</v>
          </cell>
          <cell r="AE344">
            <v>0</v>
          </cell>
          <cell r="AF344">
            <v>0</v>
          </cell>
          <cell r="AU344">
            <v>0</v>
          </cell>
          <cell r="AW344">
            <v>43100</v>
          </cell>
          <cell r="AY344">
            <v>0</v>
          </cell>
          <cell r="AZ344">
            <v>11</v>
          </cell>
          <cell r="BA344">
            <v>0</v>
          </cell>
          <cell r="BB344">
            <v>12</v>
          </cell>
          <cell r="BC344">
            <v>12</v>
          </cell>
          <cell r="BE344">
            <v>0</v>
          </cell>
          <cell r="BG344">
            <v>1</v>
          </cell>
          <cell r="BH344">
            <v>2</v>
          </cell>
          <cell r="BI344">
            <v>0.5</v>
          </cell>
          <cell r="BJ344">
            <v>0</v>
          </cell>
          <cell r="BK344">
            <v>5</v>
          </cell>
          <cell r="BL344">
            <v>0.5</v>
          </cell>
          <cell r="BM344">
            <v>0</v>
          </cell>
          <cell r="BN344">
            <v>0</v>
          </cell>
          <cell r="BO344">
            <v>0</v>
          </cell>
          <cell r="BP344">
            <v>9</v>
          </cell>
          <cell r="BQ344">
            <v>3</v>
          </cell>
          <cell r="CD344">
            <v>0</v>
          </cell>
          <cell r="CE344">
            <v>3</v>
          </cell>
        </row>
        <row r="345">
          <cell r="B345">
            <v>10025</v>
          </cell>
          <cell r="C345" t="str">
            <v>KC049</v>
          </cell>
          <cell r="D345" t="str">
            <v>Nguyễn Văn Tuấn</v>
          </cell>
          <cell r="G345" t="str">
            <v>C2</v>
          </cell>
          <cell r="H345">
            <v>42738</v>
          </cell>
          <cell r="AB345">
            <v>42735</v>
          </cell>
          <cell r="AC345">
            <v>0</v>
          </cell>
          <cell r="AD345">
            <v>0</v>
          </cell>
          <cell r="AE345">
            <v>0</v>
          </cell>
          <cell r="AF345" t="e">
            <v>#NUM!</v>
          </cell>
          <cell r="AG345" t="e">
            <v>#NUM!</v>
          </cell>
          <cell r="AU345">
            <v>0</v>
          </cell>
          <cell r="AW345">
            <v>43100</v>
          </cell>
          <cell r="AY345">
            <v>0</v>
          </cell>
          <cell r="AZ345">
            <v>11</v>
          </cell>
          <cell r="BA345">
            <v>0</v>
          </cell>
          <cell r="BB345">
            <v>12</v>
          </cell>
          <cell r="BC345">
            <v>12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Q345">
            <v>12</v>
          </cell>
          <cell r="CD345">
            <v>0</v>
          </cell>
          <cell r="CE345">
            <v>3</v>
          </cell>
        </row>
        <row r="346">
          <cell r="B346">
            <v>10108</v>
          </cell>
          <cell r="C346" t="str">
            <v>CNX341</v>
          </cell>
          <cell r="D346" t="str">
            <v>Trương Phúc Hưng</v>
          </cell>
          <cell r="G346" t="str">
            <v>C3</v>
          </cell>
          <cell r="H346">
            <v>42129</v>
          </cell>
          <cell r="AB346">
            <v>42735</v>
          </cell>
          <cell r="AC346">
            <v>0</v>
          </cell>
          <cell r="AD346">
            <v>7</v>
          </cell>
          <cell r="AE346">
            <v>0</v>
          </cell>
          <cell r="AF346">
            <v>12</v>
          </cell>
          <cell r="AG346">
            <v>12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12</v>
          </cell>
          <cell r="AW346">
            <v>43100</v>
          </cell>
          <cell r="AX346">
            <v>4.5</v>
          </cell>
          <cell r="AY346">
            <v>12</v>
          </cell>
          <cell r="AZ346">
            <v>31</v>
          </cell>
          <cell r="BA346">
            <v>0</v>
          </cell>
          <cell r="BB346">
            <v>12</v>
          </cell>
          <cell r="BC346">
            <v>16.5</v>
          </cell>
          <cell r="BD346">
            <v>0</v>
          </cell>
          <cell r="BE346">
            <v>3</v>
          </cell>
          <cell r="BF346">
            <v>1.5</v>
          </cell>
          <cell r="BG346">
            <v>0</v>
          </cell>
          <cell r="BH346">
            <v>0</v>
          </cell>
          <cell r="BI346">
            <v>0</v>
          </cell>
          <cell r="BJ346">
            <v>2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6.5</v>
          </cell>
          <cell r="BQ346">
            <v>10</v>
          </cell>
          <cell r="CD346">
            <v>0</v>
          </cell>
          <cell r="CE346">
            <v>3</v>
          </cell>
        </row>
        <row r="347">
          <cell r="B347">
            <v>0</v>
          </cell>
          <cell r="C347" t="str">
            <v>DIA044</v>
          </cell>
          <cell r="D347" t="str">
            <v>Lê Văn Mạnh</v>
          </cell>
          <cell r="G347" t="str">
            <v>C3</v>
          </cell>
          <cell r="H347">
            <v>42805</v>
          </cell>
          <cell r="AB347">
            <v>42735</v>
          </cell>
          <cell r="AE347">
            <v>0</v>
          </cell>
          <cell r="AF347">
            <v>0</v>
          </cell>
          <cell r="AU347">
            <v>0</v>
          </cell>
          <cell r="AW347">
            <v>43100</v>
          </cell>
          <cell r="AY347">
            <v>0</v>
          </cell>
          <cell r="AZ347">
            <v>9</v>
          </cell>
          <cell r="BA347">
            <v>0</v>
          </cell>
          <cell r="BB347">
            <v>10</v>
          </cell>
          <cell r="BC347">
            <v>10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CD347">
            <v>0</v>
          </cell>
        </row>
        <row r="348">
          <cell r="B348">
            <v>10169</v>
          </cell>
          <cell r="C348" t="str">
            <v>DIA045</v>
          </cell>
          <cell r="D348" t="str">
            <v>Lê Đình Bắc</v>
          </cell>
          <cell r="G348" t="str">
            <v>C3</v>
          </cell>
          <cell r="H348">
            <v>42805</v>
          </cell>
          <cell r="AB348">
            <v>42735</v>
          </cell>
          <cell r="AE348">
            <v>0</v>
          </cell>
          <cell r="AF348">
            <v>0</v>
          </cell>
          <cell r="AU348">
            <v>0</v>
          </cell>
          <cell r="AW348">
            <v>43100</v>
          </cell>
          <cell r="AY348">
            <v>0</v>
          </cell>
          <cell r="AZ348">
            <v>9</v>
          </cell>
          <cell r="BA348">
            <v>0</v>
          </cell>
          <cell r="BB348">
            <v>10</v>
          </cell>
          <cell r="BC348">
            <v>10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7</v>
          </cell>
          <cell r="BN348">
            <v>0</v>
          </cell>
          <cell r="BO348">
            <v>0</v>
          </cell>
          <cell r="BP348">
            <v>7</v>
          </cell>
          <cell r="BQ348">
            <v>3</v>
          </cell>
          <cell r="CD348">
            <v>0</v>
          </cell>
          <cell r="CE348">
            <v>3</v>
          </cell>
        </row>
        <row r="349">
          <cell r="B349">
            <v>10170</v>
          </cell>
          <cell r="C349" t="str">
            <v>DIA046</v>
          </cell>
          <cell r="D349" t="str">
            <v>Nguyễn Xuân Quý</v>
          </cell>
          <cell r="G349" t="str">
            <v>C3</v>
          </cell>
          <cell r="H349">
            <v>42805</v>
          </cell>
          <cell r="AB349">
            <v>42735</v>
          </cell>
          <cell r="AE349">
            <v>0</v>
          </cell>
          <cell r="AU349">
            <v>0</v>
          </cell>
          <cell r="AW349">
            <v>43100</v>
          </cell>
          <cell r="AY349">
            <v>0</v>
          </cell>
          <cell r="AZ349">
            <v>9</v>
          </cell>
          <cell r="BA349">
            <v>0</v>
          </cell>
          <cell r="BB349">
            <v>10</v>
          </cell>
          <cell r="BC349">
            <v>10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10</v>
          </cell>
          <cell r="CD349">
            <v>0</v>
          </cell>
          <cell r="CE349">
            <v>3</v>
          </cell>
        </row>
        <row r="350">
          <cell r="B350">
            <v>0</v>
          </cell>
          <cell r="C350" t="str">
            <v>TD314</v>
          </cell>
          <cell r="D350" t="str">
            <v>Nguyễn Tuấn Ánh</v>
          </cell>
          <cell r="E350" t="str">
            <v>Chuyên viên phát triển dự án</v>
          </cell>
          <cell r="F350" t="str">
            <v>Ban Phát triển dự án</v>
          </cell>
          <cell r="G350" t="str">
            <v>TD</v>
          </cell>
          <cell r="H350">
            <v>42795</v>
          </cell>
          <cell r="AB350">
            <v>42735</v>
          </cell>
          <cell r="AE350">
            <v>0</v>
          </cell>
          <cell r="AU350">
            <v>0</v>
          </cell>
          <cell r="AW350">
            <v>43100</v>
          </cell>
          <cell r="AY350">
            <v>0</v>
          </cell>
          <cell r="AZ350">
            <v>9</v>
          </cell>
          <cell r="BA350">
            <v>0</v>
          </cell>
          <cell r="BB350">
            <v>10</v>
          </cell>
          <cell r="BC350">
            <v>10</v>
          </cell>
          <cell r="BF350">
            <v>0</v>
          </cell>
          <cell r="BG350">
            <v>0</v>
          </cell>
          <cell r="BH350">
            <v>0</v>
          </cell>
          <cell r="BI350">
            <v>2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2</v>
          </cell>
          <cell r="CD350">
            <v>0</v>
          </cell>
        </row>
        <row r="351">
          <cell r="B351">
            <v>10273</v>
          </cell>
          <cell r="C351" t="str">
            <v>TD315</v>
          </cell>
          <cell r="D351" t="str">
            <v>Nguyễn Thế Tiến</v>
          </cell>
          <cell r="E351" t="str">
            <v>Nhân viên công nghệ thông tin</v>
          </cell>
          <cell r="F351" t="str">
            <v>Ban Hành chính - Nhân sự</v>
          </cell>
          <cell r="G351" t="str">
            <v>TD</v>
          </cell>
          <cell r="H351">
            <v>42795</v>
          </cell>
          <cell r="AB351">
            <v>42735</v>
          </cell>
          <cell r="AE351">
            <v>0</v>
          </cell>
          <cell r="AU351">
            <v>0</v>
          </cell>
          <cell r="AW351">
            <v>43100</v>
          </cell>
          <cell r="AY351">
            <v>0</v>
          </cell>
          <cell r="AZ351">
            <v>9</v>
          </cell>
          <cell r="BA351">
            <v>0</v>
          </cell>
          <cell r="BB351">
            <v>10</v>
          </cell>
          <cell r="BC351">
            <v>10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2</v>
          </cell>
          <cell r="BN351">
            <v>0</v>
          </cell>
          <cell r="BO351">
            <v>4</v>
          </cell>
          <cell r="BP351">
            <v>6</v>
          </cell>
          <cell r="BQ351">
            <v>4</v>
          </cell>
          <cell r="CD351">
            <v>0</v>
          </cell>
          <cell r="CE351">
            <v>3</v>
          </cell>
        </row>
        <row r="352">
          <cell r="B352">
            <v>10219</v>
          </cell>
          <cell r="C352" t="str">
            <v>TD316</v>
          </cell>
          <cell r="D352" t="str">
            <v>Lưu Nguyễn Thu Ngân</v>
          </cell>
          <cell r="E352" t="str">
            <v>Nhân viên học việc</v>
          </cell>
          <cell r="F352" t="str">
            <v>Ban Tài chính - Kế toán</v>
          </cell>
          <cell r="G352" t="str">
            <v>TD</v>
          </cell>
          <cell r="H352">
            <v>42795</v>
          </cell>
          <cell r="AB352">
            <v>42735</v>
          </cell>
          <cell r="AE352">
            <v>0</v>
          </cell>
          <cell r="AU352">
            <v>0</v>
          </cell>
          <cell r="AW352">
            <v>43100</v>
          </cell>
          <cell r="AY352">
            <v>0</v>
          </cell>
          <cell r="AZ352">
            <v>9</v>
          </cell>
          <cell r="BA352">
            <v>0</v>
          </cell>
          <cell r="BB352">
            <v>10</v>
          </cell>
          <cell r="BC352">
            <v>10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1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1</v>
          </cell>
          <cell r="BQ352">
            <v>9</v>
          </cell>
          <cell r="CD352">
            <v>0</v>
          </cell>
          <cell r="CE352">
            <v>3</v>
          </cell>
        </row>
        <row r="353">
          <cell r="B353">
            <v>10220</v>
          </cell>
          <cell r="C353" t="str">
            <v>TD318</v>
          </cell>
          <cell r="D353" t="str">
            <v>Trần Kim Cương</v>
          </cell>
          <cell r="E353" t="str">
            <v>Trưởng nhóm Chăm sóc khách hàng</v>
          </cell>
          <cell r="F353" t="str">
            <v>Ban Kinh doanh</v>
          </cell>
          <cell r="G353" t="str">
            <v>TD</v>
          </cell>
          <cell r="H353">
            <v>42809</v>
          </cell>
          <cell r="AB353">
            <v>42735</v>
          </cell>
          <cell r="AE353">
            <v>0</v>
          </cell>
          <cell r="AU353">
            <v>0</v>
          </cell>
          <cell r="AW353">
            <v>43100</v>
          </cell>
          <cell r="AY353">
            <v>0</v>
          </cell>
          <cell r="AZ353">
            <v>9</v>
          </cell>
          <cell r="BA353">
            <v>0</v>
          </cell>
          <cell r="BB353">
            <v>9.5</v>
          </cell>
          <cell r="BC353">
            <v>9.5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1</v>
          </cell>
          <cell r="BL353">
            <v>0</v>
          </cell>
          <cell r="BM353">
            <v>2.5</v>
          </cell>
          <cell r="BN353">
            <v>0</v>
          </cell>
          <cell r="BO353">
            <v>0</v>
          </cell>
          <cell r="BP353">
            <v>3.5</v>
          </cell>
          <cell r="BQ353">
            <v>6</v>
          </cell>
          <cell r="CD353">
            <v>0</v>
          </cell>
          <cell r="CE353">
            <v>3</v>
          </cell>
        </row>
        <row r="354">
          <cell r="B354">
            <v>10221</v>
          </cell>
          <cell r="C354" t="str">
            <v>TD319</v>
          </cell>
          <cell r="D354" t="str">
            <v>Nguyễn Văn Huy</v>
          </cell>
          <cell r="E354" t="str">
            <v>Nhân viên thủ tục khách hàng</v>
          </cell>
          <cell r="F354" t="str">
            <v>Ban Kinh doanh</v>
          </cell>
          <cell r="G354" t="str">
            <v>TD</v>
          </cell>
          <cell r="H354">
            <v>42809</v>
          </cell>
          <cell r="AB354">
            <v>42735</v>
          </cell>
          <cell r="AE354">
            <v>0</v>
          </cell>
          <cell r="AU354">
            <v>0</v>
          </cell>
          <cell r="AW354">
            <v>43100</v>
          </cell>
          <cell r="AY354">
            <v>0</v>
          </cell>
          <cell r="AZ354">
            <v>9</v>
          </cell>
          <cell r="BA354">
            <v>0</v>
          </cell>
          <cell r="BB354">
            <v>9.5</v>
          </cell>
          <cell r="BC354">
            <v>9.5</v>
          </cell>
          <cell r="BF354">
            <v>0</v>
          </cell>
          <cell r="BG354">
            <v>0</v>
          </cell>
          <cell r="BH354">
            <v>1</v>
          </cell>
          <cell r="BI354">
            <v>0</v>
          </cell>
          <cell r="BJ354">
            <v>0</v>
          </cell>
          <cell r="BK354">
            <v>0</v>
          </cell>
          <cell r="BL354">
            <v>1</v>
          </cell>
          <cell r="BM354">
            <v>0</v>
          </cell>
          <cell r="BN354">
            <v>1</v>
          </cell>
          <cell r="BO354">
            <v>0</v>
          </cell>
          <cell r="BP354">
            <v>3</v>
          </cell>
          <cell r="BQ354">
            <v>6.5</v>
          </cell>
          <cell r="BX354">
            <v>2</v>
          </cell>
          <cell r="CD354">
            <v>2</v>
          </cell>
          <cell r="CE354">
            <v>1</v>
          </cell>
        </row>
        <row r="355">
          <cell r="B355">
            <v>10039</v>
          </cell>
          <cell r="C355" t="str">
            <v>KC076</v>
          </cell>
          <cell r="D355" t="str">
            <v>Nguyễn Anh Đức</v>
          </cell>
          <cell r="E355" t="str">
            <v>Trợ lý Tổng giám đốc</v>
          </cell>
          <cell r="F355" t="str">
            <v>Tổ trợ lý</v>
          </cell>
          <cell r="G355" t="str">
            <v>TD</v>
          </cell>
          <cell r="H355">
            <v>42814</v>
          </cell>
          <cell r="AB355">
            <v>42735</v>
          </cell>
          <cell r="AE355">
            <v>0</v>
          </cell>
          <cell r="AU355">
            <v>0</v>
          </cell>
          <cell r="AW355">
            <v>43100</v>
          </cell>
          <cell r="AY355">
            <v>0</v>
          </cell>
          <cell r="AZ355">
            <v>9</v>
          </cell>
          <cell r="BA355">
            <v>0</v>
          </cell>
          <cell r="BB355">
            <v>9.5</v>
          </cell>
          <cell r="BC355">
            <v>9.5</v>
          </cell>
          <cell r="BG355">
            <v>1.5</v>
          </cell>
          <cell r="BH355">
            <v>0</v>
          </cell>
          <cell r="BI355">
            <v>0</v>
          </cell>
          <cell r="BJ355">
            <v>3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4.5</v>
          </cell>
          <cell r="BQ355">
            <v>5</v>
          </cell>
          <cell r="CD355">
            <v>0</v>
          </cell>
          <cell r="CE355">
            <v>3</v>
          </cell>
        </row>
        <row r="356">
          <cell r="B356">
            <v>10223</v>
          </cell>
          <cell r="C356" t="str">
            <v>TD321</v>
          </cell>
          <cell r="D356" t="str">
            <v>Nguyễn Thị Nhàn</v>
          </cell>
          <cell r="E356" t="str">
            <v>Nhân viên nhân sự</v>
          </cell>
          <cell r="F356" t="str">
            <v>Ban Hành chính - Nhân sự</v>
          </cell>
          <cell r="G356" t="str">
            <v>TD</v>
          </cell>
          <cell r="H356">
            <v>42814</v>
          </cell>
          <cell r="AB356">
            <v>42735</v>
          </cell>
          <cell r="AE356">
            <v>0</v>
          </cell>
          <cell r="AU356">
            <v>0</v>
          </cell>
          <cell r="AW356">
            <v>43100</v>
          </cell>
          <cell r="AY356">
            <v>0</v>
          </cell>
          <cell r="AZ356">
            <v>9</v>
          </cell>
          <cell r="BA356">
            <v>0</v>
          </cell>
          <cell r="BB356">
            <v>9.5</v>
          </cell>
          <cell r="BC356">
            <v>9.5</v>
          </cell>
          <cell r="BF356">
            <v>0</v>
          </cell>
          <cell r="BG356">
            <v>0</v>
          </cell>
          <cell r="BH356">
            <v>0</v>
          </cell>
          <cell r="BI356">
            <v>1.5</v>
          </cell>
          <cell r="BJ356">
            <v>4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5.5</v>
          </cell>
          <cell r="BQ356">
            <v>4</v>
          </cell>
          <cell r="CD356">
            <v>0</v>
          </cell>
          <cell r="CE356">
            <v>3</v>
          </cell>
        </row>
        <row r="357">
          <cell r="B357">
            <v>10224</v>
          </cell>
          <cell r="C357" t="str">
            <v>TD325</v>
          </cell>
          <cell r="D357" t="str">
            <v>Nguyễn Thúy Hằng</v>
          </cell>
          <cell r="E357" t="str">
            <v>Lễ Tân (Nhà mẫu DE4)</v>
          </cell>
          <cell r="F357" t="str">
            <v>Bộ phận thủ tục và CSKH</v>
          </cell>
          <cell r="G357" t="str">
            <v>TD</v>
          </cell>
          <cell r="H357">
            <v>42815</v>
          </cell>
          <cell r="AB357">
            <v>42735</v>
          </cell>
          <cell r="AE357">
            <v>0</v>
          </cell>
          <cell r="AU357">
            <v>0</v>
          </cell>
          <cell r="AW357">
            <v>43100</v>
          </cell>
          <cell r="AY357">
            <v>0</v>
          </cell>
          <cell r="AZ357">
            <v>9</v>
          </cell>
          <cell r="BA357">
            <v>0</v>
          </cell>
          <cell r="BB357">
            <v>9.5</v>
          </cell>
          <cell r="BC357">
            <v>9.5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9.5</v>
          </cell>
          <cell r="CD357">
            <v>0</v>
          </cell>
          <cell r="CE357">
            <v>3</v>
          </cell>
        </row>
        <row r="358">
          <cell r="B358">
            <v>10222</v>
          </cell>
          <cell r="C358" t="str">
            <v>TD320</v>
          </cell>
          <cell r="D358" t="str">
            <v>Vũ Tuấn Linh</v>
          </cell>
          <cell r="E358" t="str">
            <v>Chuyên viên kinh doanh</v>
          </cell>
          <cell r="F358" t="str">
            <v>Ban Kinh doanh</v>
          </cell>
          <cell r="G358" t="str">
            <v>TD</v>
          </cell>
          <cell r="H358">
            <v>42816</v>
          </cell>
          <cell r="AB358">
            <v>42735</v>
          </cell>
          <cell r="AE358">
            <v>0</v>
          </cell>
          <cell r="AU358">
            <v>0</v>
          </cell>
          <cell r="AW358">
            <v>43100</v>
          </cell>
          <cell r="AY358">
            <v>0</v>
          </cell>
          <cell r="AZ358">
            <v>9</v>
          </cell>
          <cell r="BA358">
            <v>0</v>
          </cell>
          <cell r="BB358">
            <v>9.5</v>
          </cell>
          <cell r="BC358">
            <v>9.5</v>
          </cell>
          <cell r="BF358">
            <v>0</v>
          </cell>
          <cell r="BG358">
            <v>0</v>
          </cell>
          <cell r="BH358">
            <v>0</v>
          </cell>
          <cell r="BI358">
            <v>4</v>
          </cell>
          <cell r="BJ358">
            <v>0</v>
          </cell>
          <cell r="BK358">
            <v>2</v>
          </cell>
          <cell r="BL358">
            <v>0</v>
          </cell>
          <cell r="BM358">
            <v>0</v>
          </cell>
          <cell r="BN358">
            <v>2.5</v>
          </cell>
          <cell r="BO358">
            <v>0</v>
          </cell>
          <cell r="BP358">
            <v>8.5</v>
          </cell>
          <cell r="BQ358">
            <v>1</v>
          </cell>
          <cell r="CD358">
            <v>0</v>
          </cell>
          <cell r="CE358">
            <v>3</v>
          </cell>
        </row>
        <row r="359">
          <cell r="B359">
            <v>0</v>
          </cell>
          <cell r="C359" t="str">
            <v>KC067</v>
          </cell>
          <cell r="D359" t="str">
            <v>Phùng Tiến Bình</v>
          </cell>
          <cell r="E359" t="str">
            <v>Chuyên viên Quản lý thiết kế Xây dựng</v>
          </cell>
          <cell r="G359" t="str">
            <v>C2</v>
          </cell>
          <cell r="H359" t="e">
            <v>#N/A</v>
          </cell>
          <cell r="AB359">
            <v>42735</v>
          </cell>
          <cell r="AU359">
            <v>0</v>
          </cell>
          <cell r="AW359">
            <v>43100</v>
          </cell>
          <cell r="AY359">
            <v>0</v>
          </cell>
          <cell r="AZ359" t="e">
            <v>#N/A</v>
          </cell>
          <cell r="BA359" t="e">
            <v>#N/A</v>
          </cell>
          <cell r="BB359" t="e">
            <v>#N/A</v>
          </cell>
          <cell r="BC359" t="str">
            <v/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CD359">
            <v>0</v>
          </cell>
        </row>
        <row r="360">
          <cell r="B360">
            <v>10034</v>
          </cell>
          <cell r="C360" t="str">
            <v>KC068</v>
          </cell>
          <cell r="D360" t="str">
            <v>Vũ Văn Tuấn</v>
          </cell>
          <cell r="E360" t="str">
            <v>Trưởng phòng Quản lý thiết kế</v>
          </cell>
          <cell r="G360" t="str">
            <v>C2</v>
          </cell>
          <cell r="H360">
            <v>42842</v>
          </cell>
          <cell r="AB360">
            <v>42735</v>
          </cell>
          <cell r="AU360">
            <v>0</v>
          </cell>
          <cell r="AW360">
            <v>43100</v>
          </cell>
          <cell r="AY360">
            <v>0</v>
          </cell>
          <cell r="AZ360">
            <v>8</v>
          </cell>
          <cell r="BA360">
            <v>0</v>
          </cell>
          <cell r="BB360">
            <v>8.5</v>
          </cell>
          <cell r="BC360">
            <v>8.5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8.5</v>
          </cell>
          <cell r="CD360">
            <v>0</v>
          </cell>
          <cell r="CE360">
            <v>3</v>
          </cell>
        </row>
        <row r="361">
          <cell r="B361">
            <v>10118</v>
          </cell>
          <cell r="C361" t="str">
            <v>CNX363</v>
          </cell>
          <cell r="D361" t="str">
            <v>Lê Đức Thái</v>
          </cell>
          <cell r="E361" t="str">
            <v>Nhân viên hồ sơ</v>
          </cell>
          <cell r="G361" t="str">
            <v>C3</v>
          </cell>
          <cell r="H361">
            <v>42842</v>
          </cell>
          <cell r="AB361">
            <v>42735</v>
          </cell>
          <cell r="AU361">
            <v>0</v>
          </cell>
          <cell r="AW361">
            <v>43100</v>
          </cell>
          <cell r="AY361">
            <v>0</v>
          </cell>
          <cell r="AZ361">
            <v>8</v>
          </cell>
          <cell r="BA361">
            <v>0</v>
          </cell>
          <cell r="BB361">
            <v>8.5</v>
          </cell>
          <cell r="BC361">
            <v>8.5</v>
          </cell>
          <cell r="BG361">
            <v>0</v>
          </cell>
          <cell r="BH361">
            <v>0</v>
          </cell>
          <cell r="BI361">
            <v>0</v>
          </cell>
          <cell r="BJ361">
            <v>1.5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1.5</v>
          </cell>
          <cell r="BQ361">
            <v>7</v>
          </cell>
          <cell r="CD361">
            <v>0</v>
          </cell>
          <cell r="CE361">
            <v>3</v>
          </cell>
        </row>
        <row r="362">
          <cell r="B362">
            <v>0</v>
          </cell>
          <cell r="C362" t="str">
            <v>CNX365</v>
          </cell>
          <cell r="D362" t="str">
            <v>Tạ Quang Huy</v>
          </cell>
          <cell r="E362" t="str">
            <v>Trưởng nhóm Đấu thầu</v>
          </cell>
          <cell r="G362" t="str">
            <v>C3</v>
          </cell>
          <cell r="H362">
            <v>42842</v>
          </cell>
          <cell r="AB362">
            <v>42735</v>
          </cell>
          <cell r="AU362">
            <v>0</v>
          </cell>
          <cell r="AW362">
            <v>43100</v>
          </cell>
          <cell r="AY362">
            <v>0</v>
          </cell>
          <cell r="AZ362">
            <v>8</v>
          </cell>
          <cell r="BA362">
            <v>0</v>
          </cell>
          <cell r="BB362">
            <v>8.5</v>
          </cell>
          <cell r="BC362">
            <v>8.5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CD362">
            <v>0</v>
          </cell>
        </row>
        <row r="363">
          <cell r="B363">
            <v>10119</v>
          </cell>
          <cell r="C363" t="str">
            <v>CNX366</v>
          </cell>
          <cell r="D363" t="str">
            <v>Bùi Huy Đạt</v>
          </cell>
          <cell r="E363" t="str">
            <v>Nhân viên khối lượng</v>
          </cell>
          <cell r="G363" t="str">
            <v>C3</v>
          </cell>
          <cell r="H363">
            <v>42842</v>
          </cell>
          <cell r="AB363">
            <v>42735</v>
          </cell>
          <cell r="AU363">
            <v>0</v>
          </cell>
          <cell r="AW363">
            <v>43100</v>
          </cell>
          <cell r="AY363">
            <v>0</v>
          </cell>
          <cell r="AZ363">
            <v>8</v>
          </cell>
          <cell r="BA363">
            <v>0</v>
          </cell>
          <cell r="BB363">
            <v>8.5</v>
          </cell>
          <cell r="BC363">
            <v>8.5</v>
          </cell>
          <cell r="BG363">
            <v>0</v>
          </cell>
          <cell r="BH363">
            <v>0</v>
          </cell>
          <cell r="BI363">
            <v>0</v>
          </cell>
          <cell r="BJ363">
            <v>1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1</v>
          </cell>
          <cell r="BQ363">
            <v>7.5</v>
          </cell>
          <cell r="CD363">
            <v>0</v>
          </cell>
          <cell r="CE363">
            <v>3</v>
          </cell>
        </row>
        <row r="364">
          <cell r="B364">
            <v>10120</v>
          </cell>
          <cell r="C364" t="str">
            <v>CNX367</v>
          </cell>
          <cell r="D364" t="str">
            <v>Trần Văn Tài</v>
          </cell>
          <cell r="E364" t="str">
            <v>Nhân viên khối lượng</v>
          </cell>
          <cell r="G364" t="str">
            <v>C3</v>
          </cell>
          <cell r="H364">
            <v>42842</v>
          </cell>
          <cell r="AB364">
            <v>42735</v>
          </cell>
          <cell r="AU364">
            <v>0</v>
          </cell>
          <cell r="AW364">
            <v>43100</v>
          </cell>
          <cell r="AY364">
            <v>0</v>
          </cell>
          <cell r="AZ364">
            <v>8</v>
          </cell>
          <cell r="BA364">
            <v>0</v>
          </cell>
          <cell r="BB364">
            <v>8.5</v>
          </cell>
          <cell r="BC364">
            <v>8.5</v>
          </cell>
          <cell r="BG364">
            <v>0</v>
          </cell>
          <cell r="BH364">
            <v>0</v>
          </cell>
          <cell r="BI364">
            <v>0</v>
          </cell>
          <cell r="BJ364">
            <v>0.5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0.5</v>
          </cell>
          <cell r="BQ364">
            <v>8</v>
          </cell>
          <cell r="CD364">
            <v>0</v>
          </cell>
          <cell r="CE364">
            <v>3</v>
          </cell>
        </row>
        <row r="365">
          <cell r="B365">
            <v>10171</v>
          </cell>
          <cell r="C365" t="str">
            <v>DIA047</v>
          </cell>
          <cell r="D365" t="str">
            <v>Nguyễn Văn Nghiêm</v>
          </cell>
          <cell r="E365" t="str">
            <v>Nhân viên lái cẩu tháp</v>
          </cell>
          <cell r="G365" t="str">
            <v>C3</v>
          </cell>
          <cell r="H365">
            <v>42845</v>
          </cell>
          <cell r="AB365">
            <v>42735</v>
          </cell>
          <cell r="AU365">
            <v>0</v>
          </cell>
          <cell r="AW365">
            <v>43100</v>
          </cell>
          <cell r="AY365">
            <v>0</v>
          </cell>
          <cell r="AZ365">
            <v>8</v>
          </cell>
          <cell r="BA365">
            <v>0</v>
          </cell>
          <cell r="BB365">
            <v>8.5</v>
          </cell>
          <cell r="BC365">
            <v>8.5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8.5</v>
          </cell>
          <cell r="CD365">
            <v>0</v>
          </cell>
          <cell r="CE365">
            <v>3</v>
          </cell>
        </row>
        <row r="366">
          <cell r="B366">
            <v>10172</v>
          </cell>
          <cell r="C366" t="str">
            <v>DIA048</v>
          </cell>
          <cell r="D366" t="str">
            <v>Đỗ Hữu Quyết</v>
          </cell>
          <cell r="E366" t="str">
            <v>Nhân viên lái cẩu tháp</v>
          </cell>
          <cell r="G366" t="str">
            <v>C3</v>
          </cell>
          <cell r="H366">
            <v>42851</v>
          </cell>
          <cell r="AB366">
            <v>42735</v>
          </cell>
          <cell r="AU366">
            <v>0</v>
          </cell>
          <cell r="AW366">
            <v>43100</v>
          </cell>
          <cell r="AY366">
            <v>0</v>
          </cell>
          <cell r="AZ366">
            <v>8</v>
          </cell>
          <cell r="BA366">
            <v>0</v>
          </cell>
          <cell r="BB366">
            <v>8.5</v>
          </cell>
          <cell r="BC366">
            <v>8.5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5</v>
          </cell>
          <cell r="BN366">
            <v>0</v>
          </cell>
          <cell r="BO366">
            <v>0</v>
          </cell>
          <cell r="BP366">
            <v>5</v>
          </cell>
          <cell r="BQ366">
            <v>3.5</v>
          </cell>
          <cell r="CD366">
            <v>0</v>
          </cell>
          <cell r="CE366">
            <v>3</v>
          </cell>
        </row>
        <row r="367">
          <cell r="B367">
            <v>10154</v>
          </cell>
          <cell r="C367" t="str">
            <v>DIA028</v>
          </cell>
          <cell r="D367" t="str">
            <v>Nguyễn Tiến Thuấn</v>
          </cell>
          <cell r="E367" t="str">
            <v>Nhân viên kế toán</v>
          </cell>
          <cell r="G367" t="str">
            <v>C3-3</v>
          </cell>
          <cell r="H367">
            <v>42836</v>
          </cell>
          <cell r="AB367">
            <v>42735</v>
          </cell>
          <cell r="AU367">
            <v>0</v>
          </cell>
          <cell r="AW367">
            <v>43100</v>
          </cell>
          <cell r="AY367">
            <v>0</v>
          </cell>
          <cell r="AZ367">
            <v>8</v>
          </cell>
          <cell r="BA367">
            <v>0</v>
          </cell>
          <cell r="BB367">
            <v>9</v>
          </cell>
          <cell r="BC367">
            <v>9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9</v>
          </cell>
          <cell r="CD367">
            <v>0</v>
          </cell>
          <cell r="CE367">
            <v>3</v>
          </cell>
        </row>
        <row r="368">
          <cell r="B368">
            <v>10155</v>
          </cell>
          <cell r="C368" t="str">
            <v>DIA029</v>
          </cell>
          <cell r="D368" t="str">
            <v>Phạm Khắc Ngừng</v>
          </cell>
          <cell r="E368" t="str">
            <v>Nhân viên bảo vệ</v>
          </cell>
          <cell r="G368" t="str">
            <v>C3-3</v>
          </cell>
          <cell r="H368">
            <v>42836</v>
          </cell>
          <cell r="AB368">
            <v>42735</v>
          </cell>
          <cell r="AU368">
            <v>0</v>
          </cell>
          <cell r="AW368">
            <v>43100</v>
          </cell>
          <cell r="AY368">
            <v>0</v>
          </cell>
          <cell r="AZ368">
            <v>8</v>
          </cell>
          <cell r="BA368">
            <v>0</v>
          </cell>
          <cell r="BB368">
            <v>9</v>
          </cell>
          <cell r="BC368">
            <v>9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9</v>
          </cell>
          <cell r="CD368">
            <v>0</v>
          </cell>
          <cell r="CE368">
            <v>3</v>
          </cell>
        </row>
        <row r="369">
          <cell r="B369">
            <v>10156</v>
          </cell>
          <cell r="C369" t="str">
            <v>DIA030</v>
          </cell>
          <cell r="D369" t="str">
            <v>Trần Văn Hậu</v>
          </cell>
          <cell r="E369" t="str">
            <v>Nhân viên bảo vệ kiêm Thủ kho</v>
          </cell>
          <cell r="G369" t="str">
            <v>C3-3</v>
          </cell>
          <cell r="H369">
            <v>42836</v>
          </cell>
          <cell r="AB369">
            <v>42735</v>
          </cell>
          <cell r="AU369">
            <v>0</v>
          </cell>
          <cell r="AW369">
            <v>43100</v>
          </cell>
          <cell r="AY369">
            <v>0</v>
          </cell>
          <cell r="AZ369">
            <v>8</v>
          </cell>
          <cell r="BA369">
            <v>0</v>
          </cell>
          <cell r="BB369">
            <v>9</v>
          </cell>
          <cell r="BC369">
            <v>9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9</v>
          </cell>
          <cell r="CD369">
            <v>0</v>
          </cell>
          <cell r="CE369">
            <v>3</v>
          </cell>
        </row>
        <row r="370">
          <cell r="B370">
            <v>10275</v>
          </cell>
          <cell r="C370" t="str">
            <v>TD324</v>
          </cell>
          <cell r="D370" t="str">
            <v>Nguyễn Thị Kiều Linh</v>
          </cell>
          <cell r="E370" t="str">
            <v>Trưởng phòng Truyền thông</v>
          </cell>
          <cell r="G370" t="str">
            <v>TD</v>
          </cell>
          <cell r="H370">
            <v>42832</v>
          </cell>
          <cell r="AB370">
            <v>42735</v>
          </cell>
          <cell r="AU370">
            <v>0</v>
          </cell>
          <cell r="AW370">
            <v>43100</v>
          </cell>
          <cell r="AY370">
            <v>0</v>
          </cell>
          <cell r="AZ370">
            <v>8</v>
          </cell>
          <cell r="BA370">
            <v>0</v>
          </cell>
          <cell r="BB370">
            <v>9</v>
          </cell>
          <cell r="BC370">
            <v>9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4</v>
          </cell>
          <cell r="BN370">
            <v>1</v>
          </cell>
          <cell r="BO370">
            <v>0</v>
          </cell>
          <cell r="BP370">
            <v>5</v>
          </cell>
          <cell r="BQ370">
            <v>4</v>
          </cell>
          <cell r="CD370">
            <v>0</v>
          </cell>
          <cell r="CE370">
            <v>3</v>
          </cell>
        </row>
        <row r="371">
          <cell r="B371">
            <v>10276</v>
          </cell>
          <cell r="C371" t="str">
            <v>TD326</v>
          </cell>
          <cell r="D371" t="str">
            <v>Lê Hồng Hạnh</v>
          </cell>
          <cell r="E371" t="str">
            <v>Phụ trách thuế</v>
          </cell>
          <cell r="G371" t="str">
            <v>TD</v>
          </cell>
          <cell r="H371">
            <v>42842</v>
          </cell>
          <cell r="AB371">
            <v>42735</v>
          </cell>
          <cell r="AU371">
            <v>0</v>
          </cell>
          <cell r="AW371">
            <v>43100</v>
          </cell>
          <cell r="AY371">
            <v>0</v>
          </cell>
          <cell r="AZ371">
            <v>8</v>
          </cell>
          <cell r="BA371">
            <v>0</v>
          </cell>
          <cell r="BB371">
            <v>8.5</v>
          </cell>
          <cell r="BC371">
            <v>8.5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4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4</v>
          </cell>
          <cell r="BQ371">
            <v>4.5</v>
          </cell>
          <cell r="CD371">
            <v>0</v>
          </cell>
          <cell r="CE371">
            <v>3</v>
          </cell>
        </row>
        <row r="372">
          <cell r="B372">
            <v>10277</v>
          </cell>
          <cell r="C372" t="str">
            <v>TD328</v>
          </cell>
          <cell r="D372" t="str">
            <v>Lã Thị Bích Thủy</v>
          </cell>
          <cell r="E372" t="str">
            <v>Giám đốc Ban Nhân sự</v>
          </cell>
          <cell r="G372" t="str">
            <v>TD</v>
          </cell>
          <cell r="H372">
            <v>42845</v>
          </cell>
          <cell r="AB372">
            <v>42735</v>
          </cell>
          <cell r="AU372">
            <v>0</v>
          </cell>
          <cell r="AW372">
            <v>43100</v>
          </cell>
          <cell r="AY372">
            <v>0</v>
          </cell>
          <cell r="AZ372">
            <v>8</v>
          </cell>
          <cell r="BA372">
            <v>0</v>
          </cell>
          <cell r="BB372">
            <v>8.5</v>
          </cell>
          <cell r="BC372">
            <v>8.5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0.5</v>
          </cell>
          <cell r="BL372">
            <v>1</v>
          </cell>
          <cell r="BM372">
            <v>0</v>
          </cell>
          <cell r="BN372">
            <v>1</v>
          </cell>
          <cell r="BO372">
            <v>2</v>
          </cell>
          <cell r="BP372">
            <v>4.5</v>
          </cell>
          <cell r="BQ372">
            <v>4</v>
          </cell>
          <cell r="CA372">
            <v>1</v>
          </cell>
          <cell r="CD372">
            <v>1</v>
          </cell>
          <cell r="CE372">
            <v>2</v>
          </cell>
        </row>
        <row r="373">
          <cell r="B373">
            <v>10278</v>
          </cell>
          <cell r="C373" t="str">
            <v>TD332</v>
          </cell>
          <cell r="D373" t="str">
            <v>Đỗ Thanh Hằng</v>
          </cell>
          <cell r="E373" t="str">
            <v>Cộng tác viên nhân sự</v>
          </cell>
          <cell r="G373" t="str">
            <v>TD</v>
          </cell>
          <cell r="H373">
            <v>42787</v>
          </cell>
          <cell r="AB373">
            <v>42735</v>
          </cell>
          <cell r="AU373">
            <v>0</v>
          </cell>
          <cell r="AW373">
            <v>43100</v>
          </cell>
          <cell r="AY373">
            <v>0</v>
          </cell>
          <cell r="AZ373">
            <v>10</v>
          </cell>
          <cell r="BA373">
            <v>0</v>
          </cell>
          <cell r="BB373">
            <v>10.5</v>
          </cell>
          <cell r="BC373">
            <v>10.5</v>
          </cell>
          <cell r="BG373">
            <v>0</v>
          </cell>
          <cell r="BH373">
            <v>0</v>
          </cell>
          <cell r="BI373">
            <v>1</v>
          </cell>
          <cell r="BJ373">
            <v>1</v>
          </cell>
          <cell r="BK373">
            <v>1.5</v>
          </cell>
          <cell r="BL373">
            <v>0</v>
          </cell>
          <cell r="BM373">
            <v>2</v>
          </cell>
          <cell r="BN373">
            <v>1</v>
          </cell>
          <cell r="BO373">
            <v>4</v>
          </cell>
          <cell r="BP373">
            <v>10.5</v>
          </cell>
          <cell r="BQ373">
            <v>0</v>
          </cell>
          <cell r="CD373">
            <v>0</v>
          </cell>
          <cell r="CE373">
            <v>3</v>
          </cell>
        </row>
        <row r="374">
          <cell r="B374">
            <v>0</v>
          </cell>
          <cell r="C374" t="str">
            <v>TD330</v>
          </cell>
          <cell r="D374" t="str">
            <v>Vương Mạnh Đạt</v>
          </cell>
          <cell r="E374" t="str">
            <v>Phụ trách Phát triển dự án</v>
          </cell>
          <cell r="G374" t="str">
            <v>TD</v>
          </cell>
          <cell r="AB374">
            <v>42735</v>
          </cell>
          <cell r="AU374">
            <v>0</v>
          </cell>
          <cell r="AW374">
            <v>43100</v>
          </cell>
          <cell r="AY374">
            <v>0</v>
          </cell>
          <cell r="AZ374">
            <v>1415</v>
          </cell>
          <cell r="BA374">
            <v>6</v>
          </cell>
          <cell r="BB374">
            <v>12</v>
          </cell>
          <cell r="BC374">
            <v>18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CD374">
            <v>0</v>
          </cell>
        </row>
        <row r="375">
          <cell r="B375">
            <v>0</v>
          </cell>
          <cell r="C375" t="str">
            <v>CNX377</v>
          </cell>
          <cell r="D375" t="str">
            <v>Nguyễn Xuân Chiêm</v>
          </cell>
          <cell r="E375" t="str">
            <v>Nhân viên lái cẩu tháp</v>
          </cell>
          <cell r="G375" t="str">
            <v>C3</v>
          </cell>
          <cell r="AB375">
            <v>42735</v>
          </cell>
          <cell r="AU375">
            <v>0</v>
          </cell>
          <cell r="AW375">
            <v>43100</v>
          </cell>
          <cell r="AY375">
            <v>0</v>
          </cell>
          <cell r="AZ375">
            <v>1415</v>
          </cell>
          <cell r="BA375">
            <v>6</v>
          </cell>
          <cell r="BB375">
            <v>12</v>
          </cell>
          <cell r="BC375">
            <v>18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CD375">
            <v>0</v>
          </cell>
        </row>
        <row r="376">
          <cell r="B376">
            <v>10274</v>
          </cell>
          <cell r="C376" t="str">
            <v>TD322</v>
          </cell>
          <cell r="D376" t="str">
            <v>Trần Hữu Văn</v>
          </cell>
          <cell r="E376" t="str">
            <v>Phụ trách kế toán - Kiểm soát nội bộ</v>
          </cell>
          <cell r="G376" t="str">
            <v>TD</v>
          </cell>
          <cell r="H376">
            <v>42858</v>
          </cell>
          <cell r="AB376">
            <v>42735</v>
          </cell>
          <cell r="AU376">
            <v>0</v>
          </cell>
          <cell r="AW376">
            <v>43100</v>
          </cell>
          <cell r="AY376">
            <v>0</v>
          </cell>
          <cell r="AZ376">
            <v>7</v>
          </cell>
          <cell r="BA376">
            <v>0</v>
          </cell>
          <cell r="BB376">
            <v>8</v>
          </cell>
          <cell r="BC376">
            <v>8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8</v>
          </cell>
          <cell r="CD376">
            <v>0</v>
          </cell>
          <cell r="CE376">
            <v>3</v>
          </cell>
        </row>
        <row r="377">
          <cell r="B377">
            <v>10160</v>
          </cell>
          <cell r="C377" t="str">
            <v>DIA034</v>
          </cell>
          <cell r="D377" t="str">
            <v>Trần Văn Thái</v>
          </cell>
          <cell r="E377" t="str">
            <v>Nhân viên bơm bê tông</v>
          </cell>
          <cell r="G377" t="str">
            <v>C8</v>
          </cell>
          <cell r="H377">
            <v>42862</v>
          </cell>
          <cell r="AB377">
            <v>42735</v>
          </cell>
          <cell r="AU377">
            <v>0</v>
          </cell>
          <cell r="AW377">
            <v>43100</v>
          </cell>
          <cell r="AY377">
            <v>0</v>
          </cell>
          <cell r="AZ377">
            <v>7</v>
          </cell>
          <cell r="BA377">
            <v>0</v>
          </cell>
          <cell r="BB377">
            <v>8</v>
          </cell>
          <cell r="BC377">
            <v>8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8</v>
          </cell>
          <cell r="CD377">
            <v>0</v>
          </cell>
          <cell r="CE377">
            <v>3</v>
          </cell>
        </row>
        <row r="378">
          <cell r="B378">
            <v>10281</v>
          </cell>
          <cell r="C378" t="str">
            <v>TD336</v>
          </cell>
          <cell r="D378" t="str">
            <v>Tô Thị Là</v>
          </cell>
          <cell r="E378" t="str">
            <v>Phụ trách Phát triển nguồn lực</v>
          </cell>
          <cell r="G378" t="str">
            <v>TD</v>
          </cell>
          <cell r="H378">
            <v>42870</v>
          </cell>
          <cell r="AB378">
            <v>42735</v>
          </cell>
          <cell r="AU378">
            <v>0</v>
          </cell>
          <cell r="AW378">
            <v>43100</v>
          </cell>
          <cell r="AY378">
            <v>0</v>
          </cell>
          <cell r="AZ378">
            <v>7</v>
          </cell>
          <cell r="BA378">
            <v>0</v>
          </cell>
          <cell r="BB378">
            <v>7.5</v>
          </cell>
          <cell r="BC378">
            <v>7.5</v>
          </cell>
          <cell r="BH378">
            <v>0</v>
          </cell>
          <cell r="BI378">
            <v>0</v>
          </cell>
          <cell r="BJ378">
            <v>0</v>
          </cell>
          <cell r="BK378">
            <v>1.5</v>
          </cell>
          <cell r="BL378">
            <v>0</v>
          </cell>
          <cell r="BM378">
            <v>7</v>
          </cell>
          <cell r="BN378">
            <v>0</v>
          </cell>
          <cell r="BO378">
            <v>0</v>
          </cell>
          <cell r="BP378">
            <v>8.5</v>
          </cell>
          <cell r="BQ378">
            <v>-1</v>
          </cell>
          <cell r="BZ378">
            <v>1</v>
          </cell>
          <cell r="CA378">
            <v>1</v>
          </cell>
          <cell r="CD378">
            <v>2</v>
          </cell>
          <cell r="CE378">
            <v>1</v>
          </cell>
        </row>
        <row r="379">
          <cell r="B379">
            <v>10226</v>
          </cell>
          <cell r="C379" t="str">
            <v>TD331</v>
          </cell>
          <cell r="D379" t="str">
            <v>Lê Thị Thanh Bình</v>
          </cell>
          <cell r="E379" t="str">
            <v>Chuyên viên phát triển dự án</v>
          </cell>
          <cell r="G379" t="str">
            <v>TD</v>
          </cell>
          <cell r="H379">
            <v>42870</v>
          </cell>
          <cell r="AB379">
            <v>42735</v>
          </cell>
          <cell r="AU379">
            <v>0</v>
          </cell>
          <cell r="AW379">
            <v>43100</v>
          </cell>
          <cell r="AY379">
            <v>0</v>
          </cell>
          <cell r="AZ379">
            <v>7</v>
          </cell>
          <cell r="BA379">
            <v>0</v>
          </cell>
          <cell r="BB379">
            <v>7.5</v>
          </cell>
          <cell r="BC379">
            <v>7.5</v>
          </cell>
          <cell r="BH379">
            <v>0</v>
          </cell>
          <cell r="BI379">
            <v>0</v>
          </cell>
          <cell r="BJ379">
            <v>1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1</v>
          </cell>
          <cell r="BQ379">
            <v>6.5</v>
          </cell>
          <cell r="CD379">
            <v>0</v>
          </cell>
          <cell r="CE379">
            <v>3</v>
          </cell>
        </row>
        <row r="380">
          <cell r="B380">
            <v>10121</v>
          </cell>
          <cell r="C380" t="str">
            <v>CNX369</v>
          </cell>
          <cell r="D380" t="str">
            <v>Nguyễn Trung Kiên</v>
          </cell>
          <cell r="E380" t="str">
            <v>Kỹ sư xây dựng</v>
          </cell>
          <cell r="G380" t="str">
            <v>C3</v>
          </cell>
          <cell r="H380">
            <v>42870</v>
          </cell>
          <cell r="AB380">
            <v>42735</v>
          </cell>
          <cell r="AU380">
            <v>0</v>
          </cell>
          <cell r="AW380">
            <v>43100</v>
          </cell>
          <cell r="AY380">
            <v>0</v>
          </cell>
          <cell r="AZ380">
            <v>7</v>
          </cell>
          <cell r="BA380">
            <v>0</v>
          </cell>
          <cell r="BB380">
            <v>7.5</v>
          </cell>
          <cell r="BC380">
            <v>7.5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3</v>
          </cell>
          <cell r="BM380">
            <v>0</v>
          </cell>
          <cell r="BN380">
            <v>0</v>
          </cell>
          <cell r="BO380">
            <v>0</v>
          </cell>
          <cell r="BP380">
            <v>3</v>
          </cell>
          <cell r="BQ380">
            <v>4.5</v>
          </cell>
          <cell r="CD380">
            <v>0</v>
          </cell>
          <cell r="CE380">
            <v>3</v>
          </cell>
        </row>
        <row r="381">
          <cell r="B381">
            <v>10227</v>
          </cell>
          <cell r="C381" t="str">
            <v>TD334</v>
          </cell>
          <cell r="D381" t="str">
            <v>Nguyễn Thị Thu Hương</v>
          </cell>
          <cell r="E381" t="str">
            <v>Nhân viên cho thuê</v>
          </cell>
          <cell r="G381" t="str">
            <v>TD</v>
          </cell>
          <cell r="H381">
            <v>42870</v>
          </cell>
          <cell r="AB381">
            <v>42735</v>
          </cell>
          <cell r="AU381">
            <v>0</v>
          </cell>
          <cell r="AW381">
            <v>43100</v>
          </cell>
          <cell r="AY381">
            <v>0</v>
          </cell>
          <cell r="AZ381">
            <v>7</v>
          </cell>
          <cell r="BA381">
            <v>0</v>
          </cell>
          <cell r="BB381">
            <v>7.5</v>
          </cell>
          <cell r="BC381">
            <v>7.5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2</v>
          </cell>
          <cell r="BM381">
            <v>1</v>
          </cell>
          <cell r="BN381">
            <v>0</v>
          </cell>
          <cell r="BO381">
            <v>0</v>
          </cell>
          <cell r="BP381">
            <v>3</v>
          </cell>
          <cell r="BQ381">
            <v>4.5</v>
          </cell>
          <cell r="CD381">
            <v>0</v>
          </cell>
          <cell r="CE381">
            <v>3</v>
          </cell>
        </row>
        <row r="382">
          <cell r="B382">
            <v>10036</v>
          </cell>
          <cell r="C382" t="str">
            <v>KC071</v>
          </cell>
          <cell r="D382" t="str">
            <v>Đặng Văn Giáp</v>
          </cell>
          <cell r="E382" t="str">
            <v>Chuyên viên Quản lý thiết kế Xây dựng</v>
          </cell>
          <cell r="G382" t="str">
            <v>C2</v>
          </cell>
          <cell r="H382">
            <v>42870</v>
          </cell>
          <cell r="AB382">
            <v>42735</v>
          </cell>
          <cell r="AU382">
            <v>0</v>
          </cell>
          <cell r="AW382">
            <v>43100</v>
          </cell>
          <cell r="AY382">
            <v>0</v>
          </cell>
          <cell r="AZ382">
            <v>7</v>
          </cell>
          <cell r="BA382">
            <v>0</v>
          </cell>
          <cell r="BB382">
            <v>7.5</v>
          </cell>
          <cell r="BC382">
            <v>7.5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3</v>
          </cell>
          <cell r="BM382">
            <v>1</v>
          </cell>
          <cell r="BN382">
            <v>1</v>
          </cell>
          <cell r="BO382">
            <v>3</v>
          </cell>
          <cell r="BP382">
            <v>8</v>
          </cell>
          <cell r="BQ382">
            <v>-0.5</v>
          </cell>
          <cell r="CD382">
            <v>0</v>
          </cell>
          <cell r="CE382">
            <v>3</v>
          </cell>
        </row>
        <row r="383">
          <cell r="B383">
            <v>10228</v>
          </cell>
          <cell r="C383" t="str">
            <v>TD337</v>
          </cell>
          <cell r="D383" t="str">
            <v>Trần Công Đạt</v>
          </cell>
          <cell r="E383" t="str">
            <v>Phó Tổng Giám đốc PTDA (Khối ngoại tỉnh - miền Bắc)</v>
          </cell>
          <cell r="G383" t="str">
            <v>TD</v>
          </cell>
          <cell r="H383">
            <v>42870</v>
          </cell>
          <cell r="AB383">
            <v>42735</v>
          </cell>
          <cell r="AU383">
            <v>0</v>
          </cell>
          <cell r="AW383">
            <v>43100</v>
          </cell>
          <cell r="AY383">
            <v>0</v>
          </cell>
          <cell r="AZ383">
            <v>7</v>
          </cell>
          <cell r="BA383">
            <v>0</v>
          </cell>
          <cell r="BB383">
            <v>7.5</v>
          </cell>
          <cell r="BC383">
            <v>7.5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7.5</v>
          </cell>
          <cell r="CD383">
            <v>0</v>
          </cell>
          <cell r="CE383">
            <v>3</v>
          </cell>
        </row>
        <row r="384">
          <cell r="B384">
            <v>10229</v>
          </cell>
          <cell r="C384" t="str">
            <v>TD338</v>
          </cell>
          <cell r="D384" t="str">
            <v>Nguyễn Minh Dương</v>
          </cell>
          <cell r="E384" t="str">
            <v>Nhân viên lái xe</v>
          </cell>
          <cell r="G384" t="str">
            <v>TD</v>
          </cell>
          <cell r="H384">
            <v>42870</v>
          </cell>
          <cell r="AB384">
            <v>42735</v>
          </cell>
          <cell r="AU384">
            <v>0</v>
          </cell>
          <cell r="AW384">
            <v>43100</v>
          </cell>
          <cell r="AY384">
            <v>0</v>
          </cell>
          <cell r="AZ384">
            <v>7</v>
          </cell>
          <cell r="BA384">
            <v>0</v>
          </cell>
          <cell r="BB384">
            <v>7.5</v>
          </cell>
          <cell r="BC384">
            <v>7.5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7.5</v>
          </cell>
          <cell r="CD384">
            <v>0</v>
          </cell>
          <cell r="CE384">
            <v>3</v>
          </cell>
        </row>
        <row r="385">
          <cell r="B385">
            <v>10174</v>
          </cell>
          <cell r="C385" t="str">
            <v>DIA050</v>
          </cell>
          <cell r="D385" t="str">
            <v>Hà Văn Trịnh</v>
          </cell>
          <cell r="E385" t="str">
            <v>Nhân viên lái cẩu tháp</v>
          </cell>
          <cell r="G385" t="str">
            <v>C3</v>
          </cell>
          <cell r="H385">
            <v>42870</v>
          </cell>
          <cell r="AB385">
            <v>42735</v>
          </cell>
          <cell r="AU385">
            <v>0</v>
          </cell>
          <cell r="AW385">
            <v>43100</v>
          </cell>
          <cell r="AY385">
            <v>0</v>
          </cell>
          <cell r="AZ385">
            <v>7</v>
          </cell>
          <cell r="BA385">
            <v>0</v>
          </cell>
          <cell r="BB385">
            <v>7.5</v>
          </cell>
          <cell r="BC385">
            <v>7.5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5</v>
          </cell>
          <cell r="BN385">
            <v>0</v>
          </cell>
          <cell r="BO385">
            <v>0</v>
          </cell>
          <cell r="BP385">
            <v>5</v>
          </cell>
          <cell r="BQ385">
            <v>2.5</v>
          </cell>
          <cell r="CD385">
            <v>0</v>
          </cell>
          <cell r="CE385">
            <v>3</v>
          </cell>
        </row>
        <row r="386">
          <cell r="B386">
            <v>10232</v>
          </cell>
          <cell r="C386" t="str">
            <v>TD341</v>
          </cell>
          <cell r="D386" t="str">
            <v>Nguyễn Thị Dung</v>
          </cell>
          <cell r="E386" t="str">
            <v>Nhân viên Chăm sóc khách hàng</v>
          </cell>
          <cell r="G386" t="str">
            <v>TD</v>
          </cell>
          <cell r="H386">
            <v>42873</v>
          </cell>
          <cell r="AB386">
            <v>42735</v>
          </cell>
          <cell r="AU386">
            <v>0</v>
          </cell>
          <cell r="AW386">
            <v>43100</v>
          </cell>
          <cell r="AY386">
            <v>0</v>
          </cell>
          <cell r="AZ386">
            <v>7</v>
          </cell>
          <cell r="BA386">
            <v>0</v>
          </cell>
          <cell r="BB386">
            <v>7.5</v>
          </cell>
          <cell r="BC386">
            <v>7.5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2</v>
          </cell>
          <cell r="BO386">
            <v>0</v>
          </cell>
          <cell r="BP386">
            <v>2</v>
          </cell>
          <cell r="BQ386">
            <v>5.5</v>
          </cell>
          <cell r="CD386">
            <v>0</v>
          </cell>
          <cell r="CE386">
            <v>3</v>
          </cell>
        </row>
        <row r="387">
          <cell r="B387">
            <v>10231</v>
          </cell>
          <cell r="C387" t="str">
            <v>TD340</v>
          </cell>
          <cell r="D387" t="str">
            <v>Nguyễn Thị Quỳnh Anh</v>
          </cell>
          <cell r="E387" t="str">
            <v>Chuyên viên Chăm sóc khách hàng</v>
          </cell>
          <cell r="G387" t="str">
            <v>TD</v>
          </cell>
          <cell r="H387">
            <v>42874</v>
          </cell>
          <cell r="AB387">
            <v>42735</v>
          </cell>
          <cell r="AU387">
            <v>0</v>
          </cell>
          <cell r="AW387">
            <v>43100</v>
          </cell>
          <cell r="AY387">
            <v>0</v>
          </cell>
          <cell r="AZ387">
            <v>7</v>
          </cell>
          <cell r="BA387">
            <v>0</v>
          </cell>
          <cell r="BB387">
            <v>7.5</v>
          </cell>
          <cell r="BC387">
            <v>7.5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7.5</v>
          </cell>
          <cell r="CD387">
            <v>0</v>
          </cell>
          <cell r="CE387">
            <v>3</v>
          </cell>
        </row>
        <row r="388">
          <cell r="B388">
            <v>10230</v>
          </cell>
          <cell r="C388" t="str">
            <v>TD339</v>
          </cell>
          <cell r="D388" t="str">
            <v>Đinh Thị Thái Hà</v>
          </cell>
          <cell r="E388" t="str">
            <v>Nhân viên thủ tục khách hàng</v>
          </cell>
          <cell r="G388" t="str">
            <v>TD</v>
          </cell>
          <cell r="H388">
            <v>42875</v>
          </cell>
          <cell r="AB388">
            <v>42735</v>
          </cell>
          <cell r="AU388">
            <v>0</v>
          </cell>
          <cell r="AW388">
            <v>43100</v>
          </cell>
          <cell r="AY388">
            <v>0</v>
          </cell>
          <cell r="AZ388">
            <v>7</v>
          </cell>
          <cell r="BA388">
            <v>0</v>
          </cell>
          <cell r="BB388">
            <v>7.5</v>
          </cell>
          <cell r="BC388">
            <v>7.5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7.5</v>
          </cell>
          <cell r="CD388">
            <v>0</v>
          </cell>
          <cell r="CE388">
            <v>3</v>
          </cell>
        </row>
        <row r="389">
          <cell r="B389">
            <v>10280</v>
          </cell>
          <cell r="C389" t="str">
            <v>TD335</v>
          </cell>
          <cell r="D389" t="str">
            <v>Nguyễn Trung Thành</v>
          </cell>
          <cell r="E389" t="str">
            <v>Chuyên viên Pháp chế</v>
          </cell>
          <cell r="G389" t="str">
            <v>TD</v>
          </cell>
          <cell r="H389">
            <v>42877</v>
          </cell>
          <cell r="AB389">
            <v>42735</v>
          </cell>
          <cell r="AU389">
            <v>0</v>
          </cell>
          <cell r="AW389">
            <v>43100</v>
          </cell>
          <cell r="AY389">
            <v>0</v>
          </cell>
          <cell r="AZ389">
            <v>7</v>
          </cell>
          <cell r="BA389">
            <v>0</v>
          </cell>
          <cell r="BB389">
            <v>7.5</v>
          </cell>
          <cell r="BC389">
            <v>7.5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3</v>
          </cell>
          <cell r="BM389">
            <v>0</v>
          </cell>
          <cell r="BN389">
            <v>1</v>
          </cell>
          <cell r="BO389">
            <v>1</v>
          </cell>
          <cell r="BP389">
            <v>5</v>
          </cell>
          <cell r="BQ389">
            <v>2.5</v>
          </cell>
          <cell r="CD389">
            <v>0</v>
          </cell>
          <cell r="CE389">
            <v>3</v>
          </cell>
        </row>
        <row r="390">
          <cell r="B390">
            <v>0</v>
          </cell>
          <cell r="C390" t="str">
            <v>KC073</v>
          </cell>
          <cell r="D390" t="str">
            <v>Hoàng Đình Hiếu</v>
          </cell>
          <cell r="E390" t="str">
            <v>Kỹ sư Quản lý thiết kế - Hạ tầng &amp; Quy hoạch</v>
          </cell>
          <cell r="G390" t="str">
            <v>C2</v>
          </cell>
          <cell r="H390">
            <v>42877</v>
          </cell>
          <cell r="AB390">
            <v>42735</v>
          </cell>
          <cell r="AU390">
            <v>0</v>
          </cell>
          <cell r="AW390">
            <v>43100</v>
          </cell>
          <cell r="AY390">
            <v>0</v>
          </cell>
          <cell r="AZ390">
            <v>7</v>
          </cell>
          <cell r="BA390">
            <v>0</v>
          </cell>
          <cell r="BB390">
            <v>7.5</v>
          </cell>
          <cell r="BC390">
            <v>7.5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CD390">
            <v>0</v>
          </cell>
        </row>
        <row r="391">
          <cell r="B391">
            <v>10037</v>
          </cell>
          <cell r="C391" t="str">
            <v>KC074</v>
          </cell>
          <cell r="D391" t="str">
            <v>Lý Đặng Tiến</v>
          </cell>
          <cell r="E391" t="str">
            <v>Kỹ sư Quản lý thiết kế Xây dựng</v>
          </cell>
          <cell r="G391" t="str">
            <v>C2</v>
          </cell>
          <cell r="H391">
            <v>42877</v>
          </cell>
          <cell r="AB391">
            <v>42735</v>
          </cell>
          <cell r="AU391">
            <v>0</v>
          </cell>
          <cell r="AW391">
            <v>43100</v>
          </cell>
          <cell r="AY391">
            <v>0</v>
          </cell>
          <cell r="AZ391">
            <v>7</v>
          </cell>
          <cell r="BA391">
            <v>0</v>
          </cell>
          <cell r="BB391">
            <v>7.5</v>
          </cell>
          <cell r="BC391">
            <v>7.5</v>
          </cell>
          <cell r="BH391">
            <v>0</v>
          </cell>
          <cell r="BI391">
            <v>0</v>
          </cell>
          <cell r="BJ391">
            <v>0</v>
          </cell>
          <cell r="BK391">
            <v>0.5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0.5</v>
          </cell>
          <cell r="BQ391">
            <v>7</v>
          </cell>
          <cell r="CD391">
            <v>0</v>
          </cell>
          <cell r="CE391">
            <v>3</v>
          </cell>
        </row>
        <row r="392">
          <cell r="B392">
            <v>10038</v>
          </cell>
          <cell r="C392" t="str">
            <v>KC075</v>
          </cell>
          <cell r="D392" t="str">
            <v>Vũ Minh Tuấn</v>
          </cell>
          <cell r="E392" t="str">
            <v>Kiến trúc sư Quản lý thiết kế - Xây dựng</v>
          </cell>
          <cell r="G392" t="str">
            <v>C2</v>
          </cell>
          <cell r="H392">
            <v>42877</v>
          </cell>
          <cell r="AB392">
            <v>42735</v>
          </cell>
          <cell r="AU392">
            <v>0</v>
          </cell>
          <cell r="AW392">
            <v>43100</v>
          </cell>
          <cell r="AY392">
            <v>0</v>
          </cell>
          <cell r="AZ392">
            <v>7</v>
          </cell>
          <cell r="BA392">
            <v>0</v>
          </cell>
          <cell r="BB392">
            <v>7.5</v>
          </cell>
          <cell r="BC392">
            <v>7.5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7.5</v>
          </cell>
          <cell r="CD392">
            <v>0</v>
          </cell>
          <cell r="CE392">
            <v>3</v>
          </cell>
        </row>
        <row r="393">
          <cell r="B393">
            <v>10159</v>
          </cell>
          <cell r="C393" t="str">
            <v>DIA033</v>
          </cell>
          <cell r="D393" t="str">
            <v>Trịnh Viết Tấn</v>
          </cell>
          <cell r="E393" t="str">
            <v>Nhân viên kỹ thuật</v>
          </cell>
          <cell r="G393" t="str">
            <v>C3-3</v>
          </cell>
          <cell r="H393">
            <v>42877</v>
          </cell>
          <cell r="AB393">
            <v>42735</v>
          </cell>
          <cell r="AU393">
            <v>0</v>
          </cell>
          <cell r="AW393">
            <v>43100</v>
          </cell>
          <cell r="AY393">
            <v>0</v>
          </cell>
          <cell r="AZ393">
            <v>7</v>
          </cell>
          <cell r="BA393">
            <v>0</v>
          </cell>
          <cell r="BB393">
            <v>7.5</v>
          </cell>
          <cell r="BC393">
            <v>7.5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7.5</v>
          </cell>
          <cell r="CD393">
            <v>0</v>
          </cell>
          <cell r="CE393">
            <v>3</v>
          </cell>
        </row>
        <row r="394">
          <cell r="B394">
            <v>10291</v>
          </cell>
          <cell r="C394" t="str">
            <v>TD342</v>
          </cell>
          <cell r="D394" t="str">
            <v>Nguyễn Đăng Luyện</v>
          </cell>
          <cell r="E394" t="str">
            <v>Nhân viên hành chính</v>
          </cell>
          <cell r="G394" t="str">
            <v>TD</v>
          </cell>
          <cell r="H394">
            <v>42878</v>
          </cell>
          <cell r="AB394">
            <v>42735</v>
          </cell>
          <cell r="AU394">
            <v>0</v>
          </cell>
          <cell r="AW394">
            <v>43100</v>
          </cell>
          <cell r="AY394">
            <v>0</v>
          </cell>
          <cell r="AZ394">
            <v>7</v>
          </cell>
          <cell r="BA394">
            <v>0</v>
          </cell>
          <cell r="BB394">
            <v>7.5</v>
          </cell>
          <cell r="BC394">
            <v>7.5</v>
          </cell>
          <cell r="BH394">
            <v>0</v>
          </cell>
          <cell r="BI394">
            <v>0</v>
          </cell>
          <cell r="BJ394">
            <v>0</v>
          </cell>
          <cell r="BK394">
            <v>1</v>
          </cell>
          <cell r="BL394">
            <v>0.5</v>
          </cell>
          <cell r="BM394">
            <v>0.5</v>
          </cell>
          <cell r="BN394">
            <v>0</v>
          </cell>
          <cell r="BO394">
            <v>0</v>
          </cell>
          <cell r="BP394">
            <v>2</v>
          </cell>
          <cell r="BQ394">
            <v>5.5</v>
          </cell>
          <cell r="CD394">
            <v>0</v>
          </cell>
          <cell r="CE394">
            <v>3</v>
          </cell>
        </row>
        <row r="395">
          <cell r="B395">
            <v>10129</v>
          </cell>
          <cell r="C395" t="str">
            <v>CNX382</v>
          </cell>
          <cell r="D395" t="str">
            <v>Từ Bách Chiến</v>
          </cell>
          <cell r="E395" t="str">
            <v>Giám đốc</v>
          </cell>
          <cell r="G395" t="str">
            <v>C2</v>
          </cell>
          <cell r="H395">
            <v>42870</v>
          </cell>
          <cell r="AB395">
            <v>42735</v>
          </cell>
          <cell r="AU395">
            <v>0</v>
          </cell>
          <cell r="AW395">
            <v>43100</v>
          </cell>
          <cell r="AY395">
            <v>0</v>
          </cell>
          <cell r="AZ395">
            <v>7</v>
          </cell>
          <cell r="BA395">
            <v>0</v>
          </cell>
          <cell r="BB395">
            <v>7.5</v>
          </cell>
          <cell r="BC395">
            <v>7.5</v>
          </cell>
          <cell r="BH395">
            <v>0</v>
          </cell>
          <cell r="BI395">
            <v>0</v>
          </cell>
          <cell r="BJ395">
            <v>1</v>
          </cell>
          <cell r="BK395">
            <v>1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2</v>
          </cell>
          <cell r="BQ395">
            <v>5.5</v>
          </cell>
          <cell r="CD395">
            <v>0</v>
          </cell>
          <cell r="CE395">
            <v>3</v>
          </cell>
        </row>
        <row r="396">
          <cell r="B396">
            <v>10173</v>
          </cell>
          <cell r="C396" t="str">
            <v>DIA049</v>
          </cell>
          <cell r="D396" t="str">
            <v>Nguyễn Xuân Đỗ</v>
          </cell>
          <cell r="E396" t="str">
            <v>Nhân viên lái cẩu tháp</v>
          </cell>
          <cell r="G396" t="str">
            <v>C3</v>
          </cell>
          <cell r="H396">
            <v>42862</v>
          </cell>
          <cell r="AB396">
            <v>42735</v>
          </cell>
          <cell r="AU396">
            <v>0</v>
          </cell>
          <cell r="AW396">
            <v>43100</v>
          </cell>
          <cell r="AY396">
            <v>0</v>
          </cell>
          <cell r="AZ396">
            <v>7</v>
          </cell>
          <cell r="BA396">
            <v>0</v>
          </cell>
          <cell r="BB396">
            <v>8</v>
          </cell>
          <cell r="BC396">
            <v>8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8</v>
          </cell>
          <cell r="CD396">
            <v>0</v>
          </cell>
          <cell r="CE396">
            <v>3</v>
          </cell>
        </row>
        <row r="397">
          <cell r="B397">
            <v>10029</v>
          </cell>
          <cell r="C397" t="str">
            <v>KC056</v>
          </cell>
          <cell r="D397" t="str">
            <v>Ngô Đức Thọ</v>
          </cell>
          <cell r="E397" t="str">
            <v>Chuyên viên kế hoạch kiêm Điều phối dự án</v>
          </cell>
          <cell r="F397" t="str">
            <v>Bộ phận Kế hoạch</v>
          </cell>
          <cell r="G397" t="str">
            <v>C2</v>
          </cell>
          <cell r="H397">
            <v>42773</v>
          </cell>
          <cell r="AB397">
            <v>42735</v>
          </cell>
          <cell r="AU397">
            <v>0</v>
          </cell>
          <cell r="AW397">
            <v>43100</v>
          </cell>
          <cell r="AY397">
            <v>0</v>
          </cell>
          <cell r="AZ397">
            <v>10</v>
          </cell>
          <cell r="BA397">
            <v>0</v>
          </cell>
          <cell r="BB397">
            <v>11</v>
          </cell>
          <cell r="BC397">
            <v>11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0.5</v>
          </cell>
          <cell r="BK397">
            <v>3</v>
          </cell>
          <cell r="BL397">
            <v>3</v>
          </cell>
          <cell r="BM397">
            <v>0</v>
          </cell>
          <cell r="BN397">
            <v>0</v>
          </cell>
          <cell r="BO397">
            <v>0</v>
          </cell>
          <cell r="BP397">
            <v>6.5</v>
          </cell>
          <cell r="BQ397">
            <v>4.5</v>
          </cell>
          <cell r="CD397">
            <v>0</v>
          </cell>
          <cell r="CE397">
            <v>3</v>
          </cell>
        </row>
        <row r="398">
          <cell r="B398">
            <v>10109</v>
          </cell>
          <cell r="C398" t="str">
            <v>CNX345</v>
          </cell>
          <cell r="D398" t="str">
            <v>Nguyễn Quang Ngọc</v>
          </cell>
          <cell r="E398" t="str">
            <v>Quyền Giám đốc Ban Kĩ thuật</v>
          </cell>
          <cell r="F398" t="str">
            <v>Ban Giám đốc</v>
          </cell>
          <cell r="G398" t="str">
            <v>C3</v>
          </cell>
          <cell r="H398">
            <v>42790</v>
          </cell>
          <cell r="AB398">
            <v>42735</v>
          </cell>
          <cell r="AU398">
            <v>0</v>
          </cell>
          <cell r="AW398">
            <v>43100</v>
          </cell>
          <cell r="AY398">
            <v>0</v>
          </cell>
          <cell r="AZ398">
            <v>10</v>
          </cell>
          <cell r="BA398">
            <v>0</v>
          </cell>
          <cell r="BB398">
            <v>10.5</v>
          </cell>
          <cell r="BC398">
            <v>10.5</v>
          </cell>
          <cell r="BE398">
            <v>0</v>
          </cell>
          <cell r="BF398">
            <v>1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1</v>
          </cell>
          <cell r="BO398">
            <v>0</v>
          </cell>
          <cell r="BP398">
            <v>2</v>
          </cell>
          <cell r="BQ398">
            <v>8.5</v>
          </cell>
          <cell r="CD398">
            <v>0</v>
          </cell>
          <cell r="CE398">
            <v>3</v>
          </cell>
        </row>
        <row r="399">
          <cell r="B399">
            <v>10110</v>
          </cell>
          <cell r="C399" t="str">
            <v>CNX347</v>
          </cell>
          <cell r="D399" t="str">
            <v>Hoàng Thế Dũng</v>
          </cell>
          <cell r="E399" t="str">
            <v>Trưởng phòng Dịch vụ nhân sự kiêm Phụ trách đánh giá và lương thưởng</v>
          </cell>
          <cell r="F399" t="str">
            <v>Phòng Dịch vụ Nhân sự</v>
          </cell>
          <cell r="G399" t="str">
            <v>C3</v>
          </cell>
          <cell r="H399">
            <v>42814</v>
          </cell>
          <cell r="AB399">
            <v>42735</v>
          </cell>
          <cell r="AU399">
            <v>0</v>
          </cell>
          <cell r="AW399">
            <v>43100</v>
          </cell>
          <cell r="AY399">
            <v>0</v>
          </cell>
          <cell r="AZ399">
            <v>9</v>
          </cell>
          <cell r="BA399">
            <v>0</v>
          </cell>
          <cell r="BB399">
            <v>9.5</v>
          </cell>
          <cell r="BC399">
            <v>9.5</v>
          </cell>
          <cell r="BF399">
            <v>0</v>
          </cell>
          <cell r="BG399">
            <v>0</v>
          </cell>
          <cell r="BH399">
            <v>0</v>
          </cell>
          <cell r="BI399">
            <v>2</v>
          </cell>
          <cell r="BJ399">
            <v>2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4</v>
          </cell>
          <cell r="BQ399">
            <v>5.5</v>
          </cell>
          <cell r="CD399">
            <v>0</v>
          </cell>
          <cell r="CE399">
            <v>3</v>
          </cell>
        </row>
        <row r="400">
          <cell r="B400">
            <v>10149</v>
          </cell>
          <cell r="C400" t="str">
            <v>DIA023</v>
          </cell>
          <cell r="D400" t="str">
            <v>Chu Đức Mạnh</v>
          </cell>
          <cell r="E400" t="str">
            <v>Nhân viên bơm bê tông</v>
          </cell>
          <cell r="G400" t="str">
            <v>C3-3</v>
          </cell>
          <cell r="H400">
            <v>42732</v>
          </cell>
          <cell r="AB400">
            <v>42735</v>
          </cell>
          <cell r="AU400">
            <v>0</v>
          </cell>
          <cell r="AW400">
            <v>43100</v>
          </cell>
          <cell r="AY400">
            <v>0</v>
          </cell>
          <cell r="AZ400">
            <v>12</v>
          </cell>
          <cell r="BA400">
            <v>0</v>
          </cell>
          <cell r="BB400">
            <v>12</v>
          </cell>
          <cell r="BC400">
            <v>12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12</v>
          </cell>
          <cell r="CD400">
            <v>0</v>
          </cell>
          <cell r="CE400">
            <v>3</v>
          </cell>
        </row>
        <row r="401">
          <cell r="B401">
            <v>10157</v>
          </cell>
          <cell r="C401" t="str">
            <v>DIA031</v>
          </cell>
          <cell r="D401" t="str">
            <v>Nguyễn Quang Minh</v>
          </cell>
          <cell r="E401" t="str">
            <v>Nhân viên bơm bê tông</v>
          </cell>
          <cell r="G401" t="str">
            <v>C3-3</v>
          </cell>
          <cell r="H401">
            <v>42825</v>
          </cell>
          <cell r="AB401">
            <v>42735</v>
          </cell>
          <cell r="AU401">
            <v>0</v>
          </cell>
          <cell r="AW401">
            <v>43100</v>
          </cell>
          <cell r="AY401">
            <v>0</v>
          </cell>
          <cell r="AZ401">
            <v>9</v>
          </cell>
          <cell r="BA401">
            <v>0</v>
          </cell>
          <cell r="BB401">
            <v>9</v>
          </cell>
          <cell r="BC401">
            <v>9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9</v>
          </cell>
          <cell r="CD401">
            <v>0</v>
          </cell>
          <cell r="CE401">
            <v>3</v>
          </cell>
        </row>
        <row r="402">
          <cell r="B402">
            <v>10218</v>
          </cell>
          <cell r="C402" t="str">
            <v>TD308</v>
          </cell>
          <cell r="D402" t="str">
            <v>Từ Diệu Huyền</v>
          </cell>
          <cell r="E402" t="str">
            <v>Trưởng nhóm thủ tục khách hàng DE4</v>
          </cell>
          <cell r="F402" t="str">
            <v>Phòng Thủ tục khách hàng</v>
          </cell>
          <cell r="G402" t="str">
            <v>TD</v>
          </cell>
          <cell r="H402">
            <v>42774</v>
          </cell>
          <cell r="AB402">
            <v>42735</v>
          </cell>
          <cell r="AU402">
            <v>0</v>
          </cell>
          <cell r="AW402">
            <v>43100</v>
          </cell>
          <cell r="AY402">
            <v>0</v>
          </cell>
          <cell r="AZ402">
            <v>10</v>
          </cell>
          <cell r="BA402">
            <v>0</v>
          </cell>
          <cell r="BB402">
            <v>11</v>
          </cell>
          <cell r="BC402">
            <v>11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1</v>
          </cell>
          <cell r="BK402">
            <v>3</v>
          </cell>
          <cell r="BL402">
            <v>1</v>
          </cell>
          <cell r="BM402">
            <v>0</v>
          </cell>
          <cell r="BN402">
            <v>0</v>
          </cell>
          <cell r="BO402">
            <v>0</v>
          </cell>
          <cell r="BP402">
            <v>5</v>
          </cell>
          <cell r="BQ402">
            <v>6</v>
          </cell>
          <cell r="CD402">
            <v>0</v>
          </cell>
          <cell r="CE402">
            <v>3</v>
          </cell>
        </row>
        <row r="403">
          <cell r="B403">
            <v>10270</v>
          </cell>
          <cell r="C403" t="str">
            <v>TD310</v>
          </cell>
          <cell r="D403" t="str">
            <v>Nguyễn Thị Thu Hương</v>
          </cell>
          <cell r="E403" t="str">
            <v>Giám đốc Ban Marketing &amp; Truyền thông</v>
          </cell>
          <cell r="F403" t="str">
            <v>Ban Marketing &amp; Truyền thông</v>
          </cell>
          <cell r="G403" t="str">
            <v>TD</v>
          </cell>
          <cell r="H403">
            <v>42777</v>
          </cell>
          <cell r="AB403">
            <v>42735</v>
          </cell>
          <cell r="AU403">
            <v>0</v>
          </cell>
          <cell r="AW403">
            <v>43100</v>
          </cell>
          <cell r="AY403">
            <v>0</v>
          </cell>
          <cell r="AZ403">
            <v>10</v>
          </cell>
          <cell r="BA403">
            <v>0</v>
          </cell>
          <cell r="BB403">
            <v>11</v>
          </cell>
          <cell r="BC403">
            <v>11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4</v>
          </cell>
          <cell r="BK403">
            <v>0</v>
          </cell>
          <cell r="BL403">
            <v>0.5</v>
          </cell>
          <cell r="BM403">
            <v>1</v>
          </cell>
          <cell r="BN403">
            <v>1</v>
          </cell>
          <cell r="BO403">
            <v>0</v>
          </cell>
          <cell r="BP403">
            <v>6.5</v>
          </cell>
          <cell r="BQ403">
            <v>4.5</v>
          </cell>
          <cell r="CD403">
            <v>0</v>
          </cell>
          <cell r="CE403">
            <v>3</v>
          </cell>
        </row>
        <row r="404">
          <cell r="B404">
            <v>10271</v>
          </cell>
          <cell r="C404" t="str">
            <v>TD311</v>
          </cell>
          <cell r="D404" t="str">
            <v>Trịnh Quang Tùng</v>
          </cell>
          <cell r="E404" t="str">
            <v>Chuyên viên phát triển dự án</v>
          </cell>
          <cell r="F404" t="str">
            <v>Phòng phát triển dự án</v>
          </cell>
          <cell r="G404" t="str">
            <v>TD</v>
          </cell>
          <cell r="H404">
            <v>42780</v>
          </cell>
          <cell r="AB404">
            <v>42735</v>
          </cell>
          <cell r="AU404">
            <v>0</v>
          </cell>
          <cell r="AW404">
            <v>43100</v>
          </cell>
          <cell r="AY404">
            <v>0</v>
          </cell>
          <cell r="AZ404">
            <v>10</v>
          </cell>
          <cell r="BA404">
            <v>0</v>
          </cell>
          <cell r="BB404">
            <v>10.5</v>
          </cell>
          <cell r="BC404">
            <v>10.5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10.5</v>
          </cell>
          <cell r="CD404">
            <v>0</v>
          </cell>
          <cell r="CE404">
            <v>3</v>
          </cell>
        </row>
        <row r="405">
          <cell r="B405">
            <v>10272</v>
          </cell>
          <cell r="C405" t="str">
            <v>TD313</v>
          </cell>
          <cell r="D405" t="str">
            <v>Nguyễn Thị Thanh Lam</v>
          </cell>
          <cell r="E405" t="str">
            <v>Trợ lý Dự án nhân sự</v>
          </cell>
          <cell r="F405" t="str">
            <v>Bộ phận Dự án Nhân sự</v>
          </cell>
          <cell r="G405" t="str">
            <v>TD</v>
          </cell>
          <cell r="H405">
            <v>42787</v>
          </cell>
          <cell r="AB405">
            <v>42735</v>
          </cell>
          <cell r="AU405">
            <v>0</v>
          </cell>
          <cell r="AW405">
            <v>43100</v>
          </cell>
          <cell r="AY405">
            <v>0</v>
          </cell>
          <cell r="AZ405">
            <v>10</v>
          </cell>
          <cell r="BA405">
            <v>0</v>
          </cell>
          <cell r="BB405">
            <v>10.5</v>
          </cell>
          <cell r="BC405">
            <v>10.5</v>
          </cell>
          <cell r="BE405">
            <v>0</v>
          </cell>
          <cell r="BF405">
            <v>1.5</v>
          </cell>
          <cell r="BG405">
            <v>1</v>
          </cell>
          <cell r="BH405">
            <v>2</v>
          </cell>
          <cell r="BI405">
            <v>0</v>
          </cell>
          <cell r="BJ405">
            <v>2</v>
          </cell>
          <cell r="BK405">
            <v>1.5</v>
          </cell>
          <cell r="BL405">
            <v>1</v>
          </cell>
          <cell r="BM405">
            <v>0</v>
          </cell>
          <cell r="BN405">
            <v>0</v>
          </cell>
          <cell r="BO405">
            <v>0</v>
          </cell>
          <cell r="BP405">
            <v>9</v>
          </cell>
          <cell r="BQ405">
            <v>1.5</v>
          </cell>
          <cell r="CD405">
            <v>0</v>
          </cell>
          <cell r="CE405">
            <v>3</v>
          </cell>
        </row>
        <row r="406">
          <cell r="B406">
            <v>10035</v>
          </cell>
          <cell r="C406" t="str">
            <v>KC070</v>
          </cell>
          <cell r="D406" t="str">
            <v>Hoàng Văn Thịnh</v>
          </cell>
          <cell r="E406" t="str">
            <v>Trưởng bộ phận Kiến trúc Quy hoạch</v>
          </cell>
          <cell r="F406">
            <v>0</v>
          </cell>
          <cell r="G406" t="str">
            <v>C2</v>
          </cell>
          <cell r="H406">
            <v>42887</v>
          </cell>
          <cell r="AB406">
            <v>42735</v>
          </cell>
          <cell r="AU406">
            <v>0</v>
          </cell>
          <cell r="AW406">
            <v>43100</v>
          </cell>
          <cell r="AY406">
            <v>0</v>
          </cell>
          <cell r="AZ406">
            <v>6</v>
          </cell>
          <cell r="BA406">
            <v>0</v>
          </cell>
          <cell r="BB406">
            <v>7</v>
          </cell>
          <cell r="BC406">
            <v>7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7</v>
          </cell>
          <cell r="CD406">
            <v>0</v>
          </cell>
          <cell r="CE406">
            <v>3</v>
          </cell>
        </row>
        <row r="407">
          <cell r="B407">
            <v>10040</v>
          </cell>
          <cell r="C407" t="str">
            <v>KC077</v>
          </cell>
          <cell r="D407" t="str">
            <v>Lê Vinh</v>
          </cell>
          <cell r="E407" t="str">
            <v>Trưởng phòng Quản lý Kinh tế  - Đấu thầu</v>
          </cell>
          <cell r="F407">
            <v>0</v>
          </cell>
          <cell r="G407" t="str">
            <v>C2</v>
          </cell>
          <cell r="H407">
            <v>42901</v>
          </cell>
          <cell r="AB407">
            <v>42735</v>
          </cell>
          <cell r="AU407">
            <v>0</v>
          </cell>
          <cell r="AW407">
            <v>43100</v>
          </cell>
          <cell r="AY407">
            <v>0</v>
          </cell>
          <cell r="AZ407">
            <v>6</v>
          </cell>
          <cell r="BA407">
            <v>0</v>
          </cell>
          <cell r="BB407">
            <v>6.5</v>
          </cell>
          <cell r="BC407">
            <v>6.5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6.5</v>
          </cell>
          <cell r="CD407">
            <v>0</v>
          </cell>
          <cell r="CE407">
            <v>3</v>
          </cell>
        </row>
        <row r="408">
          <cell r="B408">
            <v>10175</v>
          </cell>
          <cell r="C408" t="str">
            <v>CNX385</v>
          </cell>
          <cell r="D408" t="str">
            <v>Hoàng Văn Thành</v>
          </cell>
          <cell r="E408" t="str">
            <v>Nhân viên lái cẩu tháp</v>
          </cell>
          <cell r="F408" t="str">
            <v>Phòng Quản lý vật tư thiết bị thi công</v>
          </cell>
          <cell r="G408" t="str">
            <v>C3</v>
          </cell>
          <cell r="H408">
            <v>42887</v>
          </cell>
          <cell r="AB408">
            <v>42735</v>
          </cell>
          <cell r="AU408">
            <v>0</v>
          </cell>
          <cell r="AW408">
            <v>43100</v>
          </cell>
          <cell r="AY408">
            <v>0</v>
          </cell>
          <cell r="AZ408">
            <v>6</v>
          </cell>
          <cell r="BA408">
            <v>0</v>
          </cell>
          <cell r="BB408">
            <v>7</v>
          </cell>
          <cell r="BC408">
            <v>7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4.5</v>
          </cell>
          <cell r="BN408">
            <v>0</v>
          </cell>
          <cell r="BO408">
            <v>0</v>
          </cell>
          <cell r="BP408">
            <v>4.5</v>
          </cell>
          <cell r="BQ408">
            <v>2.5</v>
          </cell>
          <cell r="CD408">
            <v>0</v>
          </cell>
          <cell r="CE408">
            <v>3</v>
          </cell>
        </row>
        <row r="409">
          <cell r="B409">
            <v>0</v>
          </cell>
          <cell r="C409" t="str">
            <v>CNX387</v>
          </cell>
          <cell r="D409" t="str">
            <v>Nguyễn Thanh Tùng</v>
          </cell>
          <cell r="E409" t="str">
            <v>Trợ lý kế hoạch</v>
          </cell>
          <cell r="F409" t="str">
            <v>Ban Giám đốc</v>
          </cell>
          <cell r="G409" t="str">
            <v>C3</v>
          </cell>
          <cell r="H409">
            <v>42898</v>
          </cell>
          <cell r="AB409">
            <v>42735</v>
          </cell>
          <cell r="AU409">
            <v>0</v>
          </cell>
          <cell r="AW409">
            <v>43100</v>
          </cell>
          <cell r="AY409">
            <v>0</v>
          </cell>
          <cell r="AZ409">
            <v>6</v>
          </cell>
          <cell r="BA409">
            <v>0</v>
          </cell>
          <cell r="BB409">
            <v>6.5</v>
          </cell>
          <cell r="BC409">
            <v>6.5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CD409">
            <v>0</v>
          </cell>
        </row>
        <row r="410">
          <cell r="B410">
            <v>10161</v>
          </cell>
          <cell r="C410" t="str">
            <v>DIA036</v>
          </cell>
          <cell r="D410" t="str">
            <v>Đỗ Viết Kiểm</v>
          </cell>
          <cell r="E410" t="str">
            <v>Nhân viên lái vận thăng</v>
          </cell>
          <cell r="F410" t="str">
            <v>Phòng Quản lý vật tư thiết bị thi công</v>
          </cell>
          <cell r="G410" t="str">
            <v>C3-3</v>
          </cell>
          <cell r="H410">
            <v>42913</v>
          </cell>
          <cell r="AB410">
            <v>42735</v>
          </cell>
          <cell r="AU410">
            <v>0</v>
          </cell>
          <cell r="AW410">
            <v>43100</v>
          </cell>
          <cell r="AY410">
            <v>0</v>
          </cell>
          <cell r="AZ410">
            <v>6</v>
          </cell>
          <cell r="BA410">
            <v>0</v>
          </cell>
          <cell r="BB410">
            <v>6</v>
          </cell>
          <cell r="BC410">
            <v>6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6</v>
          </cell>
          <cell r="CD410">
            <v>0</v>
          </cell>
          <cell r="CE410">
            <v>3</v>
          </cell>
        </row>
        <row r="411">
          <cell r="B411">
            <v>10167</v>
          </cell>
          <cell r="C411" t="str">
            <v>DIA042</v>
          </cell>
          <cell r="D411" t="str">
            <v>Vũ Văn Đạo</v>
          </cell>
          <cell r="E411" t="str">
            <v>Nhân viên lái vận thăng</v>
          </cell>
          <cell r="F411" t="str">
            <v>Phòng Quản lý vật tư thiết bị thi công</v>
          </cell>
          <cell r="G411" t="str">
            <v>C3-3</v>
          </cell>
          <cell r="H411">
            <v>42906</v>
          </cell>
          <cell r="AB411">
            <v>42735</v>
          </cell>
          <cell r="AU411">
            <v>0</v>
          </cell>
          <cell r="AW411">
            <v>43100</v>
          </cell>
          <cell r="AY411">
            <v>0</v>
          </cell>
          <cell r="AZ411">
            <v>6</v>
          </cell>
          <cell r="BA411">
            <v>0</v>
          </cell>
          <cell r="BB411">
            <v>6.5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0</v>
          </cell>
          <cell r="BQ411">
            <v>0</v>
          </cell>
          <cell r="CD411">
            <v>0</v>
          </cell>
        </row>
        <row r="412">
          <cell r="B412">
            <v>10225</v>
          </cell>
          <cell r="C412" t="str">
            <v>TD329</v>
          </cell>
          <cell r="D412" t="str">
            <v>Trương Phú Hải</v>
          </cell>
          <cell r="E412" t="str">
            <v>Chuyên viên Tổ trợ lý &amp; Chiến lược</v>
          </cell>
          <cell r="F412" t="str">
            <v>Tổ trợ lý &amp; Chiến lược</v>
          </cell>
          <cell r="G412" t="str">
            <v>TD</v>
          </cell>
          <cell r="H412">
            <v>42887</v>
          </cell>
          <cell r="AB412">
            <v>42735</v>
          </cell>
          <cell r="AU412">
            <v>0</v>
          </cell>
          <cell r="AW412">
            <v>43100</v>
          </cell>
          <cell r="AY412">
            <v>0</v>
          </cell>
          <cell r="AZ412">
            <v>6</v>
          </cell>
          <cell r="BA412">
            <v>0</v>
          </cell>
          <cell r="BB412">
            <v>7</v>
          </cell>
          <cell r="BC412">
            <v>7</v>
          </cell>
          <cell r="BI412">
            <v>0</v>
          </cell>
          <cell r="BJ412">
            <v>0</v>
          </cell>
          <cell r="BK412">
            <v>3</v>
          </cell>
          <cell r="BL412">
            <v>0</v>
          </cell>
          <cell r="BM412">
            <v>3</v>
          </cell>
          <cell r="BN412">
            <v>0</v>
          </cell>
          <cell r="BO412">
            <v>0</v>
          </cell>
          <cell r="BP412">
            <v>6</v>
          </cell>
          <cell r="BQ412">
            <v>1</v>
          </cell>
          <cell r="CD412">
            <v>0</v>
          </cell>
          <cell r="CE412">
            <v>3</v>
          </cell>
        </row>
        <row r="413">
          <cell r="B413">
            <v>10282</v>
          </cell>
          <cell r="C413" t="str">
            <v>TD343</v>
          </cell>
          <cell r="D413" t="str">
            <v>Nguyễn Thu Hiền</v>
          </cell>
          <cell r="E413" t="str">
            <v>Chuyên viên Ban Kế toán &amp; Kiểm toán nội bộ</v>
          </cell>
          <cell r="F413" t="str">
            <v>Ban Tài chính - Kế toán</v>
          </cell>
          <cell r="G413" t="str">
            <v>TD</v>
          </cell>
          <cell r="H413">
            <v>42906</v>
          </cell>
          <cell r="AB413">
            <v>42735</v>
          </cell>
          <cell r="AU413">
            <v>0</v>
          </cell>
          <cell r="AW413">
            <v>43100</v>
          </cell>
          <cell r="AY413">
            <v>0</v>
          </cell>
          <cell r="AZ413">
            <v>6</v>
          </cell>
          <cell r="BA413">
            <v>0</v>
          </cell>
          <cell r="BB413">
            <v>6.5</v>
          </cell>
          <cell r="BC413">
            <v>6.5</v>
          </cell>
          <cell r="BI413">
            <v>0</v>
          </cell>
          <cell r="BJ413">
            <v>0</v>
          </cell>
          <cell r="BK413">
            <v>0</v>
          </cell>
          <cell r="BL413">
            <v>0.5</v>
          </cell>
          <cell r="BM413">
            <v>2</v>
          </cell>
          <cell r="BN413">
            <v>0.5</v>
          </cell>
          <cell r="BO413">
            <v>1</v>
          </cell>
          <cell r="BP413">
            <v>4</v>
          </cell>
          <cell r="BQ413">
            <v>2.5</v>
          </cell>
          <cell r="CD413">
            <v>0</v>
          </cell>
          <cell r="CE413">
            <v>3</v>
          </cell>
        </row>
        <row r="414">
          <cell r="B414">
            <v>10233</v>
          </cell>
          <cell r="C414" t="str">
            <v>TD344</v>
          </cell>
          <cell r="D414" t="str">
            <v>Nguyễn Thị Thanh Huyền</v>
          </cell>
          <cell r="E414" t="str">
            <v>Phụ trách Nhân sự</v>
          </cell>
          <cell r="F414">
            <v>0</v>
          </cell>
          <cell r="G414" t="str">
            <v>TD</v>
          </cell>
          <cell r="H414">
            <v>42901</v>
          </cell>
          <cell r="AB414">
            <v>42735</v>
          </cell>
          <cell r="AU414">
            <v>0</v>
          </cell>
          <cell r="AW414">
            <v>43100</v>
          </cell>
          <cell r="AY414">
            <v>0</v>
          </cell>
          <cell r="AZ414">
            <v>6</v>
          </cell>
          <cell r="BA414">
            <v>0</v>
          </cell>
          <cell r="BB414">
            <v>6.5</v>
          </cell>
          <cell r="BC414">
            <v>6.5</v>
          </cell>
          <cell r="BI414">
            <v>0</v>
          </cell>
          <cell r="BJ414">
            <v>0</v>
          </cell>
          <cell r="BK414">
            <v>0</v>
          </cell>
          <cell r="BL414">
            <v>3</v>
          </cell>
          <cell r="BM414">
            <v>0.5</v>
          </cell>
          <cell r="BN414">
            <v>1.5</v>
          </cell>
          <cell r="BO414">
            <v>0.5</v>
          </cell>
          <cell r="BP414">
            <v>5.5</v>
          </cell>
          <cell r="BQ414">
            <v>1</v>
          </cell>
          <cell r="CD414">
            <v>0</v>
          </cell>
          <cell r="CE414">
            <v>3</v>
          </cell>
        </row>
        <row r="415">
          <cell r="B415">
            <v>10234</v>
          </cell>
          <cell r="C415" t="str">
            <v>TD345</v>
          </cell>
          <cell r="D415" t="str">
            <v>Đỗ Thu Trang</v>
          </cell>
          <cell r="E415" t="str">
            <v>Chuyên viên Kế toán Doanh thu</v>
          </cell>
          <cell r="F415">
            <v>0</v>
          </cell>
          <cell r="G415" t="str">
            <v>TD</v>
          </cell>
          <cell r="H415">
            <v>42906</v>
          </cell>
          <cell r="AB415">
            <v>42735</v>
          </cell>
          <cell r="AU415">
            <v>0</v>
          </cell>
          <cell r="AW415">
            <v>43100</v>
          </cell>
          <cell r="AY415">
            <v>0</v>
          </cell>
          <cell r="AZ415">
            <v>6</v>
          </cell>
          <cell r="BA415">
            <v>0</v>
          </cell>
          <cell r="BB415">
            <v>6.5</v>
          </cell>
          <cell r="BC415">
            <v>6.5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6.5</v>
          </cell>
          <cell r="CD415">
            <v>0</v>
          </cell>
          <cell r="CE415">
            <v>3</v>
          </cell>
        </row>
        <row r="416">
          <cell r="B416">
            <v>10235</v>
          </cell>
          <cell r="C416" t="str">
            <v>TD346</v>
          </cell>
          <cell r="D416" t="str">
            <v>Trịnh Ngọc Khoa</v>
          </cell>
          <cell r="E416" t="str">
            <v>Chuyên viên Quản lý Dự án - Kế hoạch</v>
          </cell>
          <cell r="F416" t="str">
            <v>Ban Quản lý các Dự án - Kế hoạch</v>
          </cell>
          <cell r="G416" t="str">
            <v>TD</v>
          </cell>
          <cell r="H416">
            <v>42912</v>
          </cell>
          <cell r="AB416">
            <v>42735</v>
          </cell>
          <cell r="AU416">
            <v>0</v>
          </cell>
          <cell r="AW416">
            <v>43100</v>
          </cell>
          <cell r="AY416">
            <v>0</v>
          </cell>
          <cell r="AZ416">
            <v>6</v>
          </cell>
          <cell r="BA416">
            <v>0</v>
          </cell>
          <cell r="BB416">
            <v>6.5</v>
          </cell>
          <cell r="BC416">
            <v>6.5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2.5</v>
          </cell>
          <cell r="BN416">
            <v>1</v>
          </cell>
          <cell r="BO416">
            <v>0</v>
          </cell>
          <cell r="BP416">
            <v>3.5</v>
          </cell>
          <cell r="BQ416">
            <v>3</v>
          </cell>
          <cell r="CD416">
            <v>0</v>
          </cell>
          <cell r="CE416">
            <v>3</v>
          </cell>
        </row>
        <row r="417">
          <cell r="B417">
            <v>10176</v>
          </cell>
          <cell r="C417" t="str">
            <v>DIA052</v>
          </cell>
          <cell r="D417" t="str">
            <v>Hoàng Văn Bình</v>
          </cell>
          <cell r="E417" t="str">
            <v>Nhân viên lái cẩu tháp</v>
          </cell>
          <cell r="F417" t="str">
            <v>Phòng Quản lý vật tư thiết bị thi công</v>
          </cell>
          <cell r="G417" t="str">
            <v>C3-3</v>
          </cell>
          <cell r="H417">
            <v>42914</v>
          </cell>
          <cell r="AB417">
            <v>42735</v>
          </cell>
          <cell r="AU417">
            <v>0</v>
          </cell>
          <cell r="AW417">
            <v>43100</v>
          </cell>
          <cell r="AY417">
            <v>0</v>
          </cell>
          <cell r="AZ417">
            <v>6</v>
          </cell>
          <cell r="BA417">
            <v>0</v>
          </cell>
          <cell r="BB417">
            <v>6</v>
          </cell>
          <cell r="BC417">
            <v>6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6</v>
          </cell>
          <cell r="CD417">
            <v>0</v>
          </cell>
          <cell r="CE417">
            <v>3</v>
          </cell>
        </row>
        <row r="418">
          <cell r="B418">
            <v>10177</v>
          </cell>
          <cell r="C418" t="str">
            <v>DIA053</v>
          </cell>
          <cell r="D418" t="str">
            <v>Phạm Ngọc Thân</v>
          </cell>
          <cell r="E418" t="str">
            <v>Nhân viên lái vận thăng</v>
          </cell>
          <cell r="F418" t="str">
            <v>Phòng Quản lý vật tư thiết bị thi công</v>
          </cell>
          <cell r="G418" t="str">
            <v>C3-3</v>
          </cell>
          <cell r="H418">
            <v>42915</v>
          </cell>
          <cell r="AB418">
            <v>42735</v>
          </cell>
          <cell r="AU418">
            <v>0</v>
          </cell>
          <cell r="AW418">
            <v>43100</v>
          </cell>
          <cell r="AY418">
            <v>0</v>
          </cell>
          <cell r="AZ418">
            <v>6</v>
          </cell>
          <cell r="BA418">
            <v>0</v>
          </cell>
          <cell r="BB418">
            <v>6</v>
          </cell>
          <cell r="BC418">
            <v>6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6</v>
          </cell>
          <cell r="CD418">
            <v>0</v>
          </cell>
          <cell r="CE418">
            <v>3</v>
          </cell>
        </row>
        <row r="419">
          <cell r="B419">
            <v>10186</v>
          </cell>
          <cell r="C419">
            <v>10186</v>
          </cell>
          <cell r="D419" t="str">
            <v>Phạm Thị Vi</v>
          </cell>
          <cell r="E419" t="str">
            <v>Kế toán Giá thành</v>
          </cell>
          <cell r="F419" t="str">
            <v>Khối sản xuất và xây lắp</v>
          </cell>
          <cell r="G419" t="str">
            <v>C3-3</v>
          </cell>
          <cell r="H419">
            <v>42940</v>
          </cell>
          <cell r="AW419">
            <v>43100</v>
          </cell>
          <cell r="AY419">
            <v>0</v>
          </cell>
          <cell r="AZ419">
            <v>5</v>
          </cell>
          <cell r="BA419">
            <v>0</v>
          </cell>
          <cell r="BB419">
            <v>5.5</v>
          </cell>
          <cell r="BC419">
            <v>5.5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1.5</v>
          </cell>
          <cell r="BO419">
            <v>0</v>
          </cell>
          <cell r="BP419">
            <v>1.5</v>
          </cell>
          <cell r="BQ419">
            <v>4</v>
          </cell>
          <cell r="CD419">
            <v>0</v>
          </cell>
          <cell r="CE419">
            <v>3</v>
          </cell>
        </row>
        <row r="420">
          <cell r="B420">
            <v>10164</v>
          </cell>
          <cell r="C420">
            <v>10164</v>
          </cell>
          <cell r="D420" t="str">
            <v>Lê Thanh Minh</v>
          </cell>
          <cell r="E420" t="str">
            <v>Nhân viên lái vận thăng</v>
          </cell>
          <cell r="F420" t="str">
            <v>Khối sản xuất và xây lắp</v>
          </cell>
          <cell r="G420" t="str">
            <v>C3-3</v>
          </cell>
          <cell r="H420">
            <v>42917</v>
          </cell>
          <cell r="AW420">
            <v>43100</v>
          </cell>
          <cell r="AY420">
            <v>0</v>
          </cell>
          <cell r="AZ420">
            <v>5</v>
          </cell>
          <cell r="BA420">
            <v>0</v>
          </cell>
          <cell r="BB420">
            <v>6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CD420">
            <v>0</v>
          </cell>
        </row>
        <row r="421">
          <cell r="B421">
            <v>10165</v>
          </cell>
          <cell r="C421">
            <v>10165</v>
          </cell>
          <cell r="D421" t="str">
            <v>Lê Văn Chương</v>
          </cell>
          <cell r="E421" t="str">
            <v>Nhân viên lái vận thăng</v>
          </cell>
          <cell r="F421" t="str">
            <v>Khối sản xuất và xây lắp</v>
          </cell>
          <cell r="G421" t="str">
            <v>C3-3</v>
          </cell>
          <cell r="H421">
            <v>42917</v>
          </cell>
          <cell r="AW421">
            <v>43100</v>
          </cell>
          <cell r="AY421">
            <v>0</v>
          </cell>
          <cell r="AZ421">
            <v>5</v>
          </cell>
          <cell r="BA421">
            <v>0</v>
          </cell>
          <cell r="BB421">
            <v>6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0</v>
          </cell>
          <cell r="BQ421">
            <v>0</v>
          </cell>
          <cell r="CD421">
            <v>0</v>
          </cell>
        </row>
        <row r="422">
          <cell r="B422">
            <v>10168</v>
          </cell>
          <cell r="C422">
            <v>10168</v>
          </cell>
          <cell r="D422" t="str">
            <v>Vũ Viết Phương</v>
          </cell>
          <cell r="E422" t="str">
            <v>Nhân viên lái vận thăng</v>
          </cell>
          <cell r="F422" t="str">
            <v>Khối sản xuất và xây lắp</v>
          </cell>
          <cell r="G422" t="str">
            <v>C3-3</v>
          </cell>
          <cell r="H422">
            <v>42913</v>
          </cell>
          <cell r="AW422">
            <v>43100</v>
          </cell>
          <cell r="AY422">
            <v>0</v>
          </cell>
          <cell r="AZ422">
            <v>6</v>
          </cell>
          <cell r="BA422">
            <v>0</v>
          </cell>
          <cell r="BB422">
            <v>6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0</v>
          </cell>
          <cell r="CD422">
            <v>0</v>
          </cell>
        </row>
        <row r="423">
          <cell r="B423">
            <v>10294</v>
          </cell>
          <cell r="C423">
            <v>10294</v>
          </cell>
          <cell r="D423" t="str">
            <v>Hoàng Phụng Hiệp</v>
          </cell>
          <cell r="E423" t="str">
            <v>Giám đốc Ban Công nghệ thông tin</v>
          </cell>
          <cell r="F423" t="str">
            <v>Khối vận hành</v>
          </cell>
          <cell r="G423" t="str">
            <v>CHG</v>
          </cell>
          <cell r="H423">
            <v>42931</v>
          </cell>
          <cell r="AW423">
            <v>43100</v>
          </cell>
          <cell r="AY423">
            <v>0</v>
          </cell>
          <cell r="AZ423">
            <v>5</v>
          </cell>
          <cell r="BA423">
            <v>0</v>
          </cell>
          <cell r="BB423">
            <v>5.5</v>
          </cell>
          <cell r="BC423">
            <v>5.5</v>
          </cell>
          <cell r="BI423">
            <v>0</v>
          </cell>
          <cell r="BJ423">
            <v>0</v>
          </cell>
          <cell r="BK423">
            <v>1</v>
          </cell>
          <cell r="BL423">
            <v>2</v>
          </cell>
          <cell r="BM423">
            <v>1</v>
          </cell>
          <cell r="BN423">
            <v>0</v>
          </cell>
          <cell r="BO423">
            <v>0</v>
          </cell>
          <cell r="BP423">
            <v>4</v>
          </cell>
          <cell r="BQ423">
            <v>1.5</v>
          </cell>
          <cell r="CD423">
            <v>0</v>
          </cell>
          <cell r="CE423">
            <v>3</v>
          </cell>
        </row>
        <row r="424">
          <cell r="B424">
            <v>10295</v>
          </cell>
          <cell r="C424">
            <v>10295</v>
          </cell>
          <cell r="D424" t="str">
            <v>Lương Văn Dũng</v>
          </cell>
          <cell r="E424" t="str">
            <v>Thanh tra xây dựng</v>
          </cell>
          <cell r="F424" t="str">
            <v>Ban Thanh tra &amp; Kiểm soát nội bộ</v>
          </cell>
          <cell r="G424" t="str">
            <v>CHG</v>
          </cell>
          <cell r="H424">
            <v>42933</v>
          </cell>
          <cell r="AW424">
            <v>43100</v>
          </cell>
          <cell r="AY424">
            <v>0</v>
          </cell>
          <cell r="AZ424">
            <v>5</v>
          </cell>
          <cell r="BA424">
            <v>0</v>
          </cell>
          <cell r="BB424">
            <v>5.5</v>
          </cell>
          <cell r="BC424">
            <v>5.5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5.5</v>
          </cell>
          <cell r="CD424">
            <v>0</v>
          </cell>
          <cell r="CE424">
            <v>3</v>
          </cell>
        </row>
        <row r="425">
          <cell r="B425">
            <v>10296</v>
          </cell>
          <cell r="C425">
            <v>10296</v>
          </cell>
          <cell r="D425" t="str">
            <v>Phạm Thị Ngọc Thủy</v>
          </cell>
          <cell r="E425" t="str">
            <v>Phụ trách Ban Định giá</v>
          </cell>
          <cell r="F425" t="str">
            <v>Ban Định Giá</v>
          </cell>
          <cell r="G425" t="str">
            <v>CHG</v>
          </cell>
          <cell r="H425">
            <v>42935</v>
          </cell>
          <cell r="AW425">
            <v>43100</v>
          </cell>
          <cell r="AY425">
            <v>0</v>
          </cell>
          <cell r="AZ425">
            <v>5</v>
          </cell>
          <cell r="BA425">
            <v>0</v>
          </cell>
          <cell r="BB425">
            <v>5.5</v>
          </cell>
          <cell r="BC425">
            <v>5.5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1</v>
          </cell>
          <cell r="BN425">
            <v>0</v>
          </cell>
          <cell r="BO425">
            <v>0</v>
          </cell>
          <cell r="BP425">
            <v>1</v>
          </cell>
          <cell r="BQ425">
            <v>4.5</v>
          </cell>
          <cell r="CD425">
            <v>0</v>
          </cell>
          <cell r="CE425">
            <v>3</v>
          </cell>
        </row>
        <row r="426">
          <cell r="B426">
            <v>10297</v>
          </cell>
          <cell r="C426">
            <v>10297</v>
          </cell>
          <cell r="D426" t="str">
            <v>Nguyễn Thị Điệp</v>
          </cell>
          <cell r="E426" t="str">
            <v>Chuyên viên Nhân sự</v>
          </cell>
          <cell r="F426" t="str">
            <v>Khối vận hành</v>
          </cell>
          <cell r="G426" t="str">
            <v>CHG</v>
          </cell>
          <cell r="H426" t="str">
            <v>19/7/2017</v>
          </cell>
          <cell r="AW426">
            <v>43100</v>
          </cell>
          <cell r="AY426">
            <v>0</v>
          </cell>
          <cell r="AZ426">
            <v>5</v>
          </cell>
          <cell r="BA426">
            <v>0</v>
          </cell>
          <cell r="BB426">
            <v>5.5</v>
          </cell>
          <cell r="BC426">
            <v>5.5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2</v>
          </cell>
          <cell r="BN426">
            <v>2</v>
          </cell>
          <cell r="BO426">
            <v>1</v>
          </cell>
          <cell r="BP426">
            <v>5</v>
          </cell>
          <cell r="BQ426">
            <v>0.5</v>
          </cell>
          <cell r="CD426">
            <v>0</v>
          </cell>
          <cell r="CE426">
            <v>3</v>
          </cell>
        </row>
        <row r="427">
          <cell r="B427">
            <v>10299</v>
          </cell>
          <cell r="C427">
            <v>10299</v>
          </cell>
          <cell r="D427" t="str">
            <v>Hà Tất Thắng</v>
          </cell>
          <cell r="E427" t="str">
            <v>Trợ lý Tổng Giám đốc</v>
          </cell>
          <cell r="F427" t="str">
            <v>Tổ Kế hoạch &amp; Chiến lược</v>
          </cell>
          <cell r="G427" t="str">
            <v>CHG</v>
          </cell>
          <cell r="H427">
            <v>42940</v>
          </cell>
          <cell r="AW427">
            <v>43100</v>
          </cell>
          <cell r="AY427">
            <v>0</v>
          </cell>
          <cell r="AZ427">
            <v>5</v>
          </cell>
          <cell r="BA427">
            <v>0</v>
          </cell>
          <cell r="BB427">
            <v>5.5</v>
          </cell>
          <cell r="BC427">
            <v>5.5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5.5</v>
          </cell>
          <cell r="CD427">
            <v>0</v>
          </cell>
          <cell r="CE427">
            <v>3</v>
          </cell>
        </row>
        <row r="428">
          <cell r="B428">
            <v>10238</v>
          </cell>
          <cell r="C428">
            <v>10238</v>
          </cell>
          <cell r="D428" t="str">
            <v>Vũ Thị Hường</v>
          </cell>
          <cell r="E428" t="str">
            <v>Nhân viên học việc</v>
          </cell>
          <cell r="F428">
            <v>0</v>
          </cell>
          <cell r="G428" t="str">
            <v>C1</v>
          </cell>
          <cell r="H428">
            <v>42919</v>
          </cell>
          <cell r="AW428">
            <v>43100</v>
          </cell>
          <cell r="AY428">
            <v>0</v>
          </cell>
          <cell r="AZ428">
            <v>5</v>
          </cell>
          <cell r="BA428">
            <v>0</v>
          </cell>
          <cell r="BB428">
            <v>6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0</v>
          </cell>
          <cell r="CD428">
            <v>0</v>
          </cell>
        </row>
        <row r="429">
          <cell r="B429">
            <v>10239</v>
          </cell>
          <cell r="C429">
            <v>10239</v>
          </cell>
          <cell r="D429" t="str">
            <v>Đặng Vũ Ngọc Anh</v>
          </cell>
          <cell r="E429" t="str">
            <v>Chuyên viên Thủ tục Khách hàng</v>
          </cell>
          <cell r="F429" t="str">
            <v>Khối Kinh doanh - Dịch vụ</v>
          </cell>
          <cell r="G429" t="str">
            <v>C1</v>
          </cell>
          <cell r="H429">
            <v>42940</v>
          </cell>
          <cell r="AW429">
            <v>43100</v>
          </cell>
          <cell r="AY429">
            <v>0</v>
          </cell>
          <cell r="AZ429">
            <v>5</v>
          </cell>
          <cell r="BA429">
            <v>0</v>
          </cell>
          <cell r="BB429">
            <v>5.5</v>
          </cell>
          <cell r="BC429">
            <v>5.5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5.5</v>
          </cell>
          <cell r="CD429">
            <v>0</v>
          </cell>
          <cell r="CE429">
            <v>3</v>
          </cell>
        </row>
        <row r="430">
          <cell r="B430">
            <v>10043</v>
          </cell>
          <cell r="C430">
            <v>10043</v>
          </cell>
          <cell r="D430" t="str">
            <v>Nguyễn Thị Mơ</v>
          </cell>
          <cell r="E430" t="str">
            <v>Chuyên viên Quản lý chi phí</v>
          </cell>
          <cell r="F430" t="str">
            <v>Khối Kinh Doanh &amp; Triển khai dự án</v>
          </cell>
          <cell r="G430" t="str">
            <v>C2</v>
          </cell>
          <cell r="H430">
            <v>0</v>
          </cell>
          <cell r="AW430">
            <v>43100</v>
          </cell>
          <cell r="AY430">
            <v>0</v>
          </cell>
          <cell r="AZ430">
            <v>1415</v>
          </cell>
          <cell r="BA430">
            <v>6</v>
          </cell>
          <cell r="BB430">
            <v>12</v>
          </cell>
          <cell r="BC430">
            <v>18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</v>
          </cell>
          <cell r="CD430">
            <v>0</v>
          </cell>
          <cell r="CE430">
            <v>3</v>
          </cell>
        </row>
        <row r="431">
          <cell r="B431">
            <v>10044</v>
          </cell>
          <cell r="C431">
            <v>10044</v>
          </cell>
          <cell r="D431" t="str">
            <v>Nguyễn Văn Quyền</v>
          </cell>
          <cell r="E431" t="str">
            <v>Kỹ sư Hạ Tầng</v>
          </cell>
          <cell r="F431" t="str">
            <v>Khối Kinh Doanh &amp; Triển khai dự án</v>
          </cell>
          <cell r="G431" t="str">
            <v>C2</v>
          </cell>
          <cell r="H431">
            <v>42933</v>
          </cell>
          <cell r="AW431">
            <v>43100</v>
          </cell>
          <cell r="AY431">
            <v>0</v>
          </cell>
          <cell r="AZ431">
            <v>5</v>
          </cell>
          <cell r="BA431">
            <v>0</v>
          </cell>
          <cell r="BB431">
            <v>5.5</v>
          </cell>
          <cell r="BC431">
            <v>5.5</v>
          </cell>
          <cell r="BI431">
            <v>1</v>
          </cell>
          <cell r="BJ431">
            <v>0</v>
          </cell>
          <cell r="BK431">
            <v>0</v>
          </cell>
          <cell r="BL431">
            <v>1</v>
          </cell>
          <cell r="BM431">
            <v>1</v>
          </cell>
          <cell r="BN431">
            <v>0</v>
          </cell>
          <cell r="BO431">
            <v>2</v>
          </cell>
          <cell r="BP431">
            <v>5</v>
          </cell>
          <cell r="BQ431">
            <v>0.5</v>
          </cell>
          <cell r="CD431">
            <v>0</v>
          </cell>
          <cell r="CE431">
            <v>3</v>
          </cell>
        </row>
        <row r="432">
          <cell r="B432">
            <v>10298</v>
          </cell>
          <cell r="C432">
            <v>10298</v>
          </cell>
          <cell r="D432" t="str">
            <v>Nguyễn Mạnh Hùng</v>
          </cell>
          <cell r="E432" t="str">
            <v>Phụ trách Dịch vụ Nhân sự</v>
          </cell>
          <cell r="F432" t="str">
            <v>Khối Vận hành</v>
          </cell>
          <cell r="G432" t="str">
            <v>CHG</v>
          </cell>
          <cell r="H432">
            <v>42843</v>
          </cell>
          <cell r="AW432">
            <v>43100</v>
          </cell>
          <cell r="AY432">
            <v>0</v>
          </cell>
          <cell r="AZ432">
            <v>8</v>
          </cell>
          <cell r="BA432">
            <v>0</v>
          </cell>
          <cell r="BB432">
            <v>8.5</v>
          </cell>
          <cell r="BC432">
            <v>8.5</v>
          </cell>
          <cell r="BI432">
            <v>0</v>
          </cell>
          <cell r="BJ432">
            <v>0</v>
          </cell>
          <cell r="BK432">
            <v>1</v>
          </cell>
          <cell r="BL432">
            <v>3</v>
          </cell>
          <cell r="BM432">
            <v>1</v>
          </cell>
          <cell r="BN432">
            <v>1</v>
          </cell>
          <cell r="BO432">
            <v>0</v>
          </cell>
          <cell r="BP432">
            <v>6</v>
          </cell>
          <cell r="BQ432">
            <v>2.5</v>
          </cell>
          <cell r="CD432">
            <v>0</v>
          </cell>
          <cell r="CE432">
            <v>3</v>
          </cell>
        </row>
        <row r="433">
          <cell r="B433">
            <v>10301</v>
          </cell>
          <cell r="C433">
            <v>10301</v>
          </cell>
          <cell r="D433" t="str">
            <v>Đỗ Công Duy</v>
          </cell>
          <cell r="E433" t="str">
            <v>Nhân viên lái vận thăng</v>
          </cell>
          <cell r="F433" t="str">
            <v>Khối sản xuất và xây lắp</v>
          </cell>
          <cell r="G433" t="str">
            <v>C3-3</v>
          </cell>
          <cell r="H433">
            <v>42948</v>
          </cell>
          <cell r="AW433">
            <v>43100</v>
          </cell>
          <cell r="AY433">
            <v>0</v>
          </cell>
          <cell r="AZ433">
            <v>4</v>
          </cell>
          <cell r="BA433">
            <v>0</v>
          </cell>
          <cell r="BB433">
            <v>5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0</v>
          </cell>
          <cell r="CD433">
            <v>0</v>
          </cell>
        </row>
        <row r="434">
          <cell r="B434">
            <v>10133</v>
          </cell>
          <cell r="C434">
            <v>10133</v>
          </cell>
          <cell r="D434" t="str">
            <v>Nguyễn Bá Đạo</v>
          </cell>
          <cell r="E434" t="str">
            <v>Chỉ huy phó</v>
          </cell>
          <cell r="F434" t="str">
            <v>Khối sản xuất và xây lắp</v>
          </cell>
          <cell r="G434" t="str">
            <v>C3</v>
          </cell>
          <cell r="H434">
            <v>42919</v>
          </cell>
          <cell r="AW434">
            <v>43100</v>
          </cell>
          <cell r="AY434">
            <v>0</v>
          </cell>
          <cell r="AZ434">
            <v>5</v>
          </cell>
          <cell r="BA434">
            <v>0</v>
          </cell>
          <cell r="BB434">
            <v>6</v>
          </cell>
          <cell r="BC434">
            <v>6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6</v>
          </cell>
          <cell r="CD434">
            <v>0</v>
          </cell>
          <cell r="CE434">
            <v>3</v>
          </cell>
        </row>
        <row r="435">
          <cell r="B435">
            <v>10134</v>
          </cell>
          <cell r="C435">
            <v>10134</v>
          </cell>
          <cell r="D435" t="str">
            <v>Tạ Quyết Tiến</v>
          </cell>
          <cell r="E435" t="str">
            <v>Kỹ sư điện - BIM</v>
          </cell>
          <cell r="F435" t="str">
            <v>Khối sản xuất và xây lắp</v>
          </cell>
          <cell r="G435" t="str">
            <v>C3</v>
          </cell>
          <cell r="H435">
            <v>42917</v>
          </cell>
          <cell r="AW435">
            <v>43100</v>
          </cell>
          <cell r="AY435">
            <v>0</v>
          </cell>
          <cell r="AZ435">
            <v>5</v>
          </cell>
          <cell r="BA435">
            <v>0</v>
          </cell>
          <cell r="BB435">
            <v>6</v>
          </cell>
          <cell r="BC435">
            <v>6</v>
          </cell>
          <cell r="BI435">
            <v>2</v>
          </cell>
          <cell r="BJ435">
            <v>0</v>
          </cell>
          <cell r="BK435">
            <v>0</v>
          </cell>
          <cell r="BL435">
            <v>2</v>
          </cell>
          <cell r="BM435">
            <v>1</v>
          </cell>
          <cell r="BN435">
            <v>0</v>
          </cell>
          <cell r="BO435">
            <v>0</v>
          </cell>
          <cell r="BP435">
            <v>5</v>
          </cell>
          <cell r="BQ435">
            <v>1</v>
          </cell>
          <cell r="CD435">
            <v>0</v>
          </cell>
          <cell r="CE435">
            <v>3</v>
          </cell>
        </row>
        <row r="436">
          <cell r="B436">
            <v>10135</v>
          </cell>
          <cell r="C436">
            <v>10135</v>
          </cell>
          <cell r="D436" t="str">
            <v>Trần Đức Trọng</v>
          </cell>
          <cell r="E436" t="str">
            <v>Nhân viên học việc kỹ sư giám sát hạ tầng</v>
          </cell>
          <cell r="F436" t="str">
            <v>Khối sản xuất và xây lắp</v>
          </cell>
          <cell r="G436" t="str">
            <v>C3</v>
          </cell>
          <cell r="H436">
            <v>42921</v>
          </cell>
          <cell r="AW436">
            <v>43100</v>
          </cell>
          <cell r="AY436">
            <v>0</v>
          </cell>
          <cell r="AZ436">
            <v>5</v>
          </cell>
          <cell r="BA436">
            <v>0</v>
          </cell>
          <cell r="BB436">
            <v>6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0</v>
          </cell>
          <cell r="CD436">
            <v>0</v>
          </cell>
        </row>
        <row r="437">
          <cell r="B437">
            <v>10137</v>
          </cell>
          <cell r="C437">
            <v>10137</v>
          </cell>
          <cell r="D437" t="str">
            <v>Đào Quang Mạnh</v>
          </cell>
          <cell r="E437" t="str">
            <v>Kỹ sư xây dựng</v>
          </cell>
          <cell r="F437" t="str">
            <v>Khối sản xuất và xây lắp</v>
          </cell>
          <cell r="G437" t="str">
            <v>C3</v>
          </cell>
          <cell r="H437">
            <v>42933</v>
          </cell>
          <cell r="AW437">
            <v>43100</v>
          </cell>
          <cell r="AY437">
            <v>0</v>
          </cell>
          <cell r="AZ437">
            <v>5</v>
          </cell>
          <cell r="BA437">
            <v>0</v>
          </cell>
          <cell r="BB437">
            <v>5.5</v>
          </cell>
          <cell r="BC437">
            <v>5.5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5.5</v>
          </cell>
          <cell r="CD437">
            <v>0</v>
          </cell>
          <cell r="CE437">
            <v>3</v>
          </cell>
        </row>
        <row r="438">
          <cell r="B438">
            <v>10136</v>
          </cell>
          <cell r="C438">
            <v>10136</v>
          </cell>
          <cell r="D438" t="str">
            <v>Nguyễn Văn Khái</v>
          </cell>
          <cell r="E438" t="str">
            <v>Trợ lý Kế hoạch</v>
          </cell>
          <cell r="F438">
            <v>0</v>
          </cell>
          <cell r="G438" t="str">
            <v>C3</v>
          </cell>
          <cell r="H438">
            <v>42933</v>
          </cell>
          <cell r="AW438">
            <v>43100</v>
          </cell>
          <cell r="AY438">
            <v>0</v>
          </cell>
          <cell r="AZ438">
            <v>5</v>
          </cell>
          <cell r="BA438">
            <v>0</v>
          </cell>
          <cell r="BB438">
            <v>5.5</v>
          </cell>
          <cell r="BC438">
            <v>5.5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5.5</v>
          </cell>
          <cell r="CD438">
            <v>0</v>
          </cell>
          <cell r="CE438">
            <v>3</v>
          </cell>
        </row>
        <row r="439">
          <cell r="B439">
            <v>10139</v>
          </cell>
          <cell r="C439">
            <v>10139</v>
          </cell>
          <cell r="D439" t="str">
            <v>Phạm Thị Quý</v>
          </cell>
          <cell r="E439" t="str">
            <v>Phụ trách Nhân sự</v>
          </cell>
          <cell r="F439" t="str">
            <v>Khối Vận hành</v>
          </cell>
          <cell r="G439" t="str">
            <v>C3</v>
          </cell>
          <cell r="H439">
            <v>42940</v>
          </cell>
          <cell r="AW439">
            <v>43100</v>
          </cell>
          <cell r="AY439">
            <v>0</v>
          </cell>
          <cell r="AZ439">
            <v>5</v>
          </cell>
          <cell r="BA439">
            <v>0</v>
          </cell>
          <cell r="BB439">
            <v>5.5</v>
          </cell>
          <cell r="BC439">
            <v>5.5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1.5</v>
          </cell>
          <cell r="BO439">
            <v>0</v>
          </cell>
          <cell r="BP439">
            <v>1.5</v>
          </cell>
          <cell r="BQ439">
            <v>4</v>
          </cell>
          <cell r="CD439">
            <v>0</v>
          </cell>
          <cell r="CE439">
            <v>3</v>
          </cell>
        </row>
        <row r="440">
          <cell r="B440">
            <v>10138</v>
          </cell>
          <cell r="C440">
            <v>10138</v>
          </cell>
          <cell r="D440" t="str">
            <v>Nguyễn Trung Tuyến</v>
          </cell>
          <cell r="E440" t="str">
            <v>Chỉ huy trưởng</v>
          </cell>
          <cell r="F440" t="str">
            <v>Khối sản xuất và xây lắp</v>
          </cell>
          <cell r="G440" t="str">
            <v>C3</v>
          </cell>
          <cell r="H440">
            <v>42940</v>
          </cell>
          <cell r="AW440">
            <v>43100</v>
          </cell>
          <cell r="AY440">
            <v>0</v>
          </cell>
          <cell r="AZ440">
            <v>5</v>
          </cell>
          <cell r="BA440">
            <v>0</v>
          </cell>
          <cell r="BB440">
            <v>5.5</v>
          </cell>
          <cell r="BC440">
            <v>5.5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5.5</v>
          </cell>
          <cell r="CD440">
            <v>0</v>
          </cell>
          <cell r="CE440">
            <v>3</v>
          </cell>
        </row>
        <row r="441">
          <cell r="B441">
            <v>10188</v>
          </cell>
          <cell r="C441">
            <v>10188</v>
          </cell>
          <cell r="D441" t="str">
            <v>Đặng Văn Tùng</v>
          </cell>
          <cell r="E441" t="str">
            <v>Nhân viên bơm bê tông</v>
          </cell>
          <cell r="F441" t="str">
            <v>Khối sản xuất và xây lắp</v>
          </cell>
          <cell r="G441" t="str">
            <v>C3-3</v>
          </cell>
          <cell r="H441">
            <v>42936</v>
          </cell>
          <cell r="AW441">
            <v>43100</v>
          </cell>
          <cell r="AY441">
            <v>0</v>
          </cell>
          <cell r="AZ441">
            <v>5</v>
          </cell>
          <cell r="BA441">
            <v>0</v>
          </cell>
          <cell r="BB441">
            <v>5.5</v>
          </cell>
          <cell r="BC441">
            <v>5.5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5.5</v>
          </cell>
          <cell r="CD441">
            <v>0</v>
          </cell>
          <cell r="CE441">
            <v>3</v>
          </cell>
        </row>
        <row r="442">
          <cell r="B442">
            <v>10187</v>
          </cell>
          <cell r="C442">
            <v>10187</v>
          </cell>
          <cell r="D442" t="str">
            <v>Nguyễn Hữu Hải</v>
          </cell>
          <cell r="E442" t="str">
            <v>Nhân viên bơm bê tông</v>
          </cell>
          <cell r="F442" t="str">
            <v>Khối sản xuất và xây lắp</v>
          </cell>
          <cell r="G442" t="str">
            <v>C3-3</v>
          </cell>
          <cell r="H442">
            <v>42943</v>
          </cell>
          <cell r="AW442">
            <v>43100</v>
          </cell>
          <cell r="AY442">
            <v>0</v>
          </cell>
          <cell r="AZ442">
            <v>5</v>
          </cell>
          <cell r="BA442">
            <v>0</v>
          </cell>
          <cell r="BB442">
            <v>5</v>
          </cell>
          <cell r="BC442">
            <v>5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5</v>
          </cell>
          <cell r="CD442">
            <v>0</v>
          </cell>
          <cell r="CE442">
            <v>3</v>
          </cell>
        </row>
        <row r="443">
          <cell r="B443">
            <v>10162</v>
          </cell>
          <cell r="C443">
            <v>10162</v>
          </cell>
          <cell r="D443" t="str">
            <v>Phạm Văn Quân</v>
          </cell>
          <cell r="E443" t="str">
            <v>Nhân viên lái vận thăng</v>
          </cell>
          <cell r="F443" t="str">
            <v>Khối sản xuất và xây lắp</v>
          </cell>
          <cell r="G443" t="str">
            <v>C3-3</v>
          </cell>
          <cell r="H443">
            <v>42917</v>
          </cell>
          <cell r="AW443">
            <v>43100</v>
          </cell>
          <cell r="AY443">
            <v>0</v>
          </cell>
          <cell r="AZ443">
            <v>5</v>
          </cell>
          <cell r="BA443">
            <v>0</v>
          </cell>
          <cell r="BB443">
            <v>6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CD443">
            <v>0</v>
          </cell>
        </row>
        <row r="444">
          <cell r="B444">
            <v>10163</v>
          </cell>
          <cell r="C444">
            <v>10163</v>
          </cell>
          <cell r="D444" t="str">
            <v>Lưu Hữu Việt</v>
          </cell>
          <cell r="E444" t="str">
            <v>Nhân viên lái vận thăng</v>
          </cell>
          <cell r="F444" t="str">
            <v>Khối sản xuất và xây lắp</v>
          </cell>
          <cell r="G444" t="str">
            <v>C3-3</v>
          </cell>
          <cell r="H444">
            <v>42917</v>
          </cell>
          <cell r="AW444">
            <v>43100</v>
          </cell>
          <cell r="AY444">
            <v>0</v>
          </cell>
          <cell r="AZ444">
            <v>5</v>
          </cell>
          <cell r="BA444">
            <v>0</v>
          </cell>
          <cell r="BB444">
            <v>6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CD444">
            <v>0</v>
          </cell>
        </row>
        <row r="445">
          <cell r="B445">
            <v>10178</v>
          </cell>
          <cell r="C445">
            <v>10178</v>
          </cell>
          <cell r="D445" t="str">
            <v>Vũ Văn Thanh</v>
          </cell>
          <cell r="E445" t="str">
            <v>Nhân viên lái vận thăng</v>
          </cell>
          <cell r="F445" t="str">
            <v>Khối sản xuất và xây lắp</v>
          </cell>
          <cell r="G445" t="str">
            <v>C3-3</v>
          </cell>
          <cell r="H445">
            <v>42917</v>
          </cell>
          <cell r="AW445">
            <v>43100</v>
          </cell>
          <cell r="AY445">
            <v>0</v>
          </cell>
          <cell r="AZ445">
            <v>5</v>
          </cell>
          <cell r="BA445">
            <v>0</v>
          </cell>
          <cell r="BB445">
            <v>6</v>
          </cell>
          <cell r="BC445">
            <v>6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6</v>
          </cell>
          <cell r="CD445">
            <v>0</v>
          </cell>
          <cell r="CE445">
            <v>3</v>
          </cell>
        </row>
        <row r="446">
          <cell r="B446">
            <v>10148.1</v>
          </cell>
          <cell r="C446">
            <v>10148.1</v>
          </cell>
          <cell r="D446" t="str">
            <v>Nguyễn Vũ Thắng</v>
          </cell>
          <cell r="E446" t="str">
            <v>Nhân viên lái xe</v>
          </cell>
          <cell r="F446" t="str">
            <v>Khối vận hành</v>
          </cell>
          <cell r="G446" t="str">
            <v>C3-3</v>
          </cell>
          <cell r="H446">
            <v>42186</v>
          </cell>
          <cell r="AW446">
            <v>43100</v>
          </cell>
          <cell r="AY446">
            <v>0</v>
          </cell>
          <cell r="AZ446">
            <v>29</v>
          </cell>
          <cell r="BA446">
            <v>0</v>
          </cell>
          <cell r="BB446">
            <v>12</v>
          </cell>
          <cell r="BC446">
            <v>12</v>
          </cell>
          <cell r="BI446">
            <v>1</v>
          </cell>
          <cell r="BJ446">
            <v>0</v>
          </cell>
          <cell r="BK446">
            <v>0</v>
          </cell>
          <cell r="BL446">
            <v>1</v>
          </cell>
          <cell r="BM446">
            <v>0</v>
          </cell>
          <cell r="BN446">
            <v>0</v>
          </cell>
          <cell r="BO446">
            <v>0</v>
          </cell>
          <cell r="BP446">
            <v>2</v>
          </cell>
          <cell r="BQ446">
            <v>10</v>
          </cell>
          <cell r="CD446">
            <v>0</v>
          </cell>
          <cell r="CE446">
            <v>3</v>
          </cell>
        </row>
        <row r="447">
          <cell r="B447">
            <v>10179</v>
          </cell>
          <cell r="C447">
            <v>10179</v>
          </cell>
          <cell r="D447" t="str">
            <v>Nguyễn Xuân Tùng</v>
          </cell>
          <cell r="E447" t="str">
            <v>Nhân viên bơm bê tông</v>
          </cell>
          <cell r="F447" t="str">
            <v>Khối sản xuất và xây lắp</v>
          </cell>
          <cell r="G447" t="str">
            <v>C3-3</v>
          </cell>
          <cell r="H447">
            <v>42920</v>
          </cell>
          <cell r="AW447">
            <v>43100</v>
          </cell>
          <cell r="AY447">
            <v>0</v>
          </cell>
          <cell r="AZ447">
            <v>5</v>
          </cell>
          <cell r="BA447">
            <v>0</v>
          </cell>
          <cell r="BB447">
            <v>6</v>
          </cell>
          <cell r="BC447">
            <v>6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6</v>
          </cell>
          <cell r="CD447">
            <v>0</v>
          </cell>
          <cell r="CE447">
            <v>3</v>
          </cell>
        </row>
        <row r="448">
          <cell r="B448">
            <v>10180</v>
          </cell>
          <cell r="C448">
            <v>10180</v>
          </cell>
          <cell r="D448" t="str">
            <v>Chu Thiện Vị</v>
          </cell>
          <cell r="E448" t="str">
            <v>Nhân viên bơm bê tông</v>
          </cell>
          <cell r="F448" t="str">
            <v>Khối sản xuất và xây lắp</v>
          </cell>
          <cell r="G448" t="str">
            <v>C3-3</v>
          </cell>
          <cell r="H448">
            <v>42923</v>
          </cell>
          <cell r="AW448">
            <v>43100</v>
          </cell>
          <cell r="AY448">
            <v>0</v>
          </cell>
          <cell r="AZ448">
            <v>5</v>
          </cell>
          <cell r="BA448">
            <v>0</v>
          </cell>
          <cell r="BB448">
            <v>6</v>
          </cell>
          <cell r="BC448">
            <v>6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6</v>
          </cell>
          <cell r="CD448">
            <v>0</v>
          </cell>
          <cell r="CE448">
            <v>3</v>
          </cell>
        </row>
        <row r="449">
          <cell r="B449">
            <v>10181</v>
          </cell>
          <cell r="C449">
            <v>10181</v>
          </cell>
          <cell r="D449" t="str">
            <v>Đinh Văn Dược</v>
          </cell>
          <cell r="E449" t="str">
            <v>Nhân viên lái vận thăng</v>
          </cell>
          <cell r="F449" t="str">
            <v>Khối sản xuất và xây lắp</v>
          </cell>
          <cell r="G449" t="str">
            <v>C3-3</v>
          </cell>
          <cell r="H449">
            <v>42937</v>
          </cell>
          <cell r="AW449">
            <v>43100</v>
          </cell>
          <cell r="AY449">
            <v>0</v>
          </cell>
          <cell r="AZ449">
            <v>5</v>
          </cell>
          <cell r="BA449">
            <v>0</v>
          </cell>
          <cell r="BB449">
            <v>5.5</v>
          </cell>
          <cell r="BC449">
            <v>5.5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5.5</v>
          </cell>
          <cell r="CD449">
            <v>0</v>
          </cell>
          <cell r="CE449">
            <v>3</v>
          </cell>
        </row>
        <row r="450">
          <cell r="B450">
            <v>10182</v>
          </cell>
          <cell r="C450">
            <v>10182</v>
          </cell>
          <cell r="D450" t="str">
            <v>Nguyễn Hữu Chung</v>
          </cell>
          <cell r="E450" t="str">
            <v>Nhân viên lái vận thăng</v>
          </cell>
          <cell r="F450" t="str">
            <v>Khối sản xuất và xây lắp</v>
          </cell>
          <cell r="G450" t="str">
            <v>C3-3</v>
          </cell>
          <cell r="H450">
            <v>42937</v>
          </cell>
          <cell r="AW450">
            <v>43100</v>
          </cell>
          <cell r="AY450">
            <v>0</v>
          </cell>
          <cell r="AZ450">
            <v>5</v>
          </cell>
          <cell r="BA450">
            <v>0</v>
          </cell>
          <cell r="BB450">
            <v>5.5</v>
          </cell>
          <cell r="BC450">
            <v>5.5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5.5</v>
          </cell>
          <cell r="CD450">
            <v>0</v>
          </cell>
          <cell r="CE450">
            <v>3</v>
          </cell>
        </row>
        <row r="451">
          <cell r="B451">
            <v>10183</v>
          </cell>
          <cell r="C451">
            <v>10183</v>
          </cell>
          <cell r="D451" t="str">
            <v>Trịnh Viết Nam</v>
          </cell>
          <cell r="E451" t="str">
            <v>Nhân viên lái vận thăng</v>
          </cell>
          <cell r="F451" t="str">
            <v>Khối sản xuất và xây lắp</v>
          </cell>
          <cell r="G451" t="str">
            <v>C3-3</v>
          </cell>
          <cell r="H451">
            <v>42920</v>
          </cell>
          <cell r="AW451">
            <v>43100</v>
          </cell>
          <cell r="AY451">
            <v>0</v>
          </cell>
          <cell r="AZ451">
            <v>5</v>
          </cell>
          <cell r="BA451">
            <v>0</v>
          </cell>
          <cell r="BB451">
            <v>6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0</v>
          </cell>
          <cell r="CD451">
            <v>0</v>
          </cell>
        </row>
        <row r="452">
          <cell r="B452">
            <v>10184</v>
          </cell>
          <cell r="C452">
            <v>10184</v>
          </cell>
          <cell r="D452" t="str">
            <v>Nguyễn Văn Đạt</v>
          </cell>
          <cell r="E452" t="str">
            <v>Nhân viên lái vận thăng</v>
          </cell>
          <cell r="F452" t="str">
            <v>Khối sản xuất và xây lắp</v>
          </cell>
          <cell r="G452" t="str">
            <v>C3-3</v>
          </cell>
          <cell r="H452">
            <v>42920</v>
          </cell>
          <cell r="AW452">
            <v>43100</v>
          </cell>
          <cell r="AY452">
            <v>0</v>
          </cell>
          <cell r="AZ452">
            <v>5</v>
          </cell>
          <cell r="BA452">
            <v>0</v>
          </cell>
          <cell r="BB452">
            <v>6</v>
          </cell>
          <cell r="BC452">
            <v>6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6</v>
          </cell>
          <cell r="CD452">
            <v>0</v>
          </cell>
          <cell r="CE452">
            <v>3</v>
          </cell>
        </row>
        <row r="453">
          <cell r="B453">
            <v>10185</v>
          </cell>
          <cell r="C453">
            <v>10185</v>
          </cell>
          <cell r="D453" t="str">
            <v>Nguyễn Xuân Chín</v>
          </cell>
          <cell r="E453" t="str">
            <v>Nhân viên lái vận thăng</v>
          </cell>
          <cell r="F453" t="str">
            <v>Khối sản xuất và xây lắp</v>
          </cell>
          <cell r="G453" t="str">
            <v>C3-3</v>
          </cell>
          <cell r="H453">
            <v>42920</v>
          </cell>
          <cell r="AW453">
            <v>43100</v>
          </cell>
          <cell r="AY453">
            <v>0</v>
          </cell>
          <cell r="AZ453">
            <v>5</v>
          </cell>
          <cell r="BA453">
            <v>0</v>
          </cell>
          <cell r="BB453">
            <v>6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0</v>
          </cell>
          <cell r="CD453">
            <v>0</v>
          </cell>
        </row>
        <row r="454">
          <cell r="B454">
            <v>10300</v>
          </cell>
          <cell r="C454">
            <v>10300</v>
          </cell>
          <cell r="D454" t="str">
            <v>Ngô Thị Hường</v>
          </cell>
          <cell r="E454">
            <v>0</v>
          </cell>
          <cell r="F454">
            <v>0</v>
          </cell>
          <cell r="G454" t="str">
            <v>CHG</v>
          </cell>
          <cell r="H454">
            <v>42942</v>
          </cell>
          <cell r="AW454">
            <v>43100</v>
          </cell>
          <cell r="AY454">
            <v>0</v>
          </cell>
          <cell r="AZ454">
            <v>5</v>
          </cell>
          <cell r="BA454">
            <v>0</v>
          </cell>
          <cell r="BB454">
            <v>5.5</v>
          </cell>
          <cell r="BC454">
            <v>5.5</v>
          </cell>
          <cell r="BI454">
            <v>0</v>
          </cell>
          <cell r="BJ454">
            <v>0</v>
          </cell>
          <cell r="BK454">
            <v>4</v>
          </cell>
          <cell r="BL454">
            <v>0</v>
          </cell>
          <cell r="BM454">
            <v>1</v>
          </cell>
          <cell r="BN454">
            <v>0</v>
          </cell>
          <cell r="BO454">
            <v>1.5</v>
          </cell>
          <cell r="BP454">
            <v>6.5</v>
          </cell>
          <cell r="BQ454">
            <v>-1</v>
          </cell>
          <cell r="CD454">
            <v>0</v>
          </cell>
          <cell r="CE454">
            <v>3</v>
          </cell>
        </row>
        <row r="455">
          <cell r="B455">
            <v>10302</v>
          </cell>
          <cell r="C455">
            <v>10302</v>
          </cell>
          <cell r="D455" t="str">
            <v>Mai Văn Tấn</v>
          </cell>
          <cell r="E455">
            <v>0</v>
          </cell>
          <cell r="F455">
            <v>0</v>
          </cell>
          <cell r="G455" t="str">
            <v>CHG</v>
          </cell>
          <cell r="H455">
            <v>42948</v>
          </cell>
          <cell r="AW455">
            <v>43100</v>
          </cell>
          <cell r="AY455">
            <v>0</v>
          </cell>
          <cell r="AZ455">
            <v>4</v>
          </cell>
          <cell r="BA455">
            <v>0</v>
          </cell>
          <cell r="BB455">
            <v>5</v>
          </cell>
          <cell r="BC455">
            <v>5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1</v>
          </cell>
          <cell r="BN455">
            <v>0</v>
          </cell>
          <cell r="BO455">
            <v>4</v>
          </cell>
          <cell r="BP455">
            <v>5</v>
          </cell>
          <cell r="BQ455">
            <v>0</v>
          </cell>
          <cell r="CD455">
            <v>0</v>
          </cell>
          <cell r="CE455">
            <v>3</v>
          </cell>
        </row>
        <row r="456">
          <cell r="B456">
            <v>10336</v>
          </cell>
          <cell r="C456">
            <v>10336</v>
          </cell>
          <cell r="D456" t="str">
            <v>Mai Tuấn Anh</v>
          </cell>
          <cell r="E456">
            <v>0</v>
          </cell>
          <cell r="F456">
            <v>0</v>
          </cell>
          <cell r="G456" t="str">
            <v>CHG</v>
          </cell>
          <cell r="H456">
            <v>42948</v>
          </cell>
          <cell r="AW456">
            <v>43100</v>
          </cell>
          <cell r="AY456">
            <v>0</v>
          </cell>
          <cell r="AZ456">
            <v>4</v>
          </cell>
          <cell r="BA456">
            <v>0</v>
          </cell>
          <cell r="BB456">
            <v>5</v>
          </cell>
          <cell r="BC456">
            <v>5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0.5</v>
          </cell>
          <cell r="BN456">
            <v>1</v>
          </cell>
          <cell r="BO456">
            <v>2.5</v>
          </cell>
          <cell r="BP456">
            <v>4</v>
          </cell>
          <cell r="BQ456">
            <v>1</v>
          </cell>
          <cell r="CD456">
            <v>0</v>
          </cell>
          <cell r="CE456">
            <v>3</v>
          </cell>
        </row>
        <row r="457">
          <cell r="B457">
            <v>10303</v>
          </cell>
          <cell r="C457">
            <v>10303</v>
          </cell>
          <cell r="D457" t="str">
            <v>Nguyễn Tố Loan</v>
          </cell>
          <cell r="E457">
            <v>0</v>
          </cell>
          <cell r="F457">
            <v>0</v>
          </cell>
          <cell r="G457" t="str">
            <v>CHG</v>
          </cell>
          <cell r="H457">
            <v>42948</v>
          </cell>
          <cell r="AW457">
            <v>43100</v>
          </cell>
          <cell r="AY457">
            <v>0</v>
          </cell>
          <cell r="AZ457">
            <v>4</v>
          </cell>
          <cell r="BA457">
            <v>0</v>
          </cell>
          <cell r="BB457">
            <v>5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0</v>
          </cell>
          <cell r="CD457">
            <v>0</v>
          </cell>
        </row>
        <row r="458">
          <cell r="B458">
            <v>10304</v>
          </cell>
          <cell r="C458">
            <v>10304</v>
          </cell>
          <cell r="D458" t="str">
            <v>Lê Thị Thùy Dung</v>
          </cell>
          <cell r="E458">
            <v>0</v>
          </cell>
          <cell r="F458">
            <v>0</v>
          </cell>
          <cell r="G458" t="str">
            <v>CHG</v>
          </cell>
          <cell r="H458">
            <v>42950</v>
          </cell>
          <cell r="AW458">
            <v>43100</v>
          </cell>
          <cell r="AY458">
            <v>0</v>
          </cell>
          <cell r="AZ458">
            <v>4</v>
          </cell>
          <cell r="BA458">
            <v>0</v>
          </cell>
          <cell r="BB458">
            <v>5</v>
          </cell>
          <cell r="BC458">
            <v>5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5</v>
          </cell>
          <cell r="CD458">
            <v>0</v>
          </cell>
          <cell r="CE458">
            <v>3</v>
          </cell>
        </row>
        <row r="459">
          <cell r="B459">
            <v>10305</v>
          </cell>
          <cell r="C459">
            <v>10305</v>
          </cell>
          <cell r="D459" t="str">
            <v>Đỗ Thị Phương Anh</v>
          </cell>
          <cell r="E459">
            <v>0</v>
          </cell>
          <cell r="F459">
            <v>0</v>
          </cell>
          <cell r="G459" t="str">
            <v>CHG</v>
          </cell>
          <cell r="H459">
            <v>42954</v>
          </cell>
          <cell r="AW459">
            <v>43100</v>
          </cell>
          <cell r="AY459">
            <v>0</v>
          </cell>
          <cell r="AZ459">
            <v>4</v>
          </cell>
          <cell r="BA459">
            <v>0</v>
          </cell>
          <cell r="BB459">
            <v>5</v>
          </cell>
          <cell r="BC459">
            <v>5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5</v>
          </cell>
          <cell r="CD459">
            <v>0</v>
          </cell>
          <cell r="CE459">
            <v>3</v>
          </cell>
        </row>
        <row r="460">
          <cell r="B460">
            <v>10323</v>
          </cell>
          <cell r="C460">
            <v>10323</v>
          </cell>
          <cell r="D460" t="str">
            <v>Đào Kim Anh</v>
          </cell>
          <cell r="E460">
            <v>0</v>
          </cell>
          <cell r="F460">
            <v>0</v>
          </cell>
          <cell r="G460" t="str">
            <v>CHG</v>
          </cell>
          <cell r="H460">
            <v>42962</v>
          </cell>
          <cell r="AW460">
            <v>43100</v>
          </cell>
          <cell r="AY460">
            <v>0</v>
          </cell>
          <cell r="AZ460">
            <v>4</v>
          </cell>
          <cell r="BA460">
            <v>0</v>
          </cell>
          <cell r="BB460">
            <v>4.5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0</v>
          </cell>
          <cell r="CD460">
            <v>0</v>
          </cell>
        </row>
        <row r="461">
          <cell r="B461">
            <v>10321</v>
          </cell>
          <cell r="C461">
            <v>10321</v>
          </cell>
          <cell r="D461" t="str">
            <v>Hoàng Thị Cúc Phương</v>
          </cell>
          <cell r="E461">
            <v>0</v>
          </cell>
          <cell r="F461">
            <v>0</v>
          </cell>
          <cell r="G461" t="str">
            <v>CHG</v>
          </cell>
          <cell r="H461">
            <v>42963</v>
          </cell>
          <cell r="AW461">
            <v>43100</v>
          </cell>
          <cell r="AY461">
            <v>0</v>
          </cell>
          <cell r="AZ461">
            <v>4</v>
          </cell>
          <cell r="BA461">
            <v>0</v>
          </cell>
          <cell r="BB461">
            <v>4.5</v>
          </cell>
          <cell r="BC461">
            <v>4.5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0.5</v>
          </cell>
          <cell r="BO461">
            <v>1</v>
          </cell>
          <cell r="BP461">
            <v>1.5</v>
          </cell>
          <cell r="BQ461">
            <v>3</v>
          </cell>
          <cell r="CD461">
            <v>0</v>
          </cell>
          <cell r="CE461">
            <v>3</v>
          </cell>
        </row>
        <row r="462">
          <cell r="B462">
            <v>10322</v>
          </cell>
          <cell r="C462">
            <v>10322</v>
          </cell>
          <cell r="D462" t="str">
            <v>Nguyễn Quang Hưng</v>
          </cell>
          <cell r="E462">
            <v>0</v>
          </cell>
          <cell r="F462">
            <v>0</v>
          </cell>
          <cell r="G462" t="str">
            <v>CHG</v>
          </cell>
          <cell r="H462">
            <v>42963</v>
          </cell>
          <cell r="AW462">
            <v>43100</v>
          </cell>
          <cell r="AY462">
            <v>0</v>
          </cell>
          <cell r="AZ462">
            <v>4</v>
          </cell>
          <cell r="BA462">
            <v>0</v>
          </cell>
          <cell r="BB462">
            <v>4.5</v>
          </cell>
          <cell r="BC462">
            <v>4.5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1</v>
          </cell>
          <cell r="BN462">
            <v>1</v>
          </cell>
          <cell r="BO462">
            <v>3.5</v>
          </cell>
          <cell r="BP462">
            <v>5.5</v>
          </cell>
          <cell r="BQ462">
            <v>-1</v>
          </cell>
          <cell r="CD462">
            <v>0</v>
          </cell>
          <cell r="CE462">
            <v>3</v>
          </cell>
        </row>
        <row r="463">
          <cell r="B463">
            <v>10320</v>
          </cell>
          <cell r="C463">
            <v>10320</v>
          </cell>
          <cell r="D463" t="e">
            <v>#N/A</v>
          </cell>
          <cell r="E463">
            <v>0</v>
          </cell>
          <cell r="F463">
            <v>0</v>
          </cell>
          <cell r="G463" t="str">
            <v>CHG</v>
          </cell>
          <cell r="H463">
            <v>42968</v>
          </cell>
          <cell r="AW463">
            <v>43100</v>
          </cell>
          <cell r="AY463">
            <v>0</v>
          </cell>
          <cell r="AZ463">
            <v>4</v>
          </cell>
          <cell r="BA463">
            <v>0</v>
          </cell>
          <cell r="BB463">
            <v>4.5</v>
          </cell>
          <cell r="BC463">
            <v>4.5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4.5</v>
          </cell>
          <cell r="CD463">
            <v>0</v>
          </cell>
          <cell r="CE463">
            <v>3</v>
          </cell>
        </row>
        <row r="464">
          <cell r="B464">
            <v>10306</v>
          </cell>
          <cell r="C464">
            <v>10306</v>
          </cell>
          <cell r="D464" t="str">
            <v>Hoàng Thị Ngọc Chúc</v>
          </cell>
          <cell r="E464">
            <v>0</v>
          </cell>
          <cell r="F464">
            <v>0</v>
          </cell>
          <cell r="G464" t="str">
            <v>CHG</v>
          </cell>
          <cell r="H464" t="str">
            <v>01/8/2017</v>
          </cell>
          <cell r="AW464">
            <v>43100</v>
          </cell>
          <cell r="AY464">
            <v>0</v>
          </cell>
          <cell r="AZ464">
            <v>4</v>
          </cell>
          <cell r="BA464">
            <v>0</v>
          </cell>
          <cell r="BB464">
            <v>5</v>
          </cell>
          <cell r="BC464">
            <v>5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5</v>
          </cell>
          <cell r="CD464">
            <v>0</v>
          </cell>
          <cell r="CE464">
            <v>3</v>
          </cell>
        </row>
        <row r="465">
          <cell r="B465">
            <v>10308</v>
          </cell>
          <cell r="C465">
            <v>10308</v>
          </cell>
          <cell r="D465" t="e">
            <v>#N/A</v>
          </cell>
          <cell r="E465">
            <v>0</v>
          </cell>
          <cell r="F465">
            <v>0</v>
          </cell>
          <cell r="G465" t="str">
            <v>CHG</v>
          </cell>
          <cell r="H465">
            <v>42947</v>
          </cell>
          <cell r="AW465">
            <v>43100</v>
          </cell>
          <cell r="AY465">
            <v>0</v>
          </cell>
          <cell r="AZ465">
            <v>5</v>
          </cell>
          <cell r="BA465">
            <v>0</v>
          </cell>
          <cell r="BB465">
            <v>5</v>
          </cell>
          <cell r="BC465">
            <v>5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5</v>
          </cell>
          <cell r="CD465">
            <v>0</v>
          </cell>
          <cell r="CE465">
            <v>3</v>
          </cell>
        </row>
        <row r="466">
          <cell r="B466">
            <v>10307</v>
          </cell>
          <cell r="C466">
            <v>10307</v>
          </cell>
          <cell r="D466" t="str">
            <v>Phan Thị Minh Nguyệt</v>
          </cell>
          <cell r="E466">
            <v>0</v>
          </cell>
          <cell r="F466">
            <v>0</v>
          </cell>
          <cell r="G466" t="str">
            <v>CHG</v>
          </cell>
          <cell r="H466">
            <v>42947</v>
          </cell>
          <cell r="AW466">
            <v>43100</v>
          </cell>
          <cell r="AY466">
            <v>0</v>
          </cell>
          <cell r="AZ466">
            <v>5</v>
          </cell>
          <cell r="BA466">
            <v>0</v>
          </cell>
          <cell r="BB466">
            <v>5</v>
          </cell>
          <cell r="BC466">
            <v>5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5</v>
          </cell>
          <cell r="CD466">
            <v>0</v>
          </cell>
          <cell r="CE466">
            <v>3</v>
          </cell>
        </row>
        <row r="467">
          <cell r="B467">
            <v>10332</v>
          </cell>
          <cell r="C467">
            <v>10332</v>
          </cell>
          <cell r="D467" t="str">
            <v>Nguyễn Đồng Cường</v>
          </cell>
          <cell r="E467">
            <v>0</v>
          </cell>
          <cell r="F467">
            <v>0</v>
          </cell>
          <cell r="G467" t="str">
            <v>CHG</v>
          </cell>
          <cell r="H467">
            <v>42968</v>
          </cell>
          <cell r="AW467">
            <v>43100</v>
          </cell>
          <cell r="AY467">
            <v>0</v>
          </cell>
          <cell r="AZ467">
            <v>4</v>
          </cell>
          <cell r="BA467">
            <v>0</v>
          </cell>
          <cell r="BB467">
            <v>4.5</v>
          </cell>
          <cell r="BC467">
            <v>4.5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4.5</v>
          </cell>
          <cell r="CD467">
            <v>0</v>
          </cell>
          <cell r="CE467">
            <v>3</v>
          </cell>
        </row>
        <row r="468">
          <cell r="B468">
            <v>10333</v>
          </cell>
          <cell r="C468">
            <v>10333</v>
          </cell>
          <cell r="D468" t="str">
            <v>Vũ Chí Cương</v>
          </cell>
          <cell r="E468">
            <v>0</v>
          </cell>
          <cell r="F468">
            <v>0</v>
          </cell>
          <cell r="G468" t="str">
            <v>CHG</v>
          </cell>
          <cell r="H468">
            <v>42968</v>
          </cell>
          <cell r="AW468">
            <v>43100</v>
          </cell>
          <cell r="AY468">
            <v>0</v>
          </cell>
          <cell r="AZ468">
            <v>4</v>
          </cell>
          <cell r="BA468">
            <v>0</v>
          </cell>
          <cell r="BB468">
            <v>4.5</v>
          </cell>
          <cell r="BC468">
            <v>4.5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4.5</v>
          </cell>
          <cell r="CD468">
            <v>0</v>
          </cell>
          <cell r="CE468">
            <v>3</v>
          </cell>
        </row>
        <row r="469">
          <cell r="B469">
            <v>10334</v>
          </cell>
          <cell r="C469">
            <v>10334</v>
          </cell>
          <cell r="D469" t="e">
            <v>#N/A</v>
          </cell>
          <cell r="E469">
            <v>0</v>
          </cell>
          <cell r="F469">
            <v>0</v>
          </cell>
          <cell r="G469" t="str">
            <v>CHG</v>
          </cell>
          <cell r="H469">
            <v>42968</v>
          </cell>
          <cell r="AW469">
            <v>43100</v>
          </cell>
          <cell r="AY469">
            <v>0</v>
          </cell>
          <cell r="AZ469">
            <v>4</v>
          </cell>
          <cell r="BA469">
            <v>0</v>
          </cell>
          <cell r="BB469">
            <v>4.5</v>
          </cell>
          <cell r="BC469">
            <v>4.5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4.5</v>
          </cell>
          <cell r="CD469">
            <v>0</v>
          </cell>
          <cell r="CE469">
            <v>3</v>
          </cell>
        </row>
        <row r="470">
          <cell r="B470">
            <v>10335</v>
          </cell>
          <cell r="C470">
            <v>10335</v>
          </cell>
          <cell r="D470" t="str">
            <v>Nguyễn Thị Phượng</v>
          </cell>
          <cell r="E470">
            <v>0</v>
          </cell>
          <cell r="F470">
            <v>0</v>
          </cell>
          <cell r="G470" t="str">
            <v>CHG</v>
          </cell>
          <cell r="H470">
            <v>42968</v>
          </cell>
          <cell r="AW470">
            <v>43100</v>
          </cell>
          <cell r="AY470">
            <v>0</v>
          </cell>
          <cell r="AZ470">
            <v>4</v>
          </cell>
          <cell r="BA470">
            <v>0</v>
          </cell>
          <cell r="BB470">
            <v>4.5</v>
          </cell>
          <cell r="BC470">
            <v>4.5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4.5</v>
          </cell>
          <cell r="CD470">
            <v>0</v>
          </cell>
          <cell r="CE470">
            <v>3</v>
          </cell>
        </row>
        <row r="471">
          <cell r="B471">
            <v>10337</v>
          </cell>
          <cell r="C471">
            <v>10337</v>
          </cell>
          <cell r="D471" t="str">
            <v>Đỗ Hà Thanh</v>
          </cell>
          <cell r="E471">
            <v>0</v>
          </cell>
          <cell r="F471">
            <v>0</v>
          </cell>
          <cell r="G471" t="str">
            <v>CHG</v>
          </cell>
          <cell r="H471">
            <v>42970</v>
          </cell>
          <cell r="AW471">
            <v>43100</v>
          </cell>
          <cell r="AY471">
            <v>0</v>
          </cell>
          <cell r="AZ471">
            <v>4</v>
          </cell>
          <cell r="BA471">
            <v>0</v>
          </cell>
          <cell r="BB471">
            <v>4.5</v>
          </cell>
          <cell r="BC471">
            <v>4.5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4.5</v>
          </cell>
          <cell r="CD471">
            <v>0</v>
          </cell>
          <cell r="CE471">
            <v>3</v>
          </cell>
        </row>
        <row r="472">
          <cell r="B472">
            <v>10338</v>
          </cell>
          <cell r="C472">
            <v>10338</v>
          </cell>
          <cell r="D472" t="str">
            <v>Bùi Thị Ngọc Anh</v>
          </cell>
          <cell r="E472">
            <v>0</v>
          </cell>
          <cell r="F472">
            <v>0</v>
          </cell>
          <cell r="G472" t="str">
            <v>CHG</v>
          </cell>
          <cell r="H472">
            <v>42975</v>
          </cell>
          <cell r="AW472">
            <v>43100</v>
          </cell>
          <cell r="AY472">
            <v>0</v>
          </cell>
          <cell r="AZ472">
            <v>4</v>
          </cell>
          <cell r="BA472">
            <v>0</v>
          </cell>
          <cell r="BB472">
            <v>4</v>
          </cell>
          <cell r="BC472">
            <v>4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4</v>
          </cell>
          <cell r="CD472">
            <v>0</v>
          </cell>
          <cell r="CE472">
            <v>3</v>
          </cell>
        </row>
        <row r="473">
          <cell r="B473">
            <v>10309</v>
          </cell>
          <cell r="C473">
            <v>10309</v>
          </cell>
          <cell r="D473" t="str">
            <v>Mai Anh Tuấn</v>
          </cell>
          <cell r="E473">
            <v>0</v>
          </cell>
          <cell r="F473">
            <v>0</v>
          </cell>
          <cell r="G473" t="str">
            <v>CHG</v>
          </cell>
          <cell r="H473">
            <v>42948</v>
          </cell>
          <cell r="AW473">
            <v>43100</v>
          </cell>
          <cell r="AY473">
            <v>0</v>
          </cell>
          <cell r="AZ473">
            <v>4</v>
          </cell>
          <cell r="BA473">
            <v>0</v>
          </cell>
          <cell r="BB473">
            <v>5</v>
          </cell>
          <cell r="BC473">
            <v>5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1</v>
          </cell>
          <cell r="BO473">
            <v>1</v>
          </cell>
          <cell r="BP473">
            <v>2</v>
          </cell>
          <cell r="BQ473">
            <v>3</v>
          </cell>
          <cell r="CD473">
            <v>0</v>
          </cell>
          <cell r="CE473">
            <v>3</v>
          </cell>
        </row>
        <row r="474">
          <cell r="B474">
            <v>10314</v>
          </cell>
          <cell r="C474">
            <v>10314</v>
          </cell>
          <cell r="D474" t="str">
            <v>Cao Duy Trọng</v>
          </cell>
          <cell r="E474">
            <v>0</v>
          </cell>
          <cell r="F474">
            <v>0</v>
          </cell>
          <cell r="G474" t="str">
            <v>CHG</v>
          </cell>
          <cell r="H474">
            <v>42948</v>
          </cell>
          <cell r="AW474">
            <v>43100</v>
          </cell>
          <cell r="AY474">
            <v>0</v>
          </cell>
          <cell r="AZ474">
            <v>4</v>
          </cell>
          <cell r="BA474">
            <v>0</v>
          </cell>
          <cell r="BB474">
            <v>5</v>
          </cell>
          <cell r="BC474">
            <v>5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5</v>
          </cell>
          <cell r="CD474">
            <v>0</v>
          </cell>
          <cell r="CE474">
            <v>3</v>
          </cell>
        </row>
        <row r="475">
          <cell r="B475">
            <v>10310</v>
          </cell>
          <cell r="C475">
            <v>10310</v>
          </cell>
          <cell r="D475" t="e">
            <v>#N/A</v>
          </cell>
          <cell r="E475">
            <v>0</v>
          </cell>
          <cell r="F475">
            <v>0</v>
          </cell>
          <cell r="G475" t="str">
            <v>CHG</v>
          </cell>
          <cell r="H475">
            <v>42948</v>
          </cell>
          <cell r="AW475">
            <v>43100</v>
          </cell>
          <cell r="AY475">
            <v>0</v>
          </cell>
          <cell r="AZ475">
            <v>4</v>
          </cell>
          <cell r="BA475">
            <v>0</v>
          </cell>
          <cell r="BB475">
            <v>5</v>
          </cell>
          <cell r="BC475">
            <v>5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5</v>
          </cell>
          <cell r="CD475">
            <v>0</v>
          </cell>
          <cell r="CE475">
            <v>3</v>
          </cell>
        </row>
        <row r="476">
          <cell r="B476">
            <v>10324</v>
          </cell>
          <cell r="C476">
            <v>10324</v>
          </cell>
          <cell r="D476" t="str">
            <v>Trần Minh</v>
          </cell>
          <cell r="E476">
            <v>0</v>
          </cell>
          <cell r="F476">
            <v>0</v>
          </cell>
          <cell r="G476" t="str">
            <v>CHG</v>
          </cell>
          <cell r="H476">
            <v>42962</v>
          </cell>
          <cell r="AW476">
            <v>43100</v>
          </cell>
          <cell r="AY476">
            <v>0</v>
          </cell>
          <cell r="AZ476">
            <v>4</v>
          </cell>
          <cell r="BA476">
            <v>0</v>
          </cell>
          <cell r="BB476">
            <v>4.5</v>
          </cell>
          <cell r="BC476">
            <v>4.5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4.5</v>
          </cell>
          <cell r="CD476">
            <v>0</v>
          </cell>
          <cell r="CE476">
            <v>3</v>
          </cell>
        </row>
        <row r="477">
          <cell r="B477">
            <v>10329</v>
          </cell>
          <cell r="C477">
            <v>10329</v>
          </cell>
          <cell r="D477" t="str">
            <v>Trần Thu Hiền</v>
          </cell>
          <cell r="E477">
            <v>0</v>
          </cell>
          <cell r="F477">
            <v>0</v>
          </cell>
          <cell r="G477" t="str">
            <v>C3</v>
          </cell>
          <cell r="H477">
            <v>42965</v>
          </cell>
          <cell r="AW477">
            <v>43100</v>
          </cell>
          <cell r="AY477">
            <v>0</v>
          </cell>
          <cell r="AZ477">
            <v>4</v>
          </cell>
          <cell r="BA477">
            <v>0</v>
          </cell>
          <cell r="BB477">
            <v>4.5</v>
          </cell>
          <cell r="BC477">
            <v>4.5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4.5</v>
          </cell>
          <cell r="CD477">
            <v>0</v>
          </cell>
          <cell r="CE477">
            <v>3</v>
          </cell>
        </row>
        <row r="478">
          <cell r="B478">
            <v>10316</v>
          </cell>
          <cell r="C478">
            <v>10316</v>
          </cell>
          <cell r="D478" t="str">
            <v>Lê Thị Thu Trang</v>
          </cell>
          <cell r="E478">
            <v>0</v>
          </cell>
          <cell r="F478">
            <v>0</v>
          </cell>
          <cell r="G478" t="str">
            <v>CHG</v>
          </cell>
          <cell r="H478">
            <v>42950</v>
          </cell>
          <cell r="AW478">
            <v>43100</v>
          </cell>
          <cell r="AY478">
            <v>0</v>
          </cell>
          <cell r="AZ478">
            <v>4</v>
          </cell>
          <cell r="BA478">
            <v>0</v>
          </cell>
          <cell r="BB478">
            <v>5</v>
          </cell>
          <cell r="BC478">
            <v>5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5</v>
          </cell>
          <cell r="CD478">
            <v>0</v>
          </cell>
          <cell r="CE478">
            <v>3</v>
          </cell>
        </row>
        <row r="479">
          <cell r="B479">
            <v>10317</v>
          </cell>
          <cell r="C479">
            <v>10317</v>
          </cell>
          <cell r="D479" t="str">
            <v>Lại Thị Thanh Thanh</v>
          </cell>
          <cell r="E479">
            <v>0</v>
          </cell>
          <cell r="F479">
            <v>0</v>
          </cell>
          <cell r="G479" t="str">
            <v>CHG</v>
          </cell>
          <cell r="H479">
            <v>42950</v>
          </cell>
          <cell r="AW479">
            <v>43100</v>
          </cell>
          <cell r="AY479">
            <v>0</v>
          </cell>
          <cell r="AZ479">
            <v>4</v>
          </cell>
          <cell r="BA479">
            <v>0</v>
          </cell>
          <cell r="BB479">
            <v>5</v>
          </cell>
          <cell r="BC479">
            <v>5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5</v>
          </cell>
          <cell r="CD479">
            <v>0</v>
          </cell>
          <cell r="CE479">
            <v>3</v>
          </cell>
        </row>
        <row r="480">
          <cell r="B480">
            <v>10311</v>
          </cell>
          <cell r="C480">
            <v>10311</v>
          </cell>
          <cell r="D480" t="str">
            <v>Trần Thị Thêu</v>
          </cell>
          <cell r="E480">
            <v>0</v>
          </cell>
          <cell r="F480">
            <v>0</v>
          </cell>
          <cell r="G480" t="str">
            <v>CHG</v>
          </cell>
          <cell r="H480">
            <v>42954</v>
          </cell>
          <cell r="AW480">
            <v>43100</v>
          </cell>
          <cell r="AY480">
            <v>0</v>
          </cell>
          <cell r="AZ480">
            <v>4</v>
          </cell>
          <cell r="BA480">
            <v>0</v>
          </cell>
          <cell r="BB480">
            <v>5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CD480">
            <v>0</v>
          </cell>
        </row>
        <row r="481">
          <cell r="B481">
            <v>10312</v>
          </cell>
          <cell r="C481">
            <v>10312</v>
          </cell>
          <cell r="D481" t="str">
            <v>Vũ Thị Thanh</v>
          </cell>
          <cell r="E481">
            <v>0</v>
          </cell>
          <cell r="F481">
            <v>0</v>
          </cell>
          <cell r="G481" t="str">
            <v>CHG</v>
          </cell>
          <cell r="H481">
            <v>42954</v>
          </cell>
          <cell r="AW481">
            <v>43100</v>
          </cell>
          <cell r="AY481">
            <v>0</v>
          </cell>
          <cell r="AZ481">
            <v>4</v>
          </cell>
          <cell r="BA481">
            <v>0</v>
          </cell>
          <cell r="BB481">
            <v>5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CD481">
            <v>0</v>
          </cell>
        </row>
        <row r="482">
          <cell r="B482">
            <v>10313</v>
          </cell>
          <cell r="C482">
            <v>10313</v>
          </cell>
          <cell r="D482" t="str">
            <v>Nguyễn Huy Hoàng</v>
          </cell>
          <cell r="E482">
            <v>0</v>
          </cell>
          <cell r="F482">
            <v>0</v>
          </cell>
          <cell r="G482" t="str">
            <v>CHG</v>
          </cell>
          <cell r="H482">
            <v>42954</v>
          </cell>
          <cell r="AW482">
            <v>43100</v>
          </cell>
          <cell r="AY482">
            <v>0</v>
          </cell>
          <cell r="AZ482">
            <v>4</v>
          </cell>
          <cell r="BA482">
            <v>0</v>
          </cell>
          <cell r="BB482">
            <v>5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CD482">
            <v>0</v>
          </cell>
        </row>
        <row r="483">
          <cell r="B483">
            <v>10318</v>
          </cell>
          <cell r="C483">
            <v>10318</v>
          </cell>
          <cell r="D483" t="str">
            <v>Hoàng Quốc Việt</v>
          </cell>
          <cell r="E483">
            <v>0</v>
          </cell>
          <cell r="F483">
            <v>0</v>
          </cell>
          <cell r="G483" t="str">
            <v>CHG</v>
          </cell>
          <cell r="H483">
            <v>42954</v>
          </cell>
          <cell r="AW483">
            <v>43100</v>
          </cell>
          <cell r="AY483">
            <v>0</v>
          </cell>
          <cell r="AZ483">
            <v>4</v>
          </cell>
          <cell r="BA483">
            <v>0</v>
          </cell>
          <cell r="BB483">
            <v>5</v>
          </cell>
          <cell r="BC483">
            <v>5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5</v>
          </cell>
          <cell r="CD483">
            <v>0</v>
          </cell>
          <cell r="CE483">
            <v>3</v>
          </cell>
        </row>
        <row r="484">
          <cell r="B484">
            <v>10319</v>
          </cell>
          <cell r="C484">
            <v>10319</v>
          </cell>
          <cell r="D484" t="str">
            <v>Quách Việt Dũng</v>
          </cell>
          <cell r="E484">
            <v>0</v>
          </cell>
          <cell r="F484">
            <v>0</v>
          </cell>
          <cell r="G484" t="str">
            <v>CHG</v>
          </cell>
          <cell r="H484">
            <v>42954</v>
          </cell>
          <cell r="AW484">
            <v>43100</v>
          </cell>
          <cell r="AY484">
            <v>0</v>
          </cell>
          <cell r="AZ484">
            <v>4</v>
          </cell>
          <cell r="BA484">
            <v>0</v>
          </cell>
          <cell r="BB484">
            <v>5</v>
          </cell>
          <cell r="BC484">
            <v>5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5</v>
          </cell>
          <cell r="CD484">
            <v>0</v>
          </cell>
          <cell r="CE484">
            <v>3</v>
          </cell>
        </row>
        <row r="485">
          <cell r="B485">
            <v>10330</v>
          </cell>
          <cell r="C485">
            <v>10330</v>
          </cell>
          <cell r="D485" t="str">
            <v>Nguyễn Văn Thể</v>
          </cell>
          <cell r="E485">
            <v>0</v>
          </cell>
          <cell r="F485">
            <v>0</v>
          </cell>
          <cell r="G485" t="str">
            <v>CHG</v>
          </cell>
          <cell r="H485">
            <v>42968</v>
          </cell>
          <cell r="AW485">
            <v>43100</v>
          </cell>
          <cell r="AY485">
            <v>0</v>
          </cell>
          <cell r="AZ485">
            <v>4</v>
          </cell>
          <cell r="BA485">
            <v>0</v>
          </cell>
          <cell r="BB485">
            <v>4.5</v>
          </cell>
          <cell r="BC485">
            <v>4.5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4.5</v>
          </cell>
          <cell r="CD485">
            <v>0</v>
          </cell>
          <cell r="CE485">
            <v>3</v>
          </cell>
        </row>
        <row r="486">
          <cell r="B486">
            <v>10331</v>
          </cell>
          <cell r="C486">
            <v>10331</v>
          </cell>
          <cell r="D486" t="str">
            <v>Nguyễn Tường Linh</v>
          </cell>
          <cell r="E486">
            <v>0</v>
          </cell>
          <cell r="F486">
            <v>0</v>
          </cell>
          <cell r="G486" t="str">
            <v>CHG</v>
          </cell>
          <cell r="H486">
            <v>42968</v>
          </cell>
          <cell r="AW486">
            <v>43100</v>
          </cell>
          <cell r="AY486">
            <v>0</v>
          </cell>
          <cell r="AZ486">
            <v>4</v>
          </cell>
          <cell r="BA486">
            <v>0</v>
          </cell>
          <cell r="BB486">
            <v>4.5</v>
          </cell>
          <cell r="BC486">
            <v>4.5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4.5</v>
          </cell>
          <cell r="CD486">
            <v>0</v>
          </cell>
          <cell r="CE486">
            <v>3</v>
          </cell>
        </row>
        <row r="487">
          <cell r="B487">
            <v>10325</v>
          </cell>
          <cell r="C487">
            <v>10325</v>
          </cell>
          <cell r="D487" t="str">
            <v>Phạm Hồng Sơn</v>
          </cell>
          <cell r="E487">
            <v>0</v>
          </cell>
          <cell r="F487">
            <v>0</v>
          </cell>
          <cell r="G487" t="str">
            <v>CHG</v>
          </cell>
          <cell r="H487">
            <v>42948</v>
          </cell>
          <cell r="AW487">
            <v>43100</v>
          </cell>
          <cell r="AY487">
            <v>0</v>
          </cell>
          <cell r="AZ487">
            <v>4</v>
          </cell>
          <cell r="BA487">
            <v>0</v>
          </cell>
          <cell r="BB487">
            <v>5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CD487">
            <v>0</v>
          </cell>
        </row>
        <row r="488">
          <cell r="B488">
            <v>10344</v>
          </cell>
          <cell r="C488">
            <v>10344</v>
          </cell>
          <cell r="D488" t="str">
            <v>Nguyễn Anh Đức</v>
          </cell>
          <cell r="E488" t="str">
            <v>Trợ lý Tổng Giám đốc</v>
          </cell>
          <cell r="G488" t="str">
            <v>CHG</v>
          </cell>
          <cell r="H488">
            <v>42983</v>
          </cell>
          <cell r="AW488">
            <v>43100</v>
          </cell>
          <cell r="AY488">
            <v>0</v>
          </cell>
          <cell r="AZ488">
            <v>3</v>
          </cell>
          <cell r="BA488">
            <v>0</v>
          </cell>
          <cell r="BB488">
            <v>4</v>
          </cell>
          <cell r="BC488">
            <v>4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0.5</v>
          </cell>
          <cell r="BN488">
            <v>0</v>
          </cell>
          <cell r="BO488">
            <v>1</v>
          </cell>
          <cell r="BP488">
            <v>1.5</v>
          </cell>
          <cell r="BQ488">
            <v>2.5</v>
          </cell>
          <cell r="CD488">
            <v>0</v>
          </cell>
          <cell r="CE488">
            <v>3</v>
          </cell>
        </row>
        <row r="489">
          <cell r="B489">
            <v>10349</v>
          </cell>
          <cell r="C489">
            <v>10349</v>
          </cell>
          <cell r="D489" t="str">
            <v>Phạm Công Hoan</v>
          </cell>
          <cell r="E489" t="str">
            <v>Trợ lý Kế hoạch</v>
          </cell>
          <cell r="G489" t="str">
            <v>CHG</v>
          </cell>
          <cell r="H489">
            <v>43003</v>
          </cell>
          <cell r="AW489">
            <v>43100</v>
          </cell>
          <cell r="AY489">
            <v>0</v>
          </cell>
          <cell r="AZ489">
            <v>3</v>
          </cell>
          <cell r="BA489">
            <v>0</v>
          </cell>
          <cell r="BB489">
            <v>3</v>
          </cell>
          <cell r="BC489">
            <v>3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3</v>
          </cell>
          <cell r="CD489">
            <v>0</v>
          </cell>
          <cell r="CE489">
            <v>3</v>
          </cell>
        </row>
        <row r="490">
          <cell r="B490">
            <v>10233.1</v>
          </cell>
          <cell r="C490">
            <v>10233.1</v>
          </cell>
          <cell r="D490" t="str">
            <v>Nguyễn Thị Thanh Huyền</v>
          </cell>
          <cell r="E490" t="str">
            <v>Chuyên viên Hoạch định phát triển nguồn nhân lực</v>
          </cell>
          <cell r="G490" t="str">
            <v>CHG</v>
          </cell>
          <cell r="H490">
            <v>42996</v>
          </cell>
          <cell r="AW490">
            <v>43100</v>
          </cell>
          <cell r="AY490">
            <v>0</v>
          </cell>
          <cell r="AZ490">
            <v>3</v>
          </cell>
          <cell r="BA490">
            <v>0</v>
          </cell>
          <cell r="BB490">
            <v>3.5</v>
          </cell>
          <cell r="BC490">
            <v>3.5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3.5</v>
          </cell>
          <cell r="CD490">
            <v>0</v>
          </cell>
          <cell r="CE490">
            <v>3</v>
          </cell>
        </row>
        <row r="491">
          <cell r="B491">
            <v>10326</v>
          </cell>
          <cell r="C491">
            <v>10326</v>
          </cell>
          <cell r="D491" t="str">
            <v>Nguyễn Quỳnh Nga</v>
          </cell>
          <cell r="E491" t="str">
            <v>Nhân viên lễ tân</v>
          </cell>
          <cell r="G491" t="str">
            <v>CHG</v>
          </cell>
          <cell r="H491">
            <v>42983</v>
          </cell>
          <cell r="AW491">
            <v>43100</v>
          </cell>
          <cell r="AY491">
            <v>0</v>
          </cell>
          <cell r="AZ491">
            <v>3</v>
          </cell>
          <cell r="BA491">
            <v>0</v>
          </cell>
          <cell r="BB491">
            <v>4</v>
          </cell>
          <cell r="BC491">
            <v>4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4</v>
          </cell>
          <cell r="CD491">
            <v>0</v>
          </cell>
          <cell r="CE491">
            <v>3</v>
          </cell>
        </row>
        <row r="492">
          <cell r="B492">
            <v>10345</v>
          </cell>
          <cell r="C492">
            <v>10345</v>
          </cell>
          <cell r="D492" t="str">
            <v>Lê Quang Hưng</v>
          </cell>
          <cell r="E492" t="str">
            <v>Nhân viên công nghệ thông tin</v>
          </cell>
          <cell r="G492" t="str">
            <v>CHG</v>
          </cell>
          <cell r="H492">
            <v>42989</v>
          </cell>
          <cell r="AW492">
            <v>43100</v>
          </cell>
          <cell r="AY492">
            <v>0</v>
          </cell>
          <cell r="AZ492">
            <v>3</v>
          </cell>
          <cell r="BA492">
            <v>0</v>
          </cell>
          <cell r="BB492">
            <v>3.5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CD492">
            <v>0</v>
          </cell>
        </row>
        <row r="493">
          <cell r="B493">
            <v>10342</v>
          </cell>
          <cell r="D493" t="str">
            <v>Nguyễn Trung Hiếu</v>
          </cell>
          <cell r="E493" t="str">
            <v>Trưởng phòng Dịch vụ</v>
          </cell>
          <cell r="G493" t="str">
            <v>C1</v>
          </cell>
          <cell r="H493">
            <v>42983</v>
          </cell>
          <cell r="AW493">
            <v>43100</v>
          </cell>
          <cell r="AY493">
            <v>0</v>
          </cell>
          <cell r="AZ493">
            <v>3</v>
          </cell>
          <cell r="BA493">
            <v>0</v>
          </cell>
          <cell r="BB493">
            <v>4</v>
          </cell>
          <cell r="BC493">
            <v>4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4</v>
          </cell>
          <cell r="CD493">
            <v>0</v>
          </cell>
          <cell r="CE493">
            <v>3</v>
          </cell>
        </row>
        <row r="494">
          <cell r="B494">
            <v>10346</v>
          </cell>
          <cell r="D494" t="str">
            <v>Nguyễn Thị Xuân</v>
          </cell>
          <cell r="E494" t="str">
            <v>Chuyên viên Thủ tục Khách hàng</v>
          </cell>
          <cell r="G494" t="str">
            <v>C1</v>
          </cell>
          <cell r="H494">
            <v>42996</v>
          </cell>
          <cell r="AW494">
            <v>43100</v>
          </cell>
          <cell r="AY494">
            <v>0</v>
          </cell>
          <cell r="AZ494">
            <v>3</v>
          </cell>
          <cell r="BA494">
            <v>0</v>
          </cell>
          <cell r="BB494">
            <v>3.5</v>
          </cell>
          <cell r="BC494">
            <v>3.5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3.5</v>
          </cell>
          <cell r="CD494">
            <v>0</v>
          </cell>
          <cell r="CE494">
            <v>3</v>
          </cell>
        </row>
        <row r="495">
          <cell r="B495">
            <v>10350</v>
          </cell>
          <cell r="D495" t="str">
            <v>Luyện Công Vũ</v>
          </cell>
          <cell r="E495" t="str">
            <v>Phụ trách bàn giao</v>
          </cell>
          <cell r="G495" t="str">
            <v>C1</v>
          </cell>
          <cell r="H495">
            <v>42999</v>
          </cell>
          <cell r="AW495">
            <v>43100</v>
          </cell>
          <cell r="AY495">
            <v>0</v>
          </cell>
          <cell r="AZ495">
            <v>3</v>
          </cell>
          <cell r="BA495">
            <v>0</v>
          </cell>
          <cell r="BB495">
            <v>3.5</v>
          </cell>
          <cell r="BC495">
            <v>8.5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8.5</v>
          </cell>
          <cell r="CD495">
            <v>0</v>
          </cell>
          <cell r="CE495">
            <v>3</v>
          </cell>
        </row>
        <row r="496">
          <cell r="B496">
            <v>10351</v>
          </cell>
          <cell r="D496" t="str">
            <v>Đào Văn Thực</v>
          </cell>
          <cell r="E496" t="str">
            <v>Chuyên viên bàn giao</v>
          </cell>
          <cell r="G496" t="str">
            <v>C1</v>
          </cell>
          <cell r="H496">
            <v>42999</v>
          </cell>
          <cell r="AW496">
            <v>43100</v>
          </cell>
          <cell r="AY496">
            <v>0</v>
          </cell>
          <cell r="AZ496">
            <v>3</v>
          </cell>
          <cell r="BA496">
            <v>0</v>
          </cell>
          <cell r="BB496">
            <v>3.5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0</v>
          </cell>
          <cell r="CD496">
            <v>0</v>
          </cell>
        </row>
        <row r="497">
          <cell r="B497">
            <v>10352</v>
          </cell>
          <cell r="D497" t="str">
            <v>Nguyễn Thị Hà</v>
          </cell>
          <cell r="E497" t="str">
            <v>Nhân viên tổng hợp</v>
          </cell>
          <cell r="G497" t="str">
            <v>C1</v>
          </cell>
          <cell r="H497">
            <v>42999</v>
          </cell>
          <cell r="AW497">
            <v>43100</v>
          </cell>
          <cell r="AY497">
            <v>0</v>
          </cell>
          <cell r="AZ497">
            <v>3</v>
          </cell>
          <cell r="BA497">
            <v>0</v>
          </cell>
          <cell r="BB497">
            <v>3.5</v>
          </cell>
          <cell r="BC497">
            <v>3.5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1</v>
          </cell>
          <cell r="BO497">
            <v>0</v>
          </cell>
          <cell r="BP497">
            <v>1</v>
          </cell>
          <cell r="BQ497">
            <v>2.5</v>
          </cell>
          <cell r="CD497">
            <v>0</v>
          </cell>
          <cell r="CE497">
            <v>3</v>
          </cell>
        </row>
        <row r="498">
          <cell r="B498">
            <v>10353</v>
          </cell>
          <cell r="D498" t="str">
            <v>Nguyễn Hữu Hải</v>
          </cell>
          <cell r="E498" t="str">
            <v>Nhân viên kỹ thuật</v>
          </cell>
          <cell r="G498" t="str">
            <v>C1</v>
          </cell>
          <cell r="H498">
            <v>42999</v>
          </cell>
          <cell r="AW498">
            <v>43100</v>
          </cell>
          <cell r="AY498">
            <v>0</v>
          </cell>
          <cell r="AZ498">
            <v>3</v>
          </cell>
          <cell r="BA498">
            <v>0</v>
          </cell>
          <cell r="BB498">
            <v>3.5</v>
          </cell>
          <cell r="BC498">
            <v>3.5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1</v>
          </cell>
          <cell r="BO498">
            <v>0</v>
          </cell>
          <cell r="BP498">
            <v>1</v>
          </cell>
          <cell r="BQ498">
            <v>2.5</v>
          </cell>
          <cell r="CD498">
            <v>0</v>
          </cell>
          <cell r="CE498">
            <v>3</v>
          </cell>
        </row>
        <row r="499">
          <cell r="B499">
            <v>10354</v>
          </cell>
          <cell r="D499" t="str">
            <v>Quàng Văn Bước</v>
          </cell>
          <cell r="E499" t="str">
            <v>Nhân viên Thủ tục sổ đỏ</v>
          </cell>
          <cell r="G499" t="str">
            <v>C1</v>
          </cell>
          <cell r="H499">
            <v>42999</v>
          </cell>
          <cell r="AW499">
            <v>43100</v>
          </cell>
          <cell r="AY499">
            <v>0</v>
          </cell>
          <cell r="AZ499">
            <v>3</v>
          </cell>
          <cell r="BA499">
            <v>0</v>
          </cell>
          <cell r="BB499">
            <v>3.5</v>
          </cell>
          <cell r="BC499">
            <v>3.5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3.5</v>
          </cell>
          <cell r="CD499">
            <v>0</v>
          </cell>
          <cell r="CE499">
            <v>3</v>
          </cell>
        </row>
        <row r="500">
          <cell r="B500">
            <v>10358</v>
          </cell>
          <cell r="D500" t="str">
            <v>Nguyễn Thị Hồng Dịu</v>
          </cell>
          <cell r="E500" t="str">
            <v>Nhân viên Cho thuê</v>
          </cell>
          <cell r="G500" t="str">
            <v>C1</v>
          </cell>
          <cell r="H500">
            <v>43003</v>
          </cell>
          <cell r="AW500">
            <v>43100</v>
          </cell>
          <cell r="AY500">
            <v>0</v>
          </cell>
          <cell r="AZ500">
            <v>3</v>
          </cell>
          <cell r="BA500">
            <v>0</v>
          </cell>
          <cell r="BB500">
            <v>3</v>
          </cell>
          <cell r="BC500">
            <v>3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3</v>
          </cell>
          <cell r="CD500">
            <v>0</v>
          </cell>
          <cell r="CE500">
            <v>3</v>
          </cell>
        </row>
        <row r="501">
          <cell r="B501">
            <v>10359</v>
          </cell>
          <cell r="D501" t="str">
            <v>Hoàng Xuân Quỳnh</v>
          </cell>
          <cell r="E501" t="str">
            <v>Nhân viên học việc</v>
          </cell>
          <cell r="G501" t="str">
            <v>C1</v>
          </cell>
          <cell r="H501">
            <v>43003</v>
          </cell>
          <cell r="AW501">
            <v>43100</v>
          </cell>
          <cell r="AY501">
            <v>0</v>
          </cell>
          <cell r="AZ501">
            <v>3</v>
          </cell>
          <cell r="BA501">
            <v>0</v>
          </cell>
          <cell r="BB501">
            <v>3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0</v>
          </cell>
          <cell r="CD501">
            <v>0</v>
          </cell>
        </row>
        <row r="502">
          <cell r="B502">
            <v>10347</v>
          </cell>
          <cell r="D502" t="str">
            <v>Trần Thị Tố Như</v>
          </cell>
          <cell r="E502" t="str">
            <v>Nhân viên Kế toán Doanh thu</v>
          </cell>
          <cell r="G502" t="str">
            <v>C1</v>
          </cell>
          <cell r="H502">
            <v>42996</v>
          </cell>
          <cell r="AW502">
            <v>43100</v>
          </cell>
          <cell r="AY502">
            <v>0</v>
          </cell>
          <cell r="AZ502">
            <v>3</v>
          </cell>
          <cell r="BA502">
            <v>0</v>
          </cell>
          <cell r="BB502">
            <v>3.5</v>
          </cell>
          <cell r="BC502">
            <v>3.5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3.5</v>
          </cell>
          <cell r="CD502">
            <v>0</v>
          </cell>
          <cell r="CE502">
            <v>3</v>
          </cell>
        </row>
        <row r="503">
          <cell r="B503">
            <v>10343</v>
          </cell>
          <cell r="D503" t="str">
            <v>Phan Thị Liên</v>
          </cell>
          <cell r="E503" t="str">
            <v>Phụ trách Nhân sự</v>
          </cell>
          <cell r="G503" t="str">
            <v>C1</v>
          </cell>
          <cell r="H503">
            <v>42985</v>
          </cell>
          <cell r="AW503">
            <v>43100</v>
          </cell>
          <cell r="AY503">
            <v>0</v>
          </cell>
          <cell r="AZ503">
            <v>3</v>
          </cell>
          <cell r="BA503">
            <v>0</v>
          </cell>
          <cell r="BB503">
            <v>4</v>
          </cell>
          <cell r="BC503">
            <v>4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4</v>
          </cell>
          <cell r="CD503">
            <v>0</v>
          </cell>
          <cell r="CE503">
            <v>3</v>
          </cell>
        </row>
        <row r="504">
          <cell r="B504">
            <v>10328</v>
          </cell>
          <cell r="D504" t="str">
            <v>Nguyễn Xuân Hùng</v>
          </cell>
          <cell r="E504" t="str">
            <v>Phó Phòng Quản lý dự án</v>
          </cell>
          <cell r="G504" t="str">
            <v>C2</v>
          </cell>
          <cell r="H504">
            <v>42989</v>
          </cell>
          <cell r="AW504">
            <v>43100</v>
          </cell>
          <cell r="AY504">
            <v>0</v>
          </cell>
          <cell r="AZ504">
            <v>3</v>
          </cell>
          <cell r="BA504">
            <v>0</v>
          </cell>
          <cell r="BB504">
            <v>3.5</v>
          </cell>
          <cell r="BC504">
            <v>3.5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3.5</v>
          </cell>
          <cell r="CD504">
            <v>0</v>
          </cell>
          <cell r="CE504">
            <v>3</v>
          </cell>
        </row>
        <row r="505">
          <cell r="B505">
            <v>10340</v>
          </cell>
          <cell r="D505" t="str">
            <v>Nguyễn Thị Thủy</v>
          </cell>
          <cell r="E505" t="str">
            <v>Chuyên viên Quản lý Đấu thầu</v>
          </cell>
          <cell r="G505" t="str">
            <v>C2</v>
          </cell>
          <cell r="H505">
            <v>42996</v>
          </cell>
          <cell r="AW505">
            <v>43100</v>
          </cell>
          <cell r="AY505">
            <v>0</v>
          </cell>
          <cell r="AZ505">
            <v>3</v>
          </cell>
          <cell r="BA505">
            <v>0</v>
          </cell>
          <cell r="BB505">
            <v>3.5</v>
          </cell>
          <cell r="BC505">
            <v>3.5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3.5</v>
          </cell>
          <cell r="CD505">
            <v>0</v>
          </cell>
          <cell r="CE505">
            <v>3</v>
          </cell>
        </row>
        <row r="506">
          <cell r="B506">
            <v>10348</v>
          </cell>
          <cell r="D506" t="str">
            <v>Nguyễn Xuân Quỳnh</v>
          </cell>
          <cell r="E506" t="str">
            <v>Trợ lý Kế hoạch</v>
          </cell>
          <cell r="G506" t="str">
            <v>C3</v>
          </cell>
          <cell r="H506">
            <v>42996</v>
          </cell>
          <cell r="AW506">
            <v>43100</v>
          </cell>
          <cell r="AY506">
            <v>0</v>
          </cell>
          <cell r="AZ506">
            <v>3</v>
          </cell>
          <cell r="BA506">
            <v>0</v>
          </cell>
          <cell r="BB506">
            <v>3.5</v>
          </cell>
          <cell r="BC506">
            <v>3.5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3.5</v>
          </cell>
          <cell r="CD506">
            <v>0</v>
          </cell>
          <cell r="CE506">
            <v>3</v>
          </cell>
        </row>
        <row r="507">
          <cell r="B507">
            <v>10283.1</v>
          </cell>
          <cell r="D507" t="str">
            <v>Đỗ Hoàng Linh</v>
          </cell>
          <cell r="E507" t="str">
            <v>Chuyên viên Định giá</v>
          </cell>
          <cell r="G507" t="str">
            <v>C3-2</v>
          </cell>
          <cell r="H507">
            <v>42917</v>
          </cell>
          <cell r="AW507">
            <v>43100</v>
          </cell>
          <cell r="AY507">
            <v>0</v>
          </cell>
          <cell r="AZ507">
            <v>5</v>
          </cell>
          <cell r="BA507">
            <v>0</v>
          </cell>
          <cell r="BB507">
            <v>6</v>
          </cell>
          <cell r="BC507">
            <v>6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2</v>
          </cell>
          <cell r="BN507">
            <v>0</v>
          </cell>
          <cell r="BO507">
            <v>0</v>
          </cell>
          <cell r="BP507">
            <v>2</v>
          </cell>
          <cell r="BQ507">
            <v>4</v>
          </cell>
          <cell r="CD507">
            <v>0</v>
          </cell>
          <cell r="CE507">
            <v>3</v>
          </cell>
        </row>
        <row r="508">
          <cell r="B508">
            <v>10356</v>
          </cell>
          <cell r="D508" t="str">
            <v>Hoàng Ngọc Quảng</v>
          </cell>
          <cell r="E508" t="str">
            <v>Nhân viên kỹ thuật</v>
          </cell>
          <cell r="G508" t="str">
            <v>C3-3</v>
          </cell>
          <cell r="H508">
            <v>42990</v>
          </cell>
          <cell r="AW508">
            <v>43100</v>
          </cell>
          <cell r="AY508">
            <v>0</v>
          </cell>
          <cell r="AZ508">
            <v>3</v>
          </cell>
          <cell r="BA508">
            <v>0</v>
          </cell>
          <cell r="BB508">
            <v>3.5</v>
          </cell>
          <cell r="BC508">
            <v>3.5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3.5</v>
          </cell>
          <cell r="CD508">
            <v>0</v>
          </cell>
          <cell r="CE508">
            <v>3</v>
          </cell>
        </row>
        <row r="509">
          <cell r="B509">
            <v>10357</v>
          </cell>
          <cell r="D509" t="str">
            <v>Đỗ Thành Đạt</v>
          </cell>
          <cell r="E509" t="str">
            <v>Phụ trách Dịch vụ</v>
          </cell>
          <cell r="G509" t="str">
            <v>C3-4</v>
          </cell>
          <cell r="H509">
            <v>42979</v>
          </cell>
          <cell r="AW509">
            <v>43100</v>
          </cell>
          <cell r="AY509">
            <v>0</v>
          </cell>
          <cell r="AZ509">
            <v>3</v>
          </cell>
          <cell r="BA509">
            <v>0</v>
          </cell>
          <cell r="BB509">
            <v>4</v>
          </cell>
          <cell r="BC509">
            <v>4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4</v>
          </cell>
          <cell r="CD509">
            <v>0</v>
          </cell>
          <cell r="CE509">
            <v>3</v>
          </cell>
        </row>
        <row r="510">
          <cell r="B510">
            <v>10361</v>
          </cell>
          <cell r="D510" t="str">
            <v>Phan Thùy Dương</v>
          </cell>
          <cell r="E510" t="str">
            <v>Giám đốc</v>
          </cell>
          <cell r="G510" t="str">
            <v>C5-1</v>
          </cell>
          <cell r="H510">
            <v>43003</v>
          </cell>
          <cell r="AW510">
            <v>43100</v>
          </cell>
          <cell r="AY510">
            <v>0</v>
          </cell>
          <cell r="AZ510">
            <v>3</v>
          </cell>
          <cell r="BA510">
            <v>0</v>
          </cell>
          <cell r="BB510">
            <v>3</v>
          </cell>
          <cell r="BC510">
            <v>3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3</v>
          </cell>
          <cell r="CD510">
            <v>0</v>
          </cell>
          <cell r="CE510">
            <v>3</v>
          </cell>
        </row>
        <row r="511">
          <cell r="B511">
            <v>10363</v>
          </cell>
          <cell r="C511">
            <v>10363</v>
          </cell>
          <cell r="D511" t="str">
            <v>Phạm Thúy Ngân</v>
          </cell>
          <cell r="E511" t="str">
            <v>Nhân viên Lưu trữ</v>
          </cell>
          <cell r="G511" t="str">
            <v>CHG</v>
          </cell>
          <cell r="H511">
            <v>43011</v>
          </cell>
          <cell r="AW511">
            <v>43100</v>
          </cell>
          <cell r="AY511">
            <v>0</v>
          </cell>
          <cell r="AZ511">
            <v>2</v>
          </cell>
          <cell r="BA511">
            <v>0</v>
          </cell>
          <cell r="BB511">
            <v>3</v>
          </cell>
          <cell r="BC511">
            <v>3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1</v>
          </cell>
          <cell r="BP511">
            <v>1</v>
          </cell>
          <cell r="BQ511">
            <v>2</v>
          </cell>
          <cell r="CD511">
            <v>0</v>
          </cell>
          <cell r="CE511">
            <v>3</v>
          </cell>
        </row>
        <row r="512">
          <cell r="B512">
            <v>10362</v>
          </cell>
          <cell r="C512">
            <v>10362</v>
          </cell>
          <cell r="D512" t="str">
            <v>Phạm Bắc Bình</v>
          </cell>
          <cell r="E512" t="str">
            <v>Chuyên viên Tuyển dụng</v>
          </cell>
          <cell r="G512" t="str">
            <v>CHG</v>
          </cell>
          <cell r="H512">
            <v>43010</v>
          </cell>
          <cell r="AW512">
            <v>43100</v>
          </cell>
          <cell r="AY512">
            <v>0</v>
          </cell>
          <cell r="AZ512">
            <v>2</v>
          </cell>
          <cell r="BA512">
            <v>0</v>
          </cell>
          <cell r="BB512">
            <v>3</v>
          </cell>
          <cell r="BC512">
            <v>3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1</v>
          </cell>
          <cell r="BP512">
            <v>1</v>
          </cell>
          <cell r="BQ512">
            <v>2</v>
          </cell>
          <cell r="CD512">
            <v>0</v>
          </cell>
          <cell r="CE512">
            <v>3</v>
          </cell>
        </row>
        <row r="513">
          <cell r="B513">
            <v>10373</v>
          </cell>
          <cell r="C513">
            <v>10373</v>
          </cell>
          <cell r="D513" t="str">
            <v>Đinh Thị Thìn</v>
          </cell>
          <cell r="E513" t="str">
            <v>Nhân viên Tạp vụ</v>
          </cell>
          <cell r="G513" t="str">
            <v>CHG</v>
          </cell>
          <cell r="H513">
            <v>43038</v>
          </cell>
          <cell r="AW513">
            <v>43100</v>
          </cell>
          <cell r="AY513">
            <v>0</v>
          </cell>
          <cell r="AZ513">
            <v>2</v>
          </cell>
          <cell r="BA513">
            <v>0</v>
          </cell>
          <cell r="BB513">
            <v>2</v>
          </cell>
          <cell r="BC513">
            <v>2</v>
          </cell>
          <cell r="BI513">
            <v>0</v>
          </cell>
          <cell r="BJ513">
            <v>0</v>
          </cell>
          <cell r="BK513">
            <v>0</v>
          </cell>
          <cell r="BL513">
            <v>0</v>
          </cell>
          <cell r="BM513">
            <v>0</v>
          </cell>
          <cell r="BN513">
            <v>0</v>
          </cell>
          <cell r="BO513">
            <v>0</v>
          </cell>
          <cell r="BP513">
            <v>0</v>
          </cell>
          <cell r="BQ513">
            <v>2</v>
          </cell>
          <cell r="CD513">
            <v>0</v>
          </cell>
          <cell r="CE513">
            <v>3</v>
          </cell>
        </row>
        <row r="514">
          <cell r="B514">
            <v>10315</v>
          </cell>
          <cell r="C514">
            <v>10315</v>
          </cell>
          <cell r="D514" t="str">
            <v>Phạm Thị Thùy Dương</v>
          </cell>
          <cell r="E514" t="str">
            <v>Nhân viên Nghiên cứu &amp; Phát triển</v>
          </cell>
          <cell r="G514" t="str">
            <v>CHG</v>
          </cell>
          <cell r="H514">
            <v>43032</v>
          </cell>
          <cell r="AW514">
            <v>43100</v>
          </cell>
          <cell r="AY514">
            <v>0</v>
          </cell>
          <cell r="AZ514">
            <v>2</v>
          </cell>
          <cell r="BA514">
            <v>0</v>
          </cell>
          <cell r="BB514">
            <v>2.5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CD514">
            <v>0</v>
          </cell>
        </row>
        <row r="515">
          <cell r="B515">
            <v>10355</v>
          </cell>
          <cell r="C515">
            <v>10355</v>
          </cell>
          <cell r="D515" t="str">
            <v>Nguyễn Long</v>
          </cell>
          <cell r="E515" t="str">
            <v>Nhân viên kỹ thuật</v>
          </cell>
          <cell r="G515" t="str">
            <v>C1</v>
          </cell>
          <cell r="H515">
            <v>43024</v>
          </cell>
          <cell r="AW515">
            <v>43100</v>
          </cell>
          <cell r="AY515">
            <v>0</v>
          </cell>
          <cell r="AZ515">
            <v>2</v>
          </cell>
          <cell r="BA515">
            <v>0</v>
          </cell>
          <cell r="BB515">
            <v>2.5</v>
          </cell>
          <cell r="BC515">
            <v>2.5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2.5</v>
          </cell>
          <cell r="CD515">
            <v>0</v>
          </cell>
          <cell r="CE515">
            <v>3</v>
          </cell>
        </row>
        <row r="516">
          <cell r="B516">
            <v>10365</v>
          </cell>
          <cell r="C516">
            <v>10365</v>
          </cell>
          <cell r="D516" t="str">
            <v>Nguyễn Tất Đạt</v>
          </cell>
          <cell r="E516" t="str">
            <v>Nhân viên kế toán - Quản lý tòa nhà</v>
          </cell>
          <cell r="G516" t="str">
            <v>C1</v>
          </cell>
          <cell r="H516">
            <v>43017</v>
          </cell>
          <cell r="AW516">
            <v>43100</v>
          </cell>
          <cell r="AY516">
            <v>0</v>
          </cell>
          <cell r="AZ516">
            <v>2</v>
          </cell>
          <cell r="BA516">
            <v>0</v>
          </cell>
          <cell r="BB516">
            <v>3</v>
          </cell>
          <cell r="BC516">
            <v>3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3</v>
          </cell>
          <cell r="CD516">
            <v>0</v>
          </cell>
        </row>
        <row r="517">
          <cell r="B517">
            <v>10370</v>
          </cell>
          <cell r="C517">
            <v>10370</v>
          </cell>
          <cell r="D517" t="str">
            <v>Nguyễn Thị Trang</v>
          </cell>
          <cell r="E517" t="str">
            <v>Nhân viên Thủ tục sổ đỏ</v>
          </cell>
          <cell r="G517" t="str">
            <v>C1</v>
          </cell>
          <cell r="H517">
            <v>43029</v>
          </cell>
          <cell r="AW517">
            <v>43100</v>
          </cell>
          <cell r="AY517">
            <v>0</v>
          </cell>
          <cell r="AZ517">
            <v>2</v>
          </cell>
          <cell r="BA517">
            <v>0</v>
          </cell>
          <cell r="BB517">
            <v>2.5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CD517">
            <v>0</v>
          </cell>
        </row>
        <row r="518">
          <cell r="B518">
            <v>10360</v>
          </cell>
          <cell r="C518">
            <v>10360</v>
          </cell>
          <cell r="D518" t="str">
            <v>Trần Quang Vinh</v>
          </cell>
          <cell r="E518" t="str">
            <v>Nhân viên học việc</v>
          </cell>
          <cell r="G518" t="str">
            <v>C1</v>
          </cell>
          <cell r="H518">
            <v>42983</v>
          </cell>
          <cell r="AW518">
            <v>43100</v>
          </cell>
          <cell r="AY518">
            <v>0</v>
          </cell>
          <cell r="AZ518">
            <v>3</v>
          </cell>
          <cell r="BA518">
            <v>0</v>
          </cell>
          <cell r="BB518">
            <v>4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CD518">
            <v>0</v>
          </cell>
        </row>
        <row r="519">
          <cell r="B519">
            <v>10366</v>
          </cell>
          <cell r="C519">
            <v>10366</v>
          </cell>
          <cell r="D519" t="str">
            <v>Nguyễn Thị Thu Nhàn</v>
          </cell>
          <cell r="E519" t="str">
            <v>Nhân viên Thủ tục sổ đỏ</v>
          </cell>
          <cell r="G519" t="str">
            <v>C1</v>
          </cell>
          <cell r="H519">
            <v>43018</v>
          </cell>
          <cell r="AW519">
            <v>43100</v>
          </cell>
          <cell r="AY519">
            <v>0</v>
          </cell>
          <cell r="AZ519">
            <v>2</v>
          </cell>
          <cell r="BA519">
            <v>0</v>
          </cell>
          <cell r="BB519">
            <v>2.5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0</v>
          </cell>
          <cell r="BN519">
            <v>0</v>
          </cell>
          <cell r="BO519">
            <v>0</v>
          </cell>
          <cell r="BP519">
            <v>0</v>
          </cell>
          <cell r="BQ519">
            <v>0</v>
          </cell>
          <cell r="CD519">
            <v>0</v>
          </cell>
        </row>
        <row r="520">
          <cell r="B520">
            <v>10012</v>
          </cell>
          <cell r="C520">
            <v>10012</v>
          </cell>
          <cell r="D520" t="str">
            <v>Nguyễn Thế Hùng</v>
          </cell>
          <cell r="E520" t="str">
            <v>Chuyên viên Quản lý dự án</v>
          </cell>
          <cell r="G520" t="str">
            <v>C2</v>
          </cell>
          <cell r="H520">
            <v>43026</v>
          </cell>
          <cell r="AW520">
            <v>43100</v>
          </cell>
          <cell r="AY520">
            <v>0</v>
          </cell>
          <cell r="AZ520">
            <v>2</v>
          </cell>
          <cell r="BA520">
            <v>0</v>
          </cell>
          <cell r="BB520">
            <v>2.5</v>
          </cell>
          <cell r="BC520">
            <v>2.5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2.5</v>
          </cell>
          <cell r="CD520">
            <v>0</v>
          </cell>
          <cell r="CE520">
            <v>3</v>
          </cell>
        </row>
        <row r="521">
          <cell r="B521">
            <v>10369</v>
          </cell>
          <cell r="C521">
            <v>10369</v>
          </cell>
          <cell r="D521" t="str">
            <v>Nguyễn Khắc Hưng</v>
          </cell>
          <cell r="E521" t="str">
            <v>Trưởng phòng Quản lý thiết kế</v>
          </cell>
          <cell r="G521" t="str">
            <v>C2</v>
          </cell>
          <cell r="H521">
            <v>43026</v>
          </cell>
          <cell r="AW521">
            <v>43100</v>
          </cell>
          <cell r="AY521">
            <v>0</v>
          </cell>
          <cell r="AZ521">
            <v>2</v>
          </cell>
          <cell r="BA521">
            <v>0</v>
          </cell>
          <cell r="BB521">
            <v>2.5</v>
          </cell>
          <cell r="BC521">
            <v>2.5</v>
          </cell>
          <cell r="BI521">
            <v>0</v>
          </cell>
          <cell r="BJ521">
            <v>0</v>
          </cell>
          <cell r="BK521">
            <v>0</v>
          </cell>
          <cell r="BL521">
            <v>0</v>
          </cell>
          <cell r="BM521">
            <v>0</v>
          </cell>
          <cell r="BN521">
            <v>0</v>
          </cell>
          <cell r="BO521">
            <v>1</v>
          </cell>
          <cell r="BP521">
            <v>1</v>
          </cell>
          <cell r="BQ521">
            <v>1.5</v>
          </cell>
          <cell r="CD521">
            <v>0</v>
          </cell>
          <cell r="CE521">
            <v>3</v>
          </cell>
        </row>
        <row r="522">
          <cell r="B522">
            <v>10372</v>
          </cell>
          <cell r="C522">
            <v>10372</v>
          </cell>
          <cell r="D522" t="str">
            <v>Lương Trung Đông</v>
          </cell>
          <cell r="E522" t="str">
            <v>Kỹ sư Giám sát xây dựng</v>
          </cell>
          <cell r="G522" t="str">
            <v>C2-1</v>
          </cell>
          <cell r="H522">
            <v>43034</v>
          </cell>
          <cell r="AW522">
            <v>43100</v>
          </cell>
          <cell r="AY522">
            <v>0</v>
          </cell>
          <cell r="AZ522">
            <v>2</v>
          </cell>
          <cell r="BA522">
            <v>0</v>
          </cell>
          <cell r="BB522">
            <v>2</v>
          </cell>
          <cell r="BC522">
            <v>2</v>
          </cell>
          <cell r="BI522">
            <v>0</v>
          </cell>
          <cell r="BJ522">
            <v>0</v>
          </cell>
          <cell r="BK522">
            <v>0</v>
          </cell>
          <cell r="BL522">
            <v>0</v>
          </cell>
          <cell r="BM522">
            <v>0</v>
          </cell>
          <cell r="BN522">
            <v>0</v>
          </cell>
          <cell r="BO522">
            <v>0</v>
          </cell>
          <cell r="BP522">
            <v>0</v>
          </cell>
          <cell r="BQ522">
            <v>2</v>
          </cell>
          <cell r="CD522">
            <v>0</v>
          </cell>
          <cell r="CE522">
            <v>3</v>
          </cell>
        </row>
        <row r="523">
          <cell r="B523">
            <v>10364</v>
          </cell>
          <cell r="C523">
            <v>10364</v>
          </cell>
          <cell r="D523" t="str">
            <v>Nguyễn Hoàng Sơn</v>
          </cell>
          <cell r="E523" t="str">
            <v>Chuyên viên khối lượng</v>
          </cell>
          <cell r="G523" t="str">
            <v>C3</v>
          </cell>
          <cell r="H523">
            <v>43010</v>
          </cell>
          <cell r="AW523">
            <v>43100</v>
          </cell>
          <cell r="AY523">
            <v>0</v>
          </cell>
          <cell r="AZ523">
            <v>2</v>
          </cell>
          <cell r="BA523">
            <v>0</v>
          </cell>
          <cell r="BB523">
            <v>3</v>
          </cell>
          <cell r="BC523">
            <v>3</v>
          </cell>
          <cell r="BI523">
            <v>0</v>
          </cell>
          <cell r="BJ523">
            <v>0</v>
          </cell>
          <cell r="BK523">
            <v>0</v>
          </cell>
          <cell r="BL523">
            <v>0</v>
          </cell>
          <cell r="BM523">
            <v>0</v>
          </cell>
          <cell r="BN523">
            <v>0</v>
          </cell>
          <cell r="BO523">
            <v>0</v>
          </cell>
          <cell r="BP523">
            <v>0</v>
          </cell>
          <cell r="BQ523">
            <v>3</v>
          </cell>
          <cell r="CD523">
            <v>0</v>
          </cell>
          <cell r="CE523">
            <v>3</v>
          </cell>
        </row>
        <row r="524">
          <cell r="B524">
            <v>10367</v>
          </cell>
          <cell r="C524">
            <v>10367</v>
          </cell>
          <cell r="D524" t="str">
            <v>Nguyễn Văn Nam</v>
          </cell>
          <cell r="E524" t="str">
            <v>Chuyên viên khối lượng</v>
          </cell>
          <cell r="G524" t="str">
            <v>C3</v>
          </cell>
          <cell r="H524">
            <v>43024</v>
          </cell>
          <cell r="AW524">
            <v>43100</v>
          </cell>
          <cell r="AY524">
            <v>0</v>
          </cell>
          <cell r="AZ524">
            <v>2</v>
          </cell>
          <cell r="BA524">
            <v>0</v>
          </cell>
          <cell r="BB524">
            <v>2.5</v>
          </cell>
          <cell r="BC524">
            <v>2.5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0</v>
          </cell>
          <cell r="BQ524">
            <v>2.5</v>
          </cell>
          <cell r="CD524">
            <v>0</v>
          </cell>
          <cell r="CE524">
            <v>3</v>
          </cell>
        </row>
        <row r="525">
          <cell r="B525">
            <v>10375</v>
          </cell>
          <cell r="C525">
            <v>10375</v>
          </cell>
          <cell r="D525" t="str">
            <v>Nguyễn Thị Quý</v>
          </cell>
          <cell r="E525" t="str">
            <v>Kế toán nội bộ</v>
          </cell>
          <cell r="G525" t="str">
            <v>C3</v>
          </cell>
          <cell r="H525">
            <v>43038</v>
          </cell>
          <cell r="AW525">
            <v>43100</v>
          </cell>
          <cell r="AY525">
            <v>0</v>
          </cell>
          <cell r="AZ525">
            <v>2</v>
          </cell>
          <cell r="BA525">
            <v>0</v>
          </cell>
          <cell r="BB525">
            <v>2</v>
          </cell>
          <cell r="BC525">
            <v>2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2</v>
          </cell>
          <cell r="CD525">
            <v>0</v>
          </cell>
          <cell r="CE525">
            <v>3</v>
          </cell>
        </row>
        <row r="526">
          <cell r="B526">
            <v>10368</v>
          </cell>
          <cell r="C526">
            <v>10368</v>
          </cell>
          <cell r="D526" t="str">
            <v>Nguyễn Việt Tùng</v>
          </cell>
          <cell r="E526" t="str">
            <v>Trưởng phòng Sản xuất</v>
          </cell>
          <cell r="G526" t="str">
            <v>C3-4</v>
          </cell>
          <cell r="H526">
            <v>43009</v>
          </cell>
          <cell r="AW526">
            <v>43100</v>
          </cell>
          <cell r="AY526">
            <v>0</v>
          </cell>
          <cell r="AZ526">
            <v>2</v>
          </cell>
          <cell r="BA526">
            <v>0</v>
          </cell>
          <cell r="BB526">
            <v>3</v>
          </cell>
          <cell r="BC526">
            <v>3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3</v>
          </cell>
          <cell r="CD526">
            <v>0</v>
          </cell>
          <cell r="CE526">
            <v>3</v>
          </cell>
        </row>
      </sheetData>
      <sheetData sheetId="15" refreshError="1"/>
      <sheetData sheetId="16" refreshError="1">
        <row r="328">
          <cell r="J328">
            <v>0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6"/>
  <sheetViews>
    <sheetView tabSelected="1" topLeftCell="A10" workbookViewId="0">
      <selection activeCell="C8" sqref="C8"/>
    </sheetView>
  </sheetViews>
  <sheetFormatPr defaultColWidth="7.08984375" defaultRowHeight="13.8"/>
  <cols>
    <col min="1" max="1" width="5.36328125" style="158" customWidth="1"/>
    <col min="2" max="2" width="47.26953125" style="158" customWidth="1"/>
    <col min="3" max="3" width="33.6328125" style="158" customWidth="1"/>
    <col min="4" max="4" width="31.26953125" style="158" customWidth="1"/>
    <col min="5" max="5" width="13.1796875" style="158" customWidth="1"/>
    <col min="6" max="6" width="15.453125" style="158" customWidth="1"/>
    <col min="7" max="7" width="8.54296875" style="158" hidden="1" customWidth="1"/>
    <col min="8" max="8" width="7.453125" style="158" hidden="1" customWidth="1"/>
    <col min="9" max="9" width="8.1796875" style="158" customWidth="1"/>
    <col min="10" max="10" width="8.36328125" style="158" customWidth="1"/>
    <col min="11" max="11" width="8.08984375" style="158" customWidth="1"/>
    <col min="12" max="12" width="9" style="158" customWidth="1"/>
    <col min="13" max="13" width="7.08984375" style="158"/>
    <col min="14" max="14" width="8.90625" style="158" customWidth="1"/>
    <col min="15" max="15" width="7.08984375" style="158"/>
    <col min="16" max="16" width="8.54296875" style="158" customWidth="1"/>
    <col min="17" max="16384" width="7.08984375" style="158"/>
  </cols>
  <sheetData>
    <row r="1" spans="1:16" ht="18" customHeight="1">
      <c r="A1" s="157" t="str">
        <f>"CÔNG TY: " &amp;H6</f>
        <v>CÔNG TY: &amp;=TENBC.TEN_PHONG</v>
      </c>
      <c r="G1" s="159" t="s">
        <v>0</v>
      </c>
      <c r="H1" s="159" t="s">
        <v>192</v>
      </c>
      <c r="I1" s="159" t="s">
        <v>194</v>
      </c>
      <c r="J1" s="159" t="s">
        <v>191</v>
      </c>
      <c r="K1" s="159" t="s">
        <v>193</v>
      </c>
      <c r="L1" s="159" t="s">
        <v>189</v>
      </c>
      <c r="M1" s="159" t="s">
        <v>195</v>
      </c>
      <c r="N1" s="160" t="s">
        <v>190</v>
      </c>
      <c r="O1" s="159" t="s">
        <v>20</v>
      </c>
      <c r="P1" s="159" t="s">
        <v>188</v>
      </c>
    </row>
    <row r="2" spans="1:16" ht="17.25" customHeight="1">
      <c r="A2" s="287" t="s">
        <v>196</v>
      </c>
      <c r="B2" s="287"/>
      <c r="C2" s="287"/>
      <c r="D2" s="287"/>
      <c r="E2" s="287"/>
      <c r="F2" s="287"/>
      <c r="G2" s="159">
        <v>1101054064</v>
      </c>
      <c r="H2" s="159">
        <v>8000000</v>
      </c>
      <c r="I2" s="159">
        <v>75026562</v>
      </c>
      <c r="J2" s="159">
        <v>12420167</v>
      </c>
      <c r="K2" s="159">
        <v>626803056</v>
      </c>
      <c r="L2" s="159">
        <v>1251344955</v>
      </c>
      <c r="M2" s="159">
        <v>19484250</v>
      </c>
      <c r="N2" s="159">
        <v>394316761</v>
      </c>
      <c r="O2" s="159">
        <v>11000000</v>
      </c>
      <c r="P2" s="159">
        <v>758054308</v>
      </c>
    </row>
    <row r="3" spans="1:16" ht="17.25" customHeight="1">
      <c r="A3" s="289" t="s">
        <v>394</v>
      </c>
      <c r="B3" s="289"/>
      <c r="C3" s="289"/>
      <c r="D3" s="289"/>
      <c r="E3" s="289"/>
      <c r="F3" s="289"/>
      <c r="G3" s="159"/>
      <c r="H3" s="159"/>
      <c r="I3" s="159"/>
      <c r="J3" s="159"/>
      <c r="K3" s="159"/>
      <c r="L3" s="159"/>
      <c r="M3" s="159"/>
      <c r="N3" s="159"/>
      <c r="O3" s="159"/>
      <c r="P3" s="159"/>
    </row>
    <row r="4" spans="1:16" ht="17.25" customHeight="1">
      <c r="A4" s="288" t="str">
        <f>"Tháng được so sánh: "&amp;G6</f>
        <v>Tháng được so sánh: &amp;=TENBC.THANG</v>
      </c>
      <c r="B4" s="288"/>
      <c r="C4" s="288"/>
      <c r="D4" s="288"/>
      <c r="E4" s="288"/>
      <c r="F4" s="288"/>
      <c r="G4" s="159"/>
      <c r="H4" s="159"/>
      <c r="I4" s="159"/>
      <c r="J4" s="159"/>
      <c r="K4" s="159"/>
      <c r="L4" s="159"/>
      <c r="M4" s="159"/>
      <c r="N4" s="159"/>
      <c r="O4" s="159"/>
      <c r="P4" s="159"/>
    </row>
    <row r="5" spans="1:16" ht="24" customHeight="1"/>
    <row r="6" spans="1:16">
      <c r="A6" s="161" t="s">
        <v>184</v>
      </c>
      <c r="B6" s="161" t="s">
        <v>197</v>
      </c>
      <c r="C6" s="161" t="s">
        <v>452</v>
      </c>
      <c r="D6" s="161" t="s">
        <v>451</v>
      </c>
      <c r="E6" s="161" t="s">
        <v>198</v>
      </c>
      <c r="F6" s="161" t="s">
        <v>3</v>
      </c>
      <c r="G6" s="162" t="s">
        <v>451</v>
      </c>
      <c r="H6" s="158" t="s">
        <v>453</v>
      </c>
    </row>
    <row r="7" spans="1:16">
      <c r="A7" s="163" t="s">
        <v>186</v>
      </c>
      <c r="B7" s="163" t="s">
        <v>199</v>
      </c>
      <c r="C7" s="282" t="s">
        <v>460</v>
      </c>
      <c r="D7" s="281" t="s">
        <v>459</v>
      </c>
      <c r="E7" s="163" t="e">
        <f>D7-C7</f>
        <v>#VALUE!</v>
      </c>
      <c r="F7" s="163"/>
    </row>
    <row r="8" spans="1:16">
      <c r="A8" s="164" t="s">
        <v>200</v>
      </c>
      <c r="B8" s="164" t="s">
        <v>201</v>
      </c>
      <c r="C8" s="281" t="s">
        <v>404</v>
      </c>
      <c r="D8" s="281" t="s">
        <v>399</v>
      </c>
      <c r="E8" s="283" t="e">
        <f>D8-C8</f>
        <v>#VALUE!</v>
      </c>
      <c r="F8" s="164"/>
      <c r="H8" s="166"/>
      <c r="I8" s="167"/>
    </row>
    <row r="9" spans="1:16">
      <c r="A9" s="164" t="s">
        <v>202</v>
      </c>
      <c r="B9" s="164" t="s">
        <v>203</v>
      </c>
      <c r="C9" s="281"/>
      <c r="D9" s="281"/>
      <c r="E9" s="168"/>
      <c r="F9" s="164"/>
    </row>
    <row r="10" spans="1:16">
      <c r="A10" s="164"/>
      <c r="B10" s="169" t="s">
        <v>204</v>
      </c>
      <c r="C10" s="281" t="s">
        <v>403</v>
      </c>
      <c r="D10" s="281" t="s">
        <v>398</v>
      </c>
      <c r="E10" s="284" t="e">
        <f>D10-C10</f>
        <v>#VALUE!</v>
      </c>
      <c r="F10" s="164"/>
    </row>
    <row r="11" spans="1:16">
      <c r="A11" s="164"/>
      <c r="B11" s="169" t="s">
        <v>395</v>
      </c>
      <c r="C11" s="281" t="s">
        <v>425</v>
      </c>
      <c r="D11" s="281" t="s">
        <v>400</v>
      </c>
      <c r="E11" s="285" t="e">
        <f>D11-C11</f>
        <v>#VALUE!</v>
      </c>
      <c r="F11" s="164"/>
    </row>
    <row r="12" spans="1:16">
      <c r="A12" s="164"/>
      <c r="B12" s="169" t="s">
        <v>205</v>
      </c>
      <c r="C12" s="281" t="s">
        <v>426</v>
      </c>
      <c r="D12" s="281" t="s">
        <v>401</v>
      </c>
      <c r="E12" s="285" t="e">
        <f>D12-C12</f>
        <v>#VALUE!</v>
      </c>
      <c r="F12" s="164"/>
    </row>
    <row r="13" spans="1:16">
      <c r="A13" s="164" t="s">
        <v>206</v>
      </c>
      <c r="B13" s="164" t="s">
        <v>207</v>
      </c>
      <c r="C13" s="282"/>
      <c r="D13" s="281"/>
      <c r="E13" s="165"/>
      <c r="F13" s="170"/>
    </row>
    <row r="14" spans="1:16">
      <c r="A14" s="164"/>
      <c r="B14" s="169" t="s">
        <v>208</v>
      </c>
      <c r="C14" s="281" t="s">
        <v>427</v>
      </c>
      <c r="D14" s="281" t="s">
        <v>405</v>
      </c>
      <c r="E14" s="285" t="e">
        <f t="shared" ref="E14:E39" si="0">D14-C14</f>
        <v>#VALUE!</v>
      </c>
      <c r="F14" s="164"/>
    </row>
    <row r="15" spans="1:16" ht="15" customHeight="1">
      <c r="A15" s="164"/>
      <c r="B15" s="169" t="s">
        <v>209</v>
      </c>
      <c r="C15" s="281" t="s">
        <v>456</v>
      </c>
      <c r="D15" s="281" t="s">
        <v>455</v>
      </c>
      <c r="E15" s="285" t="e">
        <f t="shared" si="0"/>
        <v>#VALUE!</v>
      </c>
      <c r="F15" s="164"/>
    </row>
    <row r="16" spans="1:16" ht="15" customHeight="1">
      <c r="A16" s="164"/>
      <c r="B16" s="169" t="s">
        <v>210</v>
      </c>
      <c r="C16" s="281" t="s">
        <v>458</v>
      </c>
      <c r="D16" s="281" t="s">
        <v>457</v>
      </c>
      <c r="E16" s="285" t="e">
        <f t="shared" si="0"/>
        <v>#VALUE!</v>
      </c>
      <c r="F16" s="164"/>
    </row>
    <row r="17" spans="1:6" ht="15" customHeight="1">
      <c r="A17" s="163" t="s">
        <v>187</v>
      </c>
      <c r="B17" s="163" t="s">
        <v>211</v>
      </c>
      <c r="C17" s="282" t="s">
        <v>428</v>
      </c>
      <c r="D17" s="282" t="s">
        <v>402</v>
      </c>
      <c r="E17" s="286" t="e">
        <f t="shared" si="0"/>
        <v>#VALUE!</v>
      </c>
      <c r="F17" s="171"/>
    </row>
    <row r="18" spans="1:6" ht="15" customHeight="1">
      <c r="A18" s="164" t="s">
        <v>212</v>
      </c>
      <c r="B18" s="164" t="s">
        <v>396</v>
      </c>
      <c r="C18" s="281" t="s">
        <v>429</v>
      </c>
      <c r="D18" s="281" t="s">
        <v>406</v>
      </c>
      <c r="E18" s="285" t="e">
        <f t="shared" si="0"/>
        <v>#VALUE!</v>
      </c>
      <c r="F18" s="164"/>
    </row>
    <row r="19" spans="1:6" ht="15" customHeight="1">
      <c r="A19" s="164" t="s">
        <v>213</v>
      </c>
      <c r="B19" s="164" t="s">
        <v>214</v>
      </c>
      <c r="C19" s="281" t="s">
        <v>430</v>
      </c>
      <c r="D19" s="281" t="s">
        <v>407</v>
      </c>
      <c r="E19" s="285" t="e">
        <f t="shared" si="0"/>
        <v>#VALUE!</v>
      </c>
      <c r="F19" s="164"/>
    </row>
    <row r="20" spans="1:6" ht="15" customHeight="1">
      <c r="A20" s="164" t="s">
        <v>215</v>
      </c>
      <c r="B20" s="164" t="s">
        <v>216</v>
      </c>
      <c r="C20" s="281" t="s">
        <v>431</v>
      </c>
      <c r="D20" s="281" t="s">
        <v>408</v>
      </c>
      <c r="E20" s="285" t="e">
        <f t="shared" si="0"/>
        <v>#VALUE!</v>
      </c>
      <c r="F20" s="164"/>
    </row>
    <row r="21" spans="1:6" ht="15" customHeight="1">
      <c r="A21" s="164" t="s">
        <v>217</v>
      </c>
      <c r="B21" s="164" t="s">
        <v>218</v>
      </c>
      <c r="C21" s="281" t="s">
        <v>432</v>
      </c>
      <c r="D21" s="281" t="s">
        <v>409</v>
      </c>
      <c r="E21" s="285" t="e">
        <f t="shared" si="0"/>
        <v>#VALUE!</v>
      </c>
      <c r="F21" s="164"/>
    </row>
    <row r="22" spans="1:6" ht="15" customHeight="1">
      <c r="A22" s="164" t="s">
        <v>219</v>
      </c>
      <c r="B22" s="164" t="s">
        <v>220</v>
      </c>
      <c r="C22" s="281" t="s">
        <v>433</v>
      </c>
      <c r="D22" s="281" t="s">
        <v>410</v>
      </c>
      <c r="E22" s="285" t="e">
        <f t="shared" si="0"/>
        <v>#VALUE!</v>
      </c>
      <c r="F22" s="164"/>
    </row>
    <row r="23" spans="1:6" ht="15" customHeight="1">
      <c r="A23" s="164" t="s">
        <v>221</v>
      </c>
      <c r="B23" s="164" t="s">
        <v>222</v>
      </c>
      <c r="C23" s="281" t="s">
        <v>434</v>
      </c>
      <c r="D23" s="281" t="s">
        <v>411</v>
      </c>
      <c r="E23" s="285" t="e">
        <f t="shared" si="0"/>
        <v>#VALUE!</v>
      </c>
      <c r="F23" s="164"/>
    </row>
    <row r="24" spans="1:6" ht="15" customHeight="1">
      <c r="A24" s="164" t="s">
        <v>223</v>
      </c>
      <c r="B24" s="164" t="s">
        <v>224</v>
      </c>
      <c r="C24" s="281" t="s">
        <v>435</v>
      </c>
      <c r="D24" s="281" t="s">
        <v>412</v>
      </c>
      <c r="E24" s="285" t="e">
        <f t="shared" si="0"/>
        <v>#VALUE!</v>
      </c>
      <c r="F24" s="164"/>
    </row>
    <row r="25" spans="1:6" ht="15" customHeight="1">
      <c r="A25" s="164" t="s">
        <v>225</v>
      </c>
      <c r="B25" s="164" t="s">
        <v>226</v>
      </c>
      <c r="C25" s="281" t="s">
        <v>436</v>
      </c>
      <c r="D25" s="281" t="s">
        <v>461</v>
      </c>
      <c r="E25" s="285" t="e">
        <f t="shared" si="0"/>
        <v>#VALUE!</v>
      </c>
      <c r="F25" s="164"/>
    </row>
    <row r="26" spans="1:6" ht="15" customHeight="1">
      <c r="A26" s="164" t="s">
        <v>227</v>
      </c>
      <c r="B26" s="164" t="s">
        <v>228</v>
      </c>
      <c r="C26" s="281" t="s">
        <v>437</v>
      </c>
      <c r="D26" s="281" t="s">
        <v>462</v>
      </c>
      <c r="E26" s="285" t="e">
        <f t="shared" si="0"/>
        <v>#VALUE!</v>
      </c>
      <c r="F26" s="164"/>
    </row>
    <row r="27" spans="1:6" ht="15" customHeight="1">
      <c r="A27" s="164" t="s">
        <v>229</v>
      </c>
      <c r="B27" s="164" t="s">
        <v>230</v>
      </c>
      <c r="C27" s="281" t="s">
        <v>438</v>
      </c>
      <c r="D27" s="281" t="s">
        <v>463</v>
      </c>
      <c r="E27" s="285" t="e">
        <f t="shared" si="0"/>
        <v>#VALUE!</v>
      </c>
      <c r="F27" s="164"/>
    </row>
    <row r="28" spans="1:6" ht="15" customHeight="1">
      <c r="A28" s="163" t="s">
        <v>231</v>
      </c>
      <c r="B28" s="163" t="s">
        <v>232</v>
      </c>
      <c r="C28" s="282" t="s">
        <v>439</v>
      </c>
      <c r="D28" s="282" t="s">
        <v>413</v>
      </c>
      <c r="E28" s="286" t="e">
        <f t="shared" si="0"/>
        <v>#VALUE!</v>
      </c>
      <c r="F28" s="163"/>
    </row>
    <row r="29" spans="1:6" ht="15" customHeight="1">
      <c r="A29" s="164" t="s">
        <v>233</v>
      </c>
      <c r="B29" s="164" t="s">
        <v>234</v>
      </c>
      <c r="C29" s="281" t="s">
        <v>440</v>
      </c>
      <c r="D29" s="281" t="s">
        <v>414</v>
      </c>
      <c r="E29" s="285" t="e">
        <f t="shared" si="0"/>
        <v>#VALUE!</v>
      </c>
      <c r="F29" s="164"/>
    </row>
    <row r="30" spans="1:6" ht="15" customHeight="1">
      <c r="A30" s="164" t="s">
        <v>235</v>
      </c>
      <c r="B30" s="164" t="s">
        <v>236</v>
      </c>
      <c r="C30" s="281" t="s">
        <v>441</v>
      </c>
      <c r="D30" s="281" t="s">
        <v>415</v>
      </c>
      <c r="E30" s="285" t="e">
        <f t="shared" si="0"/>
        <v>#VALUE!</v>
      </c>
      <c r="F30" s="164"/>
    </row>
    <row r="31" spans="1:6" ht="15" customHeight="1">
      <c r="A31" s="164" t="s">
        <v>237</v>
      </c>
      <c r="B31" s="164" t="s">
        <v>238</v>
      </c>
      <c r="C31" s="281" t="s">
        <v>442</v>
      </c>
      <c r="D31" s="281" t="s">
        <v>416</v>
      </c>
      <c r="E31" s="285" t="e">
        <f t="shared" si="0"/>
        <v>#VALUE!</v>
      </c>
      <c r="F31" s="164"/>
    </row>
    <row r="32" spans="1:6" ht="15" customHeight="1">
      <c r="A32" s="164" t="s">
        <v>239</v>
      </c>
      <c r="B32" s="164" t="s">
        <v>240</v>
      </c>
      <c r="C32" s="281" t="s">
        <v>443</v>
      </c>
      <c r="D32" s="281" t="s">
        <v>417</v>
      </c>
      <c r="E32" s="285" t="e">
        <f t="shared" si="0"/>
        <v>#VALUE!</v>
      </c>
      <c r="F32" s="164"/>
    </row>
    <row r="33" spans="1:6" ht="15" customHeight="1">
      <c r="A33" s="164" t="s">
        <v>241</v>
      </c>
      <c r="B33" s="164" t="s">
        <v>242</v>
      </c>
      <c r="C33" s="281" t="s">
        <v>444</v>
      </c>
      <c r="D33" s="281" t="s">
        <v>418</v>
      </c>
      <c r="E33" s="285" t="e">
        <f t="shared" si="0"/>
        <v>#VALUE!</v>
      </c>
      <c r="F33" s="164" t="s">
        <v>397</v>
      </c>
    </row>
    <row r="34" spans="1:6" ht="15" customHeight="1">
      <c r="A34" s="164" t="s">
        <v>243</v>
      </c>
      <c r="B34" s="164" t="s">
        <v>244</v>
      </c>
      <c r="C34" s="281" t="s">
        <v>445</v>
      </c>
      <c r="D34" s="281" t="s">
        <v>419</v>
      </c>
      <c r="E34" s="285" t="e">
        <f t="shared" si="0"/>
        <v>#VALUE!</v>
      </c>
      <c r="F34" s="164"/>
    </row>
    <row r="35" spans="1:6" ht="15" customHeight="1">
      <c r="A35" s="163" t="s">
        <v>245</v>
      </c>
      <c r="B35" s="163" t="s">
        <v>74</v>
      </c>
      <c r="C35" s="282" t="s">
        <v>446</v>
      </c>
      <c r="D35" s="282" t="s">
        <v>420</v>
      </c>
      <c r="E35" s="286" t="e">
        <f t="shared" si="0"/>
        <v>#VALUE!</v>
      </c>
      <c r="F35" s="163"/>
    </row>
    <row r="36" spans="1:6" ht="15" customHeight="1">
      <c r="A36" s="163" t="s">
        <v>246</v>
      </c>
      <c r="B36" s="163" t="s">
        <v>247</v>
      </c>
      <c r="C36" s="282" t="s">
        <v>447</v>
      </c>
      <c r="D36" s="282" t="s">
        <v>421</v>
      </c>
      <c r="E36" s="286" t="e">
        <f t="shared" si="0"/>
        <v>#VALUE!</v>
      </c>
      <c r="F36" s="163"/>
    </row>
    <row r="37" spans="1:6" ht="15" customHeight="1">
      <c r="A37" s="164" t="s">
        <v>248</v>
      </c>
      <c r="B37" s="164" t="s">
        <v>249</v>
      </c>
      <c r="C37" s="281" t="s">
        <v>448</v>
      </c>
      <c r="D37" s="281" t="s">
        <v>422</v>
      </c>
      <c r="E37" s="285" t="e">
        <f t="shared" si="0"/>
        <v>#VALUE!</v>
      </c>
      <c r="F37" s="164"/>
    </row>
    <row r="38" spans="1:6" ht="15" customHeight="1">
      <c r="A38" s="164" t="s">
        <v>250</v>
      </c>
      <c r="B38" s="164" t="s">
        <v>236</v>
      </c>
      <c r="C38" s="281" t="s">
        <v>449</v>
      </c>
      <c r="D38" s="281" t="s">
        <v>423</v>
      </c>
      <c r="E38" s="285" t="e">
        <f t="shared" si="0"/>
        <v>#VALUE!</v>
      </c>
      <c r="F38" s="164"/>
    </row>
    <row r="39" spans="1:6" ht="15" customHeight="1">
      <c r="A39" s="164" t="s">
        <v>251</v>
      </c>
      <c r="B39" s="164" t="s">
        <v>252</v>
      </c>
      <c r="C39" s="281" t="s">
        <v>450</v>
      </c>
      <c r="D39" s="281" t="s">
        <v>424</v>
      </c>
      <c r="E39" s="285" t="e">
        <f t="shared" si="0"/>
        <v>#VALUE!</v>
      </c>
      <c r="F39" s="164"/>
    </row>
    <row r="40" spans="1:6" ht="9.75" customHeight="1">
      <c r="C40" s="167"/>
      <c r="D40" s="167"/>
      <c r="E40" s="167"/>
    </row>
    <row r="41" spans="1:6" s="172" customFormat="1">
      <c r="B41" s="173" t="s">
        <v>253</v>
      </c>
      <c r="D41" s="172" t="s">
        <v>254</v>
      </c>
    </row>
    <row r="45" spans="1:6" ht="6.75" customHeight="1"/>
    <row r="46" spans="1:6">
      <c r="B46" s="174" t="s">
        <v>454</v>
      </c>
      <c r="C46" s="174"/>
      <c r="D46" s="174"/>
    </row>
  </sheetData>
  <dataConsolidate/>
  <mergeCells count="3">
    <mergeCell ref="A2:F2"/>
    <mergeCell ref="A4:F4"/>
    <mergeCell ref="A3:F3"/>
  </mergeCells>
  <pageMargins left="0.9055118110236221" right="0.39370078740157483" top="0.15748031496062992" bottom="0.74803149606299213" header="0" footer="0.31496062992125984"/>
  <pageSetup paperSize="9" scale="8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8"/>
  <sheetViews>
    <sheetView topLeftCell="A4" workbookViewId="0">
      <pane xSplit="7" ySplit="7" topLeftCell="AF83" activePane="bottomRight" state="frozen"/>
      <selection activeCell="A4" sqref="A4"/>
      <selection pane="topRight" activeCell="H4" sqref="H4"/>
      <selection pane="bottomLeft" activeCell="A11" sqref="A11"/>
      <selection pane="bottomRight" activeCell="R13" sqref="R13"/>
    </sheetView>
  </sheetViews>
  <sheetFormatPr defaultColWidth="7.08984375" defaultRowHeight="11.4"/>
  <cols>
    <col min="1" max="1" width="4.54296875" style="188" customWidth="1"/>
    <col min="2" max="2" width="15" style="190" customWidth="1"/>
    <col min="3" max="3" width="6.90625" style="190" customWidth="1"/>
    <col min="4" max="4" width="4.36328125" style="190" customWidth="1"/>
    <col min="5" max="6" width="10.1796875" style="190" hidden="1" customWidth="1"/>
    <col min="7" max="7" width="11.08984375" style="190" hidden="1" customWidth="1"/>
    <col min="8" max="8" width="10.1796875" style="190" customWidth="1"/>
    <col min="9" max="9" width="9.36328125" style="191" customWidth="1"/>
    <col min="10" max="10" width="9.453125" style="192" customWidth="1"/>
    <col min="11" max="11" width="8.6328125" style="192" customWidth="1"/>
    <col min="12" max="12" width="7.6328125" style="192" customWidth="1"/>
    <col min="13" max="13" width="8" style="192" customWidth="1"/>
    <col min="14" max="14" width="8.6328125" style="192" customWidth="1"/>
    <col min="15" max="15" width="8.90625" style="192" customWidth="1"/>
    <col min="16" max="16" width="8.453125" style="192" customWidth="1"/>
    <col min="17" max="17" width="9.1796875" style="192" customWidth="1"/>
    <col min="18" max="18" width="11" style="266" customWidth="1"/>
    <col min="19" max="19" width="10.90625" style="266" customWidth="1"/>
    <col min="20" max="20" width="10" style="266" customWidth="1"/>
    <col min="21" max="21" width="9.54296875" style="266" customWidth="1"/>
    <col min="22" max="22" width="8.90625" style="266" customWidth="1"/>
    <col min="23" max="23" width="6.6328125" style="266" customWidth="1"/>
    <col min="24" max="24" width="9.453125" style="266" customWidth="1"/>
    <col min="25" max="25" width="4.36328125" style="266" customWidth="1"/>
    <col min="26" max="26" width="8.453125" style="266" customWidth="1"/>
    <col min="27" max="27" width="8.36328125" style="266" hidden="1" customWidth="1"/>
    <col min="28" max="28" width="9.6328125" style="266" customWidth="1"/>
    <col min="29" max="29" width="10.1796875" style="266" hidden="1" customWidth="1"/>
    <col min="30" max="30" width="8.1796875" style="266" hidden="1" customWidth="1"/>
    <col min="31" max="31" width="11" style="266" customWidth="1"/>
    <col min="32" max="32" width="10" style="266" customWidth="1"/>
    <col min="33" max="33" width="9.90625" style="266" customWidth="1"/>
    <col min="34" max="34" width="10.08984375" style="274" customWidth="1"/>
    <col min="35" max="35" width="8.1796875" style="274" customWidth="1"/>
    <col min="36" max="36" width="7.08984375" style="274" customWidth="1"/>
    <col min="37" max="37" width="8.08984375" style="275" customWidth="1"/>
    <col min="38" max="38" width="9.1796875" style="275" customWidth="1"/>
    <col min="39" max="39" width="9.08984375" style="188" hidden="1" customWidth="1"/>
    <col min="40" max="40" width="9.90625" style="188" hidden="1" customWidth="1"/>
    <col min="41" max="41" width="8.453125" style="196" hidden="1" customWidth="1"/>
    <col min="42" max="42" width="4.453125" style="1" hidden="1" customWidth="1"/>
    <col min="43" max="43" width="10.36328125" style="1" hidden="1" customWidth="1"/>
    <col min="44" max="44" width="10.81640625" style="1" hidden="1" customWidth="1"/>
    <col min="45" max="45" width="10.08984375" style="188" hidden="1" customWidth="1"/>
    <col min="46" max="46" width="1.6328125" style="188" hidden="1" customWidth="1"/>
    <col min="47" max="47" width="7.08984375" style="188" customWidth="1"/>
    <col min="48" max="48" width="7.81640625" style="188" bestFit="1" customWidth="1"/>
    <col min="49" max="16384" width="7.08984375" style="188"/>
  </cols>
  <sheetData>
    <row r="1" spans="1:66" s="175" customFormat="1" ht="17.25" hidden="1" customHeight="1">
      <c r="A1" s="290" t="s">
        <v>185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  <c r="W1" s="290"/>
      <c r="X1" s="290"/>
      <c r="Y1" s="290"/>
      <c r="Z1" s="290"/>
      <c r="AA1" s="290"/>
      <c r="AB1" s="290"/>
      <c r="AC1" s="290"/>
      <c r="AD1" s="290"/>
      <c r="AE1" s="290"/>
      <c r="AF1" s="290"/>
      <c r="AG1" s="290"/>
      <c r="AH1" s="290"/>
      <c r="AI1" s="290"/>
      <c r="AJ1" s="290"/>
      <c r="AK1" s="290"/>
      <c r="AL1" s="290"/>
      <c r="AM1" s="290"/>
      <c r="AN1" s="291"/>
      <c r="AO1" s="290"/>
      <c r="AP1" s="290"/>
      <c r="AQ1" s="290"/>
      <c r="AR1" s="290"/>
      <c r="AS1" s="290"/>
      <c r="AT1" s="290"/>
    </row>
    <row r="2" spans="1:66" s="175" customFormat="1" ht="17.25" hidden="1" customHeight="1">
      <c r="A2" s="290" t="s">
        <v>255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90"/>
      <c r="AL2" s="290"/>
      <c r="AM2" s="290"/>
      <c r="AN2" s="291"/>
      <c r="AO2" s="290"/>
      <c r="AP2" s="290"/>
      <c r="AQ2" s="290"/>
      <c r="AR2" s="290"/>
      <c r="AS2" s="290"/>
      <c r="AT2" s="290"/>
    </row>
    <row r="3" spans="1:66" s="175" customFormat="1" ht="21" hidden="1" customHeight="1">
      <c r="A3" s="290" t="s">
        <v>256</v>
      </c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1"/>
      <c r="Z3" s="290"/>
      <c r="AA3" s="290"/>
      <c r="AB3" s="290"/>
      <c r="AC3" s="290"/>
      <c r="AD3" s="290"/>
      <c r="AE3" s="290"/>
      <c r="AF3" s="176"/>
      <c r="AG3" s="176"/>
      <c r="AH3" s="176"/>
      <c r="AI3" s="176"/>
      <c r="AJ3" s="177"/>
      <c r="AK3" s="178"/>
      <c r="AL3" s="178"/>
      <c r="AM3" s="178"/>
      <c r="AN3" s="178"/>
      <c r="AO3" s="178"/>
      <c r="AP3" s="178"/>
      <c r="AQ3" s="178"/>
      <c r="AR3" s="178"/>
      <c r="AS3" s="178"/>
      <c r="AT3" s="178"/>
      <c r="AU3" s="178"/>
      <c r="AV3" s="178"/>
      <c r="AW3" s="178"/>
      <c r="AX3" s="178"/>
      <c r="AY3" s="178"/>
      <c r="AZ3" s="178"/>
      <c r="BA3" s="178"/>
      <c r="BB3" s="178"/>
      <c r="BC3" s="178"/>
      <c r="BD3" s="179"/>
      <c r="BE3" s="178"/>
      <c r="BF3" s="178"/>
      <c r="BG3" s="178"/>
      <c r="BH3" s="178"/>
      <c r="BI3" s="178"/>
      <c r="BJ3" s="178"/>
      <c r="BK3" s="178"/>
      <c r="BL3" s="178"/>
      <c r="BM3" s="180"/>
      <c r="BN3" s="180"/>
    </row>
    <row r="4" spans="1:66" s="175" customFormat="1" ht="17.25" customHeight="1">
      <c r="A4" s="181" t="str">
        <f>VLOOKUP(AU8,'[2]Phap ly'!$B$2:$D$13,3,0)</f>
        <v>CÔNG TY CỔ PHẦN THIẾT KẾ KIẾN TRÚC ECO</v>
      </c>
      <c r="B4" s="181"/>
      <c r="C4" s="181"/>
      <c r="D4" s="181"/>
      <c r="E4" s="181"/>
      <c r="F4" s="181"/>
      <c r="G4" s="181"/>
      <c r="H4" s="181"/>
      <c r="I4" s="182"/>
      <c r="J4" s="183"/>
      <c r="K4" s="183"/>
      <c r="L4" s="183"/>
      <c r="M4" s="183"/>
      <c r="N4" s="183"/>
      <c r="O4" s="183"/>
      <c r="P4" s="183"/>
      <c r="Q4" s="184" t="s">
        <v>257</v>
      </c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1"/>
      <c r="AL4" s="181"/>
      <c r="AM4" s="181"/>
      <c r="AN4" s="185"/>
      <c r="AO4" s="181"/>
      <c r="AP4" s="181"/>
      <c r="AQ4" s="181"/>
      <c r="AR4" s="181"/>
      <c r="AS4" s="181"/>
      <c r="AT4" s="181"/>
    </row>
    <row r="5" spans="1:66" s="175" customFormat="1" ht="17.25" customHeight="1">
      <c r="A5" s="186"/>
      <c r="B5" s="186"/>
      <c r="C5" s="186"/>
      <c r="D5" s="186"/>
      <c r="E5" s="186"/>
      <c r="F5" s="186"/>
      <c r="G5" s="186"/>
      <c r="H5" s="186"/>
      <c r="I5" s="182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86"/>
      <c r="AL5" s="186"/>
      <c r="AM5" s="186"/>
      <c r="AN5" s="187"/>
      <c r="AO5" s="186"/>
      <c r="AP5" s="186"/>
      <c r="AQ5" s="186"/>
      <c r="AR5" s="186"/>
      <c r="AS5" s="186"/>
      <c r="AT5" s="186"/>
    </row>
    <row r="6" spans="1:66" ht="28.5" customHeight="1">
      <c r="A6" s="292" t="s">
        <v>258</v>
      </c>
      <c r="B6" s="292"/>
      <c r="C6" s="292"/>
      <c r="D6" s="292"/>
      <c r="E6" s="292"/>
      <c r="F6" s="292"/>
      <c r="G6" s="292"/>
      <c r="H6" s="292"/>
      <c r="I6" s="293"/>
      <c r="J6" s="292"/>
      <c r="K6" s="292"/>
      <c r="L6" s="292"/>
      <c r="M6" s="292"/>
      <c r="N6" s="292"/>
      <c r="O6" s="292"/>
      <c r="P6" s="292"/>
      <c r="Q6" s="292"/>
      <c r="R6" s="292"/>
      <c r="S6" s="292"/>
      <c r="T6" s="292"/>
      <c r="U6" s="292"/>
      <c r="V6" s="292"/>
      <c r="W6" s="292"/>
      <c r="X6" s="292"/>
      <c r="Y6" s="292"/>
      <c r="Z6" s="292"/>
      <c r="AA6" s="292"/>
      <c r="AB6" s="292"/>
      <c r="AC6" s="292"/>
      <c r="AD6" s="292"/>
      <c r="AE6" s="292"/>
      <c r="AF6" s="292"/>
      <c r="AG6" s="292"/>
      <c r="AH6" s="292"/>
      <c r="AI6" s="292"/>
      <c r="AJ6" s="292"/>
      <c r="AK6" s="292"/>
      <c r="AL6" s="292"/>
      <c r="AM6" s="292"/>
      <c r="AN6" s="292"/>
      <c r="AO6" s="292"/>
      <c r="AP6" s="292"/>
      <c r="AQ6" s="292"/>
      <c r="AR6" s="292"/>
      <c r="AS6" s="292"/>
      <c r="AT6" s="292"/>
    </row>
    <row r="7" spans="1:66" ht="12" customHeight="1">
      <c r="A7" s="189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4"/>
      <c r="AI7" s="194"/>
      <c r="AJ7" s="194"/>
      <c r="AK7" s="195"/>
      <c r="AL7" s="195"/>
      <c r="AS7" s="197"/>
    </row>
    <row r="8" spans="1:66" s="189" customFormat="1" ht="20.25" customHeight="1">
      <c r="A8" s="294" t="s">
        <v>1</v>
      </c>
      <c r="B8" s="294" t="s">
        <v>259</v>
      </c>
      <c r="C8" s="295" t="s">
        <v>260</v>
      </c>
      <c r="D8" s="297" t="s">
        <v>261</v>
      </c>
      <c r="E8" s="299" t="s">
        <v>262</v>
      </c>
      <c r="F8" s="300"/>
      <c r="G8" s="301"/>
      <c r="H8" s="198" t="s">
        <v>65</v>
      </c>
      <c r="I8" s="199"/>
      <c r="J8" s="200"/>
      <c r="K8" s="200"/>
      <c r="L8" s="200"/>
      <c r="M8" s="200"/>
      <c r="N8" s="200"/>
      <c r="O8" s="200"/>
      <c r="P8" s="201"/>
      <c r="Q8" s="201"/>
      <c r="R8" s="201"/>
      <c r="S8" s="202"/>
      <c r="T8" s="203"/>
      <c r="U8" s="203" t="s">
        <v>263</v>
      </c>
      <c r="V8" s="203"/>
      <c r="W8" s="203"/>
      <c r="X8" s="203"/>
      <c r="Y8" s="203"/>
      <c r="Z8" s="203"/>
      <c r="AA8" s="204"/>
      <c r="AB8" s="205"/>
      <c r="AC8" s="206"/>
      <c r="AD8" s="207"/>
      <c r="AE8" s="207" t="s">
        <v>264</v>
      </c>
      <c r="AF8" s="207"/>
      <c r="AG8" s="207"/>
      <c r="AH8" s="206" t="s">
        <v>265</v>
      </c>
      <c r="AI8" s="207"/>
      <c r="AJ8" s="207"/>
      <c r="AK8" s="208"/>
      <c r="AL8" s="209"/>
      <c r="AM8" s="210" t="s">
        <v>266</v>
      </c>
      <c r="AN8" s="208"/>
      <c r="AO8" s="208"/>
      <c r="AP8" s="208"/>
      <c r="AQ8" s="208"/>
      <c r="AR8" s="208"/>
      <c r="AS8" s="209"/>
      <c r="AT8" s="302" t="s">
        <v>3</v>
      </c>
      <c r="AU8" s="51" t="s">
        <v>194</v>
      </c>
    </row>
    <row r="9" spans="1:66" s="189" customFormat="1" ht="63.75" customHeight="1">
      <c r="A9" s="294"/>
      <c r="B9" s="294"/>
      <c r="C9" s="296"/>
      <c r="D9" s="298"/>
      <c r="E9" s="156" t="s">
        <v>86</v>
      </c>
      <c r="F9" s="156" t="s">
        <v>87</v>
      </c>
      <c r="G9" s="211" t="s">
        <v>267</v>
      </c>
      <c r="H9" s="212" t="s">
        <v>268</v>
      </c>
      <c r="I9" s="213" t="s">
        <v>56</v>
      </c>
      <c r="J9" s="214" t="s">
        <v>269</v>
      </c>
      <c r="K9" s="214" t="s">
        <v>58</v>
      </c>
      <c r="L9" s="214" t="s">
        <v>59</v>
      </c>
      <c r="M9" s="214" t="s">
        <v>60</v>
      </c>
      <c r="N9" s="214" t="s">
        <v>61</v>
      </c>
      <c r="O9" s="214" t="s">
        <v>62</v>
      </c>
      <c r="P9" s="214" t="s">
        <v>63</v>
      </c>
      <c r="Q9" s="214" t="s">
        <v>270</v>
      </c>
      <c r="R9" s="214" t="s">
        <v>65</v>
      </c>
      <c r="S9" s="215" t="s">
        <v>271</v>
      </c>
      <c r="T9" s="215" t="s">
        <v>33</v>
      </c>
      <c r="U9" s="215" t="s">
        <v>272</v>
      </c>
      <c r="V9" s="215" t="s">
        <v>273</v>
      </c>
      <c r="W9" s="215" t="s">
        <v>274</v>
      </c>
      <c r="X9" s="215" t="s">
        <v>67</v>
      </c>
      <c r="Y9" s="215" t="s">
        <v>275</v>
      </c>
      <c r="Z9" s="215" t="s">
        <v>69</v>
      </c>
      <c r="AA9" s="216" t="s">
        <v>276</v>
      </c>
      <c r="AB9" s="215" t="s">
        <v>71</v>
      </c>
      <c r="AC9" s="215" t="s">
        <v>72</v>
      </c>
      <c r="AD9" s="215" t="s">
        <v>277</v>
      </c>
      <c r="AE9" s="215" t="s">
        <v>74</v>
      </c>
      <c r="AF9" s="215" t="s">
        <v>75</v>
      </c>
      <c r="AG9" s="215" t="s">
        <v>76</v>
      </c>
      <c r="AH9" s="215" t="s">
        <v>278</v>
      </c>
      <c r="AI9" s="215" t="s">
        <v>273</v>
      </c>
      <c r="AJ9" s="215" t="s">
        <v>78</v>
      </c>
      <c r="AK9" s="217" t="s">
        <v>279</v>
      </c>
      <c r="AL9" s="217" t="s">
        <v>80</v>
      </c>
      <c r="AM9" s="217" t="s">
        <v>94</v>
      </c>
      <c r="AN9" s="217" t="s">
        <v>280</v>
      </c>
      <c r="AO9" s="217" t="s">
        <v>96</v>
      </c>
      <c r="AP9" s="217" t="s">
        <v>97</v>
      </c>
      <c r="AQ9" s="217" t="s">
        <v>98</v>
      </c>
      <c r="AR9" s="218" t="s">
        <v>84</v>
      </c>
      <c r="AS9" s="219" t="s">
        <v>85</v>
      </c>
      <c r="AT9" s="302"/>
    </row>
    <row r="10" spans="1:66" s="189" customFormat="1" ht="28.5" customHeight="1">
      <c r="A10" s="220" t="s">
        <v>281</v>
      </c>
      <c r="B10" s="155"/>
      <c r="C10" s="221"/>
      <c r="D10" s="221"/>
      <c r="E10" s="221"/>
      <c r="F10" s="221"/>
      <c r="G10" s="221"/>
      <c r="H10" s="222"/>
      <c r="I10" s="223"/>
      <c r="J10" s="224"/>
      <c r="K10" s="224"/>
      <c r="L10" s="224"/>
      <c r="M10" s="224"/>
      <c r="N10" s="224"/>
      <c r="O10" s="224"/>
      <c r="P10" s="224"/>
      <c r="Q10" s="224"/>
      <c r="R10" s="225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156"/>
      <c r="AL10" s="156"/>
      <c r="AM10" s="156"/>
      <c r="AN10" s="156"/>
      <c r="AO10" s="156"/>
      <c r="AP10" s="156"/>
      <c r="AQ10" s="156"/>
      <c r="AR10" s="226"/>
      <c r="AS10" s="226"/>
      <c r="AT10" s="155"/>
      <c r="AU10" s="189" t="s">
        <v>188</v>
      </c>
    </row>
    <row r="11" spans="1:66" ht="28.5" customHeight="1">
      <c r="A11" s="227">
        <v>1</v>
      </c>
      <c r="B11" s="3" t="s">
        <v>174</v>
      </c>
      <c r="C11" s="228" t="s">
        <v>282</v>
      </c>
      <c r="D11" s="229" t="e">
        <f>+COUNTIF('[2]4.Bang luong hien tai'!$G$10:$G$333,'3.Bang phan bo luong'!$C11)</f>
        <v>#VALUE!</v>
      </c>
      <c r="E11" s="230" t="e">
        <f>SUMIF('[2]4.Bang luong hien tai'!$G$10:$G$333,$C11,'[2]4.Bang luong hien tai'!$O$10:$O$333)</f>
        <v>#VALUE!</v>
      </c>
      <c r="F11" s="231" t="e">
        <f>SUMIF('[2]4.Bang luong hien tai'!$G$10:$G$333,$C11,'[2]4.Bang luong hien tai'!$P$10:$P$333)</f>
        <v>#VALUE!</v>
      </c>
      <c r="G11" s="231" t="e">
        <f>SUMIF('[2]4.Bang luong hien tai'!$G$10:$G$333,$C11,'[2]4.Bang luong hien tai'!$Q$10:$Q$333)</f>
        <v>#VALUE!</v>
      </c>
      <c r="H11" s="231" t="e">
        <f>SUMIF('[2]4.Bang luong hien tai'!$G$10:$G$333,$C11,'[2]4.Bang luong hien tai'!$Z$10:$Z$333)</f>
        <v>#VALUE!</v>
      </c>
      <c r="I11" s="232" t="e">
        <f>SUMIF('[2]4.Bang luong hien tai'!$G$10:$G$333,$C11,'[2]4.Bang luong hien tai'!$AA$10:$AA$333)</f>
        <v>#VALUE!</v>
      </c>
      <c r="J11" s="233" t="e">
        <f>SUMIF('[2]4.Bang luong hien tai'!$G$10:$G$333,$C11,'[2]4.Bang luong hien tai'!$AB$10:$AB$333)</f>
        <v>#VALUE!</v>
      </c>
      <c r="K11" s="233" t="e">
        <f>SUMIF('[2]4.Bang luong hien tai'!$G$10:$G$333,$C11,'[2]4.Bang luong hien tai'!$AC$10:$AC$333)</f>
        <v>#VALUE!</v>
      </c>
      <c r="L11" s="233" t="e">
        <f>SUMIF('[2]4.Bang luong hien tai'!$G$10:$G$333,$C11,'[2]4.Bang luong hien tai'!$AD$10:$AD$333)</f>
        <v>#VALUE!</v>
      </c>
      <c r="M11" s="233" t="e">
        <f>SUMIF('[2]4.Bang luong hien tai'!$G$10:$G$333,$C11,'[2]4.Bang luong hien tai'!$AE$10:$AE$333)</f>
        <v>#VALUE!</v>
      </c>
      <c r="N11" s="233" t="e">
        <f>SUMIF('[2]4.Bang luong hien tai'!$G$10:$G$333,$C11,'[2]4.Bang luong hien tai'!$AF$10:$AF$333)</f>
        <v>#VALUE!</v>
      </c>
      <c r="O11" s="233" t="e">
        <f>SUMIF('[2]4.Bang luong hien tai'!$G$10:$G$333,$C11,'[2]4.Bang luong hien tai'!$AG$10:$AG$333)</f>
        <v>#VALUE!</v>
      </c>
      <c r="P11" s="233" t="e">
        <f>SUMIF('[2]4.Bang luong hien tai'!$G$10:$G$333,$C11,'[2]4.Bang luong hien tai'!$AH$10:$AH$333)</f>
        <v>#VALUE!</v>
      </c>
      <c r="Q11" s="233" t="e">
        <f>SUMIF('[2]4.Bang luong hien tai'!$G$10:$G$333,$C11,'[2]4.Bang luong hien tai'!$AI$10:$AI$333)</f>
        <v>#VALUE!</v>
      </c>
      <c r="R11" s="233" t="e">
        <f>SUMIF('[2]4.Bang luong hien tai'!$G$10:$G$333,$C11,'[2]4.Bang luong hien tai'!$AJ$10:$AJ$333)</f>
        <v>#VALUE!</v>
      </c>
      <c r="S11" s="233" t="e">
        <f>SUMIF('[2]4.Bang luong hien tai'!$G$10:$G$333,$C11,'[2]4.Bang luong hien tai'!$BO$10:$BO$333)</f>
        <v>#VALUE!</v>
      </c>
      <c r="T11" s="233" t="e">
        <f>SUMIF('[2]4.Bang luong hien tai'!$G$10:$G$333,$C11,'[2]4.Bang luong hien tai'!$BP$10:$BP$333)</f>
        <v>#VALUE!</v>
      </c>
      <c r="U11" s="233" t="e">
        <f>SUMIF('[2]4.Bang luong hien tai'!$G$10:$G$333,$C11,'[2]4.Bang luong hien tai'!$BS$10:$BS$333)</f>
        <v>#VALUE!</v>
      </c>
      <c r="V11" s="233" t="e">
        <f>SUMIF('[2]4.Bang luong hien tai'!$G$10:$G$333,$C11,'[2]4.Bang luong hien tai'!$BT$10:$BT$333)</f>
        <v>#VALUE!</v>
      </c>
      <c r="W11" s="233" t="e">
        <f>SUMIF('[2]4.Bang luong hien tai'!$G$10:$G$333,$C11,'[2]4.Bang luong hien tai'!$AM$10:$AM$333)</f>
        <v>#VALUE!</v>
      </c>
      <c r="X11" s="233" t="e">
        <f>SUMIF('[2]4.Bang luong hien tai'!$G$10:$G$333,$C11,'[2]4.Bang luong hien tai'!$AN$10:$AN$333)</f>
        <v>#VALUE!</v>
      </c>
      <c r="Y11" s="233" t="e">
        <f>SUMIF('[2]4.Bang luong hien tai'!$G$10:$G$333,$C11,'[2]4.Bang luong hien tai'!$AO$10:$AO$333)</f>
        <v>#VALUE!</v>
      </c>
      <c r="Z11" s="233" t="e">
        <f>SUMIF('[2]4.Bang luong hien tai'!$G$10:$G$333,$C11,'[2]4.Bang luong hien tai'!$AP$10:$AP$333)</f>
        <v>#VALUE!</v>
      </c>
      <c r="AA11" s="233" t="e">
        <f>SUMIF('[1]03.Bang luong hien tai'!$G$143:$G$1450,$C11,'[1]03.Bang luong hien tai'!AQ$143:AQ$1450)</f>
        <v>#VALUE!</v>
      </c>
      <c r="AB11" s="233" t="e">
        <f>SUMIF('[2]4.Bang luong hien tai'!$G$10:$G$333,$C11,'[2]4.Bang luong hien tai'!$AR$10:$AR$333)</f>
        <v>#VALUE!</v>
      </c>
      <c r="AC11" s="233" t="e">
        <f>SUMIF('[1]03.Bang luong hien tai'!$G$10:$G$1450,$C11,'[1]03.Bang luong hien tai'!AS$10:AS$1450)</f>
        <v>#VALUE!</v>
      </c>
      <c r="AD11" s="233" t="e">
        <f>SUMIF('[1]03.Bang luong hien tai'!$G$143:$G$1450,$C11,'[1]03.Bang luong hien tai'!AT$143:AT$1450)</f>
        <v>#VALUE!</v>
      </c>
      <c r="AE11" s="233" t="e">
        <f>SUMIF('[2]4.Bang luong hien tai'!$G$10:$G$333,$C11,'[2]4.Bang luong hien tai'!$AU$10:$AU$333)</f>
        <v>#VALUE!</v>
      </c>
      <c r="AF11" s="233" t="e">
        <f>SUMIF('[2]4.Bang luong hien tai'!$G$10:$G$333,$C11,'[2]4.Bang luong hien tai'!$AV$10:$AV$333)</f>
        <v>#VALUE!</v>
      </c>
      <c r="AG11" s="233" t="e">
        <f>SUMIF('[2]4.Bang luong hien tai'!$G$10:$G$333,$C11,'[2]4.Bang luong hien tai'!$AW$10:$AW$333)</f>
        <v>#VALUE!</v>
      </c>
      <c r="AH11" s="233" t="e">
        <f>SUMIF('[2]4.Bang luong hien tai'!$G$10:$G$333,$C11,'[2]4.Bang luong hien tai'!$BQ$10:$BQ$333)</f>
        <v>#VALUE!</v>
      </c>
      <c r="AI11" s="233" t="e">
        <f>SUMIF('[2]4.Bang luong hien tai'!$G$10:$G$333,$C11,'[2]4.Bang luong hien tai'!$BR$10:$BR$333)</f>
        <v>#VALUE!</v>
      </c>
      <c r="AJ11" s="233" t="e">
        <f>SUMIF('[2]4.Bang luong hien tai'!$G$10:$G$333,$C11,'[2]4.Bang luong hien tai'!$AY$10:$AY$333)</f>
        <v>#VALUE!</v>
      </c>
      <c r="AK11" s="231" t="e">
        <f>SUMIF('[2]4.Bang luong hien tai'!$G$10:$G$333,$C11,'[2]4.Bang luong hien tai'!$AZ$10:$AZ$333)</f>
        <v>#VALUE!</v>
      </c>
      <c r="AL11" s="231" t="e">
        <f>SUMIF('[2]4.Bang luong hien tai'!$G$10:$G$333,$C11,'[2]4.Bang luong hien tai'!$BA$10:$BA$333)</f>
        <v>#VALUE!</v>
      </c>
      <c r="AM11" s="231" t="e">
        <f>SUMIF('[1]03.Bang luong hien tai'!$G$10:$G$1450,$C11,'[1]03.Bang luong hien tai'!BC$10:BC$1450)</f>
        <v>#VALUE!</v>
      </c>
      <c r="AN11" s="231" t="e">
        <f>SUMIF('[1]03.Bang luong hien tai'!$G$10:$G$1450,$C11,'[1]03.Bang luong hien tai'!BD$10:BD$1450)</f>
        <v>#VALUE!</v>
      </c>
      <c r="AO11" s="231" t="e">
        <f>SUMIF('[1]03.Bang luong hien tai'!$G$10:$G$1450,$C11,'[1]03.Bang luong hien tai'!BE$10:BE$1450)</f>
        <v>#VALUE!</v>
      </c>
      <c r="AP11" s="231" t="e">
        <f>SUMIF('[1]03.Bang luong hien tai'!$G$10:$G$1450,$C11,'[1]03.Bang luong hien tai'!BF$10:BF$1450)</f>
        <v>#VALUE!</v>
      </c>
      <c r="AQ11" s="231" t="e">
        <f>SUMIF('[1]03.Bang luong hien tai'!$G$10:$G$1450,$C11,'[1]03.Bang luong hien tai'!BG$10:BG$1450)</f>
        <v>#VALUE!</v>
      </c>
      <c r="AR11" s="231" t="e">
        <f>SUMIF('[1]03.Bang luong hien tai'!$G$10:$G$1450,$C11,'[1]03.Bang luong hien tai'!BI$10:BI$1450)</f>
        <v>#VALUE!</v>
      </c>
      <c r="AS11" s="231" t="e">
        <f>SUMIF('[1]03.Bang luong hien tai'!$G$10:$G$1450,$C11,'[1]03.Bang luong hien tai'!BJ$10:BJ$1450)</f>
        <v>#VALUE!</v>
      </c>
      <c r="AT11" s="231"/>
      <c r="AU11" s="188" t="s">
        <v>188</v>
      </c>
    </row>
    <row r="12" spans="1:66" ht="28.5" customHeight="1">
      <c r="A12" s="227">
        <v>2</v>
      </c>
      <c r="B12" s="3" t="s">
        <v>283</v>
      </c>
      <c r="C12" s="228" t="s">
        <v>284</v>
      </c>
      <c r="D12" s="229" t="e">
        <f>+COUNTIF('[2]4.Bang luong hien tai'!$G$10:$G$333,'3.Bang phan bo luong'!$C12)</f>
        <v>#VALUE!</v>
      </c>
      <c r="E12" s="230" t="e">
        <f>SUMIF('[2]4.Bang luong hien tai'!$G$10:$G$333,$C12,'[2]4.Bang luong hien tai'!$O$10:$O$333)</f>
        <v>#VALUE!</v>
      </c>
      <c r="F12" s="231" t="e">
        <f>SUMIF('[2]4.Bang luong hien tai'!$G$10:$G$333,$C12,'[2]4.Bang luong hien tai'!$P$10:$P$333)</f>
        <v>#VALUE!</v>
      </c>
      <c r="G12" s="231" t="e">
        <f>SUMIF('[2]4.Bang luong hien tai'!$G$10:$G$333,$C12,'[2]4.Bang luong hien tai'!$Q$10:$Q$333)</f>
        <v>#VALUE!</v>
      </c>
      <c r="H12" s="231" t="e">
        <f>SUMIF('[2]4.Bang luong hien tai'!$G$10:$G$333,$C12,'[2]4.Bang luong hien tai'!$Z$10:$Z$333)</f>
        <v>#VALUE!</v>
      </c>
      <c r="I12" s="232" t="e">
        <f>SUMIF('[2]4.Bang luong hien tai'!$G$10:$G$333,$C12,'[2]4.Bang luong hien tai'!$AA$10:$AA$333)</f>
        <v>#VALUE!</v>
      </c>
      <c r="J12" s="233" t="e">
        <f>SUMIF('[2]4.Bang luong hien tai'!$G$10:$G$333,$C12,'[2]4.Bang luong hien tai'!$AB$10:$AB$333)</f>
        <v>#VALUE!</v>
      </c>
      <c r="K12" s="233" t="e">
        <f>SUMIF('[2]4.Bang luong hien tai'!$G$10:$G$333,$C12,'[2]4.Bang luong hien tai'!$AC$10:$AC$333)</f>
        <v>#VALUE!</v>
      </c>
      <c r="L12" s="233" t="e">
        <f>SUMIF('[2]4.Bang luong hien tai'!$G$10:$G$333,$C12,'[2]4.Bang luong hien tai'!$AD$10:$AD$333)</f>
        <v>#VALUE!</v>
      </c>
      <c r="M12" s="233" t="e">
        <f>SUMIF('[2]4.Bang luong hien tai'!$G$10:$G$333,$C12,'[2]4.Bang luong hien tai'!$AE$10:$AE$333)</f>
        <v>#VALUE!</v>
      </c>
      <c r="N12" s="233" t="e">
        <f>SUMIF('[2]4.Bang luong hien tai'!$G$10:$G$333,$C12,'[2]4.Bang luong hien tai'!$AF$10:$AF$333)</f>
        <v>#VALUE!</v>
      </c>
      <c r="O12" s="233" t="e">
        <f>SUMIF('[2]4.Bang luong hien tai'!$G$10:$G$333,$C12,'[2]4.Bang luong hien tai'!$AG$10:$AG$333)</f>
        <v>#VALUE!</v>
      </c>
      <c r="P12" s="233" t="e">
        <f>SUMIF('[2]4.Bang luong hien tai'!$G$10:$G$333,$C12,'[2]4.Bang luong hien tai'!$AH$10:$AH$333)</f>
        <v>#VALUE!</v>
      </c>
      <c r="Q12" s="233" t="e">
        <f>SUMIF('[2]4.Bang luong hien tai'!$G$10:$G$333,$C12,'[2]4.Bang luong hien tai'!$AI$10:$AI$333)</f>
        <v>#VALUE!</v>
      </c>
      <c r="R12" s="233" t="e">
        <f>SUMIF('[2]4.Bang luong hien tai'!$G$10:$G$333,$C12,'[2]4.Bang luong hien tai'!$AJ$10:$AJ$333)</f>
        <v>#VALUE!</v>
      </c>
      <c r="S12" s="233" t="e">
        <f>SUMIF('[2]4.Bang luong hien tai'!$G$10:$G$333,$C12,'[2]4.Bang luong hien tai'!$BO$10:$BO$333)</f>
        <v>#VALUE!</v>
      </c>
      <c r="T12" s="233" t="e">
        <f>SUMIF('[2]4.Bang luong hien tai'!$G$10:$G$333,$C12,'[2]4.Bang luong hien tai'!$BP$10:$BP$333)</f>
        <v>#VALUE!</v>
      </c>
      <c r="U12" s="233" t="e">
        <f>SUMIF('[2]4.Bang luong hien tai'!$G$10:$G$333,$C12,'[2]4.Bang luong hien tai'!$BS$10:$BS$333)</f>
        <v>#VALUE!</v>
      </c>
      <c r="V12" s="233" t="e">
        <f>SUMIF('[2]4.Bang luong hien tai'!$G$10:$G$333,$C12,'[2]4.Bang luong hien tai'!$BT$10:$BT$333)</f>
        <v>#VALUE!</v>
      </c>
      <c r="W12" s="233" t="e">
        <f>SUMIF('[2]4.Bang luong hien tai'!$G$10:$G$333,$C12,'[2]4.Bang luong hien tai'!$AM$10:$AM$333)</f>
        <v>#VALUE!</v>
      </c>
      <c r="X12" s="233" t="e">
        <f>SUMIF('[2]4.Bang luong hien tai'!$G$10:$G$333,$C12,'[2]4.Bang luong hien tai'!$AN$10:$AN$333)</f>
        <v>#VALUE!</v>
      </c>
      <c r="Y12" s="233" t="e">
        <f>SUMIF('[2]4.Bang luong hien tai'!$G$10:$G$333,$C12,'[2]4.Bang luong hien tai'!$AO$10:$AO$333)</f>
        <v>#VALUE!</v>
      </c>
      <c r="Z12" s="233" t="e">
        <f>SUMIF('[2]4.Bang luong hien tai'!$G$10:$G$333,$C12,'[2]4.Bang luong hien tai'!$AP$10:$AP$333)</f>
        <v>#VALUE!</v>
      </c>
      <c r="AA12" s="233" t="e">
        <f>SUMIF('[1]03.Bang luong hien tai'!$G$143:$G$1450,$C12,'[1]03.Bang luong hien tai'!AQ$143:AQ$1450)</f>
        <v>#VALUE!</v>
      </c>
      <c r="AB12" s="233" t="e">
        <f>SUMIF('[2]4.Bang luong hien tai'!$G$10:$G$333,$C12,'[2]4.Bang luong hien tai'!$AR$10:$AR$333)</f>
        <v>#VALUE!</v>
      </c>
      <c r="AC12" s="233" t="e">
        <f>SUMIF('[1]03.Bang luong hien tai'!$G$10:$G$1450,$C12,'[1]03.Bang luong hien tai'!AS$10:AS$1450)</f>
        <v>#VALUE!</v>
      </c>
      <c r="AD12" s="233" t="e">
        <f>SUMIF('[1]03.Bang luong hien tai'!$G$143:$G$1450,$C12,'[1]03.Bang luong hien tai'!AT$143:AT$1450)</f>
        <v>#VALUE!</v>
      </c>
      <c r="AE12" s="233" t="e">
        <f>SUMIF('[2]4.Bang luong hien tai'!$G$10:$G$333,$C12,'[2]4.Bang luong hien tai'!$AU$10:$AU$333)</f>
        <v>#VALUE!</v>
      </c>
      <c r="AF12" s="233" t="e">
        <f>SUMIF('[2]4.Bang luong hien tai'!$G$10:$G$333,$C12,'[2]4.Bang luong hien tai'!$AV$10:$AV$333)</f>
        <v>#VALUE!</v>
      </c>
      <c r="AG12" s="233" t="e">
        <f>SUMIF('[2]4.Bang luong hien tai'!$G$10:$G$333,$C12,'[2]4.Bang luong hien tai'!$AW$10:$AW$333)</f>
        <v>#VALUE!</v>
      </c>
      <c r="AH12" s="233" t="e">
        <f>SUMIF('[2]4.Bang luong hien tai'!$G$10:$G$333,$C12,'[2]4.Bang luong hien tai'!$BQ$10:$BQ$333)</f>
        <v>#VALUE!</v>
      </c>
      <c r="AI12" s="233" t="e">
        <f>SUMIF('[2]4.Bang luong hien tai'!$G$10:$G$333,$C12,'[2]4.Bang luong hien tai'!$BR$10:$BR$333)</f>
        <v>#VALUE!</v>
      </c>
      <c r="AJ12" s="233" t="e">
        <f>SUMIF('[2]4.Bang luong hien tai'!$G$10:$G$333,$C12,'[2]4.Bang luong hien tai'!$AY$10:$AY$333)</f>
        <v>#VALUE!</v>
      </c>
      <c r="AK12" s="231" t="e">
        <f>SUMIF('[2]4.Bang luong hien tai'!$G$10:$G$333,$C12,'[2]4.Bang luong hien tai'!$AZ$10:$AZ$333)</f>
        <v>#VALUE!</v>
      </c>
      <c r="AL12" s="231" t="e">
        <f>SUMIF('[2]4.Bang luong hien tai'!$G$10:$G$333,$C12,'[2]4.Bang luong hien tai'!$BA$10:$BA$333)</f>
        <v>#VALUE!</v>
      </c>
      <c r="AM12" s="231" t="e">
        <f>SUMIF('[1]03.Bang luong hien tai'!$G$10:$G$1450,$C12,'[1]03.Bang luong hien tai'!BC$10:BC$1450)</f>
        <v>#VALUE!</v>
      </c>
      <c r="AN12" s="231" t="e">
        <f>SUMIF('[1]03.Bang luong hien tai'!$G$10:$G$1450,$C12,'[1]03.Bang luong hien tai'!BD$10:BD$1450)</f>
        <v>#VALUE!</v>
      </c>
      <c r="AO12" s="231" t="e">
        <f>SUMIF('[1]03.Bang luong hien tai'!$G$10:$G$1450,$C12,'[1]03.Bang luong hien tai'!BE$10:BE$1450)</f>
        <v>#VALUE!</v>
      </c>
      <c r="AP12" s="231" t="e">
        <f>SUMIF('[1]03.Bang luong hien tai'!$G$10:$G$1450,$C12,'[1]03.Bang luong hien tai'!BF$10:BF$1450)</f>
        <v>#VALUE!</v>
      </c>
      <c r="AQ12" s="231" t="e">
        <f>SUMIF('[1]03.Bang luong hien tai'!$G$10:$G$1450,$C12,'[1]03.Bang luong hien tai'!BG$10:BG$1450)</f>
        <v>#VALUE!</v>
      </c>
      <c r="AR12" s="231" t="e">
        <f>SUMIF('[1]03.Bang luong hien tai'!$G$10:$G$1450,$C12,'[1]03.Bang luong hien tai'!BI$10:BI$1450)</f>
        <v>#VALUE!</v>
      </c>
      <c r="AS12" s="231" t="e">
        <f>SUMIF('[1]03.Bang luong hien tai'!$G$10:$G$1450,$C12,'[1]03.Bang luong hien tai'!BJ$10:BJ$1450)</f>
        <v>#VALUE!</v>
      </c>
      <c r="AT12" s="231"/>
      <c r="AU12" s="188" t="s">
        <v>188</v>
      </c>
    </row>
    <row r="13" spans="1:66" ht="28.5" customHeight="1">
      <c r="A13" s="227">
        <v>3</v>
      </c>
      <c r="B13" s="3" t="s">
        <v>285</v>
      </c>
      <c r="C13" s="228" t="s">
        <v>286</v>
      </c>
      <c r="D13" s="229" t="e">
        <f>+COUNTIF('[2]4.Bang luong hien tai'!$G$10:$G$333,'3.Bang phan bo luong'!$C13)</f>
        <v>#VALUE!</v>
      </c>
      <c r="E13" s="230" t="e">
        <f>SUMIF('[2]4.Bang luong hien tai'!$G$10:$G$333,$C13,'[2]4.Bang luong hien tai'!$O$10:$O$333)</f>
        <v>#VALUE!</v>
      </c>
      <c r="F13" s="231" t="e">
        <f>SUMIF('[2]4.Bang luong hien tai'!$G$10:$G$333,$C13,'[2]4.Bang luong hien tai'!$P$10:$P$333)</f>
        <v>#VALUE!</v>
      </c>
      <c r="G13" s="231" t="e">
        <f>SUMIF('[2]4.Bang luong hien tai'!$G$10:$G$333,$C13,'[2]4.Bang luong hien tai'!$Q$10:$Q$333)</f>
        <v>#VALUE!</v>
      </c>
      <c r="H13" s="231" t="e">
        <f>SUMIF('[2]4.Bang luong hien tai'!$G$10:$G$333,$C13,'[2]4.Bang luong hien tai'!$Z$10:$Z$333)</f>
        <v>#VALUE!</v>
      </c>
      <c r="I13" s="232" t="e">
        <f>SUMIF('[2]4.Bang luong hien tai'!$G$10:$G$333,$C13,'[2]4.Bang luong hien tai'!$AA$10:$AA$333)</f>
        <v>#VALUE!</v>
      </c>
      <c r="J13" s="233" t="e">
        <f>SUMIF('[2]4.Bang luong hien tai'!$G$10:$G$333,$C13,'[2]4.Bang luong hien tai'!$AB$10:$AB$333)</f>
        <v>#VALUE!</v>
      </c>
      <c r="K13" s="233" t="e">
        <f>SUMIF('[2]4.Bang luong hien tai'!$G$10:$G$333,$C13,'[2]4.Bang luong hien tai'!$AC$10:$AC$333)</f>
        <v>#VALUE!</v>
      </c>
      <c r="L13" s="233" t="e">
        <f>SUMIF('[2]4.Bang luong hien tai'!$G$10:$G$333,$C13,'[2]4.Bang luong hien tai'!$AD$10:$AD$333)</f>
        <v>#VALUE!</v>
      </c>
      <c r="M13" s="233" t="e">
        <f>SUMIF('[2]4.Bang luong hien tai'!$G$10:$G$333,$C13,'[2]4.Bang luong hien tai'!$AE$10:$AE$333)</f>
        <v>#VALUE!</v>
      </c>
      <c r="N13" s="233" t="e">
        <f>SUMIF('[2]4.Bang luong hien tai'!$G$10:$G$333,$C13,'[2]4.Bang luong hien tai'!$AF$10:$AF$333)</f>
        <v>#VALUE!</v>
      </c>
      <c r="O13" s="233" t="e">
        <f>SUMIF('[2]4.Bang luong hien tai'!$G$10:$G$333,$C13,'[2]4.Bang luong hien tai'!$AG$10:$AG$333)</f>
        <v>#VALUE!</v>
      </c>
      <c r="P13" s="233" t="e">
        <f>SUMIF('[2]4.Bang luong hien tai'!$G$10:$G$333,$C13,'[2]4.Bang luong hien tai'!$AH$10:$AH$333)</f>
        <v>#VALUE!</v>
      </c>
      <c r="Q13" s="233" t="e">
        <f>SUMIF('[2]4.Bang luong hien tai'!$G$10:$G$333,$C13,'[2]4.Bang luong hien tai'!$AI$10:$AI$333)</f>
        <v>#VALUE!</v>
      </c>
      <c r="R13" s="233" t="e">
        <f>SUMIF('[2]4.Bang luong hien tai'!$G$10:$G$333,$C13,'[2]4.Bang luong hien tai'!$AJ$10:$AJ$333)</f>
        <v>#VALUE!</v>
      </c>
      <c r="S13" s="233" t="e">
        <f>SUMIF('[2]4.Bang luong hien tai'!$G$10:$G$333,$C13,'[2]4.Bang luong hien tai'!$BO$10:$BO$333)</f>
        <v>#VALUE!</v>
      </c>
      <c r="T13" s="233" t="e">
        <f>SUMIF('[2]4.Bang luong hien tai'!$G$10:$G$333,$C13,'[2]4.Bang luong hien tai'!$BP$10:$BP$333)</f>
        <v>#VALUE!</v>
      </c>
      <c r="U13" s="233" t="e">
        <f>SUMIF('[2]4.Bang luong hien tai'!$G$10:$G$333,$C13,'[2]4.Bang luong hien tai'!$BS$10:$BS$333)</f>
        <v>#VALUE!</v>
      </c>
      <c r="V13" s="233" t="e">
        <f>SUMIF('[2]4.Bang luong hien tai'!$G$10:$G$333,$C13,'[2]4.Bang luong hien tai'!$BT$10:$BT$333)</f>
        <v>#VALUE!</v>
      </c>
      <c r="W13" s="233" t="e">
        <f>SUMIF('[2]4.Bang luong hien tai'!$G$10:$G$333,$C13,'[2]4.Bang luong hien tai'!$AM$10:$AM$333)</f>
        <v>#VALUE!</v>
      </c>
      <c r="X13" s="233" t="e">
        <f>SUMIF('[2]4.Bang luong hien tai'!$G$10:$G$333,$C13,'[2]4.Bang luong hien tai'!$AN$10:$AN$333)</f>
        <v>#VALUE!</v>
      </c>
      <c r="Y13" s="233" t="e">
        <f>SUMIF('[2]4.Bang luong hien tai'!$G$10:$G$333,$C13,'[2]4.Bang luong hien tai'!$AO$10:$AO$333)</f>
        <v>#VALUE!</v>
      </c>
      <c r="Z13" s="233" t="e">
        <f>SUMIF('[2]4.Bang luong hien tai'!$G$10:$G$333,$C13,'[2]4.Bang luong hien tai'!$AP$10:$AP$333)</f>
        <v>#VALUE!</v>
      </c>
      <c r="AA13" s="233" t="e">
        <f>SUMIF('[1]03.Bang luong hien tai'!$G$143:$G$1450,$C13,'[1]03.Bang luong hien tai'!AQ$143:AQ$1450)</f>
        <v>#VALUE!</v>
      </c>
      <c r="AB13" s="233" t="e">
        <f>SUMIF('[2]4.Bang luong hien tai'!$G$10:$G$333,$C13,'[2]4.Bang luong hien tai'!$AR$10:$AR$333)</f>
        <v>#VALUE!</v>
      </c>
      <c r="AC13" s="233" t="e">
        <f>SUMIF('[1]03.Bang luong hien tai'!$G$10:$G$1450,$C13,'[1]03.Bang luong hien tai'!AS$10:AS$1450)</f>
        <v>#VALUE!</v>
      </c>
      <c r="AD13" s="233" t="e">
        <f>SUMIF('[1]03.Bang luong hien tai'!$G$143:$G$1450,$C13,'[1]03.Bang luong hien tai'!AT$143:AT$1450)</f>
        <v>#VALUE!</v>
      </c>
      <c r="AE13" s="233" t="e">
        <f>SUMIF('[2]4.Bang luong hien tai'!$G$10:$G$333,$C13,'[2]4.Bang luong hien tai'!$AU$10:$AU$333)</f>
        <v>#VALUE!</v>
      </c>
      <c r="AF13" s="233" t="e">
        <f>SUMIF('[2]4.Bang luong hien tai'!$G$10:$G$333,$C13,'[2]4.Bang luong hien tai'!$AV$10:$AV$333)</f>
        <v>#VALUE!</v>
      </c>
      <c r="AG13" s="233" t="e">
        <f>SUMIF('[2]4.Bang luong hien tai'!$G$10:$G$333,$C13,'[2]4.Bang luong hien tai'!$AW$10:$AW$333)</f>
        <v>#VALUE!</v>
      </c>
      <c r="AH13" s="233" t="e">
        <f>SUMIF('[2]4.Bang luong hien tai'!$G$10:$G$333,$C13,'[2]4.Bang luong hien tai'!$BQ$10:$BQ$333)</f>
        <v>#VALUE!</v>
      </c>
      <c r="AI13" s="233" t="e">
        <f>SUMIF('[2]4.Bang luong hien tai'!$G$10:$G$333,$C13,'[2]4.Bang luong hien tai'!$BR$10:$BR$333)</f>
        <v>#VALUE!</v>
      </c>
      <c r="AJ13" s="233" t="e">
        <f>SUMIF('[2]4.Bang luong hien tai'!$G$10:$G$333,$C13,'[2]4.Bang luong hien tai'!$AY$10:$AY$333)</f>
        <v>#VALUE!</v>
      </c>
      <c r="AK13" s="231" t="e">
        <f>SUMIF('[2]4.Bang luong hien tai'!$G$10:$G$333,$C13,'[2]4.Bang luong hien tai'!$AZ$10:$AZ$333)</f>
        <v>#VALUE!</v>
      </c>
      <c r="AL13" s="231" t="e">
        <f>SUMIF('[2]4.Bang luong hien tai'!$G$10:$G$333,$C13,'[2]4.Bang luong hien tai'!$BA$10:$BA$333)</f>
        <v>#VALUE!</v>
      </c>
      <c r="AM13" s="231" t="e">
        <f>SUMIF('[1]03.Bang luong hien tai'!$G$10:$G$1450,$C13,'[1]03.Bang luong hien tai'!BC$10:BC$1450)</f>
        <v>#VALUE!</v>
      </c>
      <c r="AN13" s="231" t="e">
        <f>SUMIF('[1]03.Bang luong hien tai'!$G$10:$G$1450,$C13,'[1]03.Bang luong hien tai'!BD$10:BD$1450)</f>
        <v>#VALUE!</v>
      </c>
      <c r="AO13" s="231" t="e">
        <f>SUMIF('[1]03.Bang luong hien tai'!$G$10:$G$1450,$C13,'[1]03.Bang luong hien tai'!BE$10:BE$1450)</f>
        <v>#VALUE!</v>
      </c>
      <c r="AP13" s="231" t="e">
        <f>SUMIF('[1]03.Bang luong hien tai'!$G$10:$G$1450,$C13,'[1]03.Bang luong hien tai'!BF$10:BF$1450)</f>
        <v>#VALUE!</v>
      </c>
      <c r="AQ13" s="231" t="e">
        <f>SUMIF('[1]03.Bang luong hien tai'!$G$10:$G$1450,$C13,'[1]03.Bang luong hien tai'!BG$10:BG$1450)</f>
        <v>#VALUE!</v>
      </c>
      <c r="AR13" s="231" t="e">
        <f>SUMIF('[1]03.Bang luong hien tai'!$G$10:$G$1450,$C13,'[1]03.Bang luong hien tai'!BI$10:BI$1450)</f>
        <v>#VALUE!</v>
      </c>
      <c r="AS13" s="231" t="e">
        <f>SUMIF('[1]03.Bang luong hien tai'!$G$10:$G$1450,$C13,'[1]03.Bang luong hien tai'!BJ$10:BJ$1450)</f>
        <v>#VALUE!</v>
      </c>
      <c r="AT13" s="231"/>
      <c r="AU13" s="188" t="s">
        <v>188</v>
      </c>
    </row>
    <row r="14" spans="1:66" ht="28.5" customHeight="1">
      <c r="A14" s="227">
        <v>4</v>
      </c>
      <c r="B14" s="3" t="s">
        <v>287</v>
      </c>
      <c r="C14" s="228" t="s">
        <v>288</v>
      </c>
      <c r="D14" s="229" t="e">
        <f>+COUNTIF('[2]4.Bang luong hien tai'!$G$10:$G$333,'3.Bang phan bo luong'!$C14)</f>
        <v>#VALUE!</v>
      </c>
      <c r="E14" s="230" t="e">
        <f>SUMIF('[2]4.Bang luong hien tai'!$G$10:$G$333,$C14,'[2]4.Bang luong hien tai'!$O$10:$O$333)</f>
        <v>#VALUE!</v>
      </c>
      <c r="F14" s="231" t="e">
        <f>SUMIF('[2]4.Bang luong hien tai'!$G$10:$G$333,$C14,'[2]4.Bang luong hien tai'!$P$10:$P$333)</f>
        <v>#VALUE!</v>
      </c>
      <c r="G14" s="231" t="e">
        <f>SUMIF('[2]4.Bang luong hien tai'!$G$10:$G$333,$C14,'[2]4.Bang luong hien tai'!$Q$10:$Q$333)</f>
        <v>#VALUE!</v>
      </c>
      <c r="H14" s="231" t="e">
        <f>SUMIF('[2]4.Bang luong hien tai'!$G$10:$G$333,$C14,'[2]4.Bang luong hien tai'!$Z$10:$Z$333)</f>
        <v>#VALUE!</v>
      </c>
      <c r="I14" s="232" t="e">
        <f>SUMIF('[2]4.Bang luong hien tai'!$G$10:$G$333,$C14,'[2]4.Bang luong hien tai'!$AA$10:$AA$333)</f>
        <v>#VALUE!</v>
      </c>
      <c r="J14" s="233" t="e">
        <f>SUMIF('[2]4.Bang luong hien tai'!$G$10:$G$333,$C14,'[2]4.Bang luong hien tai'!$AB$10:$AB$333)</f>
        <v>#VALUE!</v>
      </c>
      <c r="K14" s="233" t="e">
        <f>SUMIF('[2]4.Bang luong hien tai'!$G$10:$G$333,$C14,'[2]4.Bang luong hien tai'!$AC$10:$AC$333)</f>
        <v>#VALUE!</v>
      </c>
      <c r="L14" s="233" t="e">
        <f>SUMIF('[2]4.Bang luong hien tai'!$G$10:$G$333,$C14,'[2]4.Bang luong hien tai'!$AD$10:$AD$333)</f>
        <v>#VALUE!</v>
      </c>
      <c r="M14" s="233" t="e">
        <f>SUMIF('[2]4.Bang luong hien tai'!$G$10:$G$333,$C14,'[2]4.Bang luong hien tai'!$AE$10:$AE$333)</f>
        <v>#VALUE!</v>
      </c>
      <c r="N14" s="233" t="e">
        <f>SUMIF('[2]4.Bang luong hien tai'!$G$10:$G$333,$C14,'[2]4.Bang luong hien tai'!$AF$10:$AF$333)</f>
        <v>#VALUE!</v>
      </c>
      <c r="O14" s="233" t="e">
        <f>SUMIF('[2]4.Bang luong hien tai'!$G$10:$G$333,$C14,'[2]4.Bang luong hien tai'!$AG$10:$AG$333)</f>
        <v>#VALUE!</v>
      </c>
      <c r="P14" s="233" t="e">
        <f>SUMIF('[2]4.Bang luong hien tai'!$G$10:$G$333,$C14,'[2]4.Bang luong hien tai'!$AH$10:$AH$333)</f>
        <v>#VALUE!</v>
      </c>
      <c r="Q14" s="233" t="e">
        <f>SUMIF('[2]4.Bang luong hien tai'!$G$10:$G$333,$C14,'[2]4.Bang luong hien tai'!$AI$10:$AI$333)</f>
        <v>#VALUE!</v>
      </c>
      <c r="R14" s="233" t="e">
        <f>SUMIF('[2]4.Bang luong hien tai'!$G$10:$G$333,$C14,'[2]4.Bang luong hien tai'!$AJ$10:$AJ$333)</f>
        <v>#VALUE!</v>
      </c>
      <c r="S14" s="233" t="e">
        <f>SUMIF('[2]4.Bang luong hien tai'!$G$10:$G$333,$C14,'[2]4.Bang luong hien tai'!$BO$10:$BO$333)</f>
        <v>#VALUE!</v>
      </c>
      <c r="T14" s="233" t="e">
        <f>SUMIF('[2]4.Bang luong hien tai'!$G$10:$G$333,$C14,'[2]4.Bang luong hien tai'!$BP$10:$BP$333)</f>
        <v>#VALUE!</v>
      </c>
      <c r="U14" s="233" t="e">
        <f>SUMIF('[2]4.Bang luong hien tai'!$G$10:$G$333,$C14,'[2]4.Bang luong hien tai'!$BS$10:$BS$333)</f>
        <v>#VALUE!</v>
      </c>
      <c r="V14" s="233" t="e">
        <f>SUMIF('[2]4.Bang luong hien tai'!$G$10:$G$333,$C14,'[2]4.Bang luong hien tai'!$BT$10:$BT$333)</f>
        <v>#VALUE!</v>
      </c>
      <c r="W14" s="233" t="e">
        <f>SUMIF('[2]4.Bang luong hien tai'!$G$10:$G$333,$C14,'[2]4.Bang luong hien tai'!$AM$10:$AM$333)</f>
        <v>#VALUE!</v>
      </c>
      <c r="X14" s="233" t="e">
        <f>SUMIF('[2]4.Bang luong hien tai'!$G$10:$G$333,$C14,'[2]4.Bang luong hien tai'!$AN$10:$AN$333)</f>
        <v>#VALUE!</v>
      </c>
      <c r="Y14" s="233" t="e">
        <f>SUMIF('[2]4.Bang luong hien tai'!$G$10:$G$333,$C14,'[2]4.Bang luong hien tai'!$AO$10:$AO$333)</f>
        <v>#VALUE!</v>
      </c>
      <c r="Z14" s="233" t="e">
        <f>SUMIF('[2]4.Bang luong hien tai'!$G$10:$G$333,$C14,'[2]4.Bang luong hien tai'!$AP$10:$AP$333)</f>
        <v>#VALUE!</v>
      </c>
      <c r="AA14" s="233" t="e">
        <f>SUMIF('[1]03.Bang luong hien tai'!$G$143:$G$1450,$C14,'[1]03.Bang luong hien tai'!AQ$143:AQ$1450)</f>
        <v>#VALUE!</v>
      </c>
      <c r="AB14" s="233" t="e">
        <f>SUMIF('[2]4.Bang luong hien tai'!$G$10:$G$333,$C14,'[2]4.Bang luong hien tai'!$AR$10:$AR$333)</f>
        <v>#VALUE!</v>
      </c>
      <c r="AC14" s="233" t="e">
        <f>SUMIF('[1]03.Bang luong hien tai'!$G$10:$G$1450,$C14,'[1]03.Bang luong hien tai'!AS$10:AS$1450)</f>
        <v>#VALUE!</v>
      </c>
      <c r="AD14" s="233" t="e">
        <f>SUMIF('[1]03.Bang luong hien tai'!$G$143:$G$1450,$C14,'[1]03.Bang luong hien tai'!AT$143:AT$1450)</f>
        <v>#VALUE!</v>
      </c>
      <c r="AE14" s="233" t="e">
        <f>SUMIF('[2]4.Bang luong hien tai'!$G$10:$G$333,$C14,'[2]4.Bang luong hien tai'!$AU$10:$AU$333)</f>
        <v>#VALUE!</v>
      </c>
      <c r="AF14" s="233" t="e">
        <f>SUMIF('[2]4.Bang luong hien tai'!$G$10:$G$333,$C14,'[2]4.Bang luong hien tai'!$AV$10:$AV$333)</f>
        <v>#VALUE!</v>
      </c>
      <c r="AG14" s="233" t="e">
        <f>SUMIF('[2]4.Bang luong hien tai'!$G$10:$G$333,$C14,'[2]4.Bang luong hien tai'!$AW$10:$AW$333)</f>
        <v>#VALUE!</v>
      </c>
      <c r="AH14" s="233" t="e">
        <f>SUMIF('[2]4.Bang luong hien tai'!$G$10:$G$333,$C14,'[2]4.Bang luong hien tai'!$BQ$10:$BQ$333)</f>
        <v>#VALUE!</v>
      </c>
      <c r="AI14" s="233" t="e">
        <f>SUMIF('[2]4.Bang luong hien tai'!$G$10:$G$333,$C14,'[2]4.Bang luong hien tai'!$BR$10:$BR$333)</f>
        <v>#VALUE!</v>
      </c>
      <c r="AJ14" s="233" t="e">
        <f>SUMIF('[2]4.Bang luong hien tai'!$G$10:$G$333,$C14,'[2]4.Bang luong hien tai'!$AY$10:$AY$333)</f>
        <v>#VALUE!</v>
      </c>
      <c r="AK14" s="231" t="e">
        <f>SUMIF('[2]4.Bang luong hien tai'!$G$10:$G$333,$C14,'[2]4.Bang luong hien tai'!$AZ$10:$AZ$333)</f>
        <v>#VALUE!</v>
      </c>
      <c r="AL14" s="231" t="e">
        <f>SUMIF('[2]4.Bang luong hien tai'!$G$10:$G$333,$C14,'[2]4.Bang luong hien tai'!$BA$10:$BA$333)</f>
        <v>#VALUE!</v>
      </c>
      <c r="AM14" s="231" t="e">
        <f>SUMIF('[1]03.Bang luong hien tai'!$G$10:$G$1450,$C14,'[1]03.Bang luong hien tai'!BC$10:BC$1450)</f>
        <v>#VALUE!</v>
      </c>
      <c r="AN14" s="231" t="e">
        <f>SUMIF('[1]03.Bang luong hien tai'!$G$10:$G$1450,$C14,'[1]03.Bang luong hien tai'!BD$10:BD$1450)</f>
        <v>#VALUE!</v>
      </c>
      <c r="AO14" s="231" t="e">
        <f>SUMIF('[1]03.Bang luong hien tai'!$G$10:$G$1450,$C14,'[1]03.Bang luong hien tai'!BE$10:BE$1450)</f>
        <v>#VALUE!</v>
      </c>
      <c r="AP14" s="231" t="e">
        <f>SUMIF('[1]03.Bang luong hien tai'!$G$10:$G$1450,$C14,'[1]03.Bang luong hien tai'!BF$10:BF$1450)</f>
        <v>#VALUE!</v>
      </c>
      <c r="AQ14" s="231" t="e">
        <f>SUMIF('[1]03.Bang luong hien tai'!$G$10:$G$1450,$C14,'[1]03.Bang luong hien tai'!BG$10:BG$1450)</f>
        <v>#VALUE!</v>
      </c>
      <c r="AR14" s="231" t="e">
        <f>SUMIF('[1]03.Bang luong hien tai'!$G$10:$G$1450,$C14,'[1]03.Bang luong hien tai'!BI$10:BI$1450)</f>
        <v>#VALUE!</v>
      </c>
      <c r="AS14" s="231" t="e">
        <f>SUMIF('[1]03.Bang luong hien tai'!$G$10:$G$1450,$C14,'[1]03.Bang luong hien tai'!BJ$10:BJ$1450)</f>
        <v>#VALUE!</v>
      </c>
      <c r="AT14" s="231"/>
      <c r="AU14" s="188" t="s">
        <v>188</v>
      </c>
    </row>
    <row r="15" spans="1:66" ht="28.5" customHeight="1">
      <c r="A15" s="227">
        <v>5</v>
      </c>
      <c r="B15" s="3" t="s">
        <v>289</v>
      </c>
      <c r="C15" s="228" t="s">
        <v>290</v>
      </c>
      <c r="D15" s="229" t="e">
        <f>+COUNTIF('[2]4.Bang luong hien tai'!$G$10:$G$333,'3.Bang phan bo luong'!$C15)</f>
        <v>#VALUE!</v>
      </c>
      <c r="E15" s="230" t="e">
        <f>SUMIF('[2]4.Bang luong hien tai'!$G$10:$G$333,$C15,'[2]4.Bang luong hien tai'!$O$10:$O$333)</f>
        <v>#VALUE!</v>
      </c>
      <c r="F15" s="231" t="e">
        <f>SUMIF('[2]4.Bang luong hien tai'!$G$10:$G$333,$C15,'[2]4.Bang luong hien tai'!$P$10:$P$333)</f>
        <v>#VALUE!</v>
      </c>
      <c r="G15" s="231" t="e">
        <f>SUMIF('[2]4.Bang luong hien tai'!$G$10:$G$333,$C15,'[2]4.Bang luong hien tai'!$Q$10:$Q$333)</f>
        <v>#VALUE!</v>
      </c>
      <c r="H15" s="231" t="e">
        <f>SUMIF('[2]4.Bang luong hien tai'!$G$10:$G$333,$C15,'[2]4.Bang luong hien tai'!$Z$10:$Z$333)</f>
        <v>#VALUE!</v>
      </c>
      <c r="I15" s="232" t="e">
        <f>SUMIF('[2]4.Bang luong hien tai'!$G$10:$G$333,$C15,'[2]4.Bang luong hien tai'!$AA$10:$AA$333)</f>
        <v>#VALUE!</v>
      </c>
      <c r="J15" s="233" t="e">
        <f>SUMIF('[2]4.Bang luong hien tai'!$G$10:$G$333,$C15,'[2]4.Bang luong hien tai'!$AB$10:$AB$333)</f>
        <v>#VALUE!</v>
      </c>
      <c r="K15" s="233" t="e">
        <f>SUMIF('[2]4.Bang luong hien tai'!$G$10:$G$333,$C15,'[2]4.Bang luong hien tai'!$AC$10:$AC$333)</f>
        <v>#VALUE!</v>
      </c>
      <c r="L15" s="233" t="e">
        <f>SUMIF('[2]4.Bang luong hien tai'!$G$10:$G$333,$C15,'[2]4.Bang luong hien tai'!$AD$10:$AD$333)</f>
        <v>#VALUE!</v>
      </c>
      <c r="M15" s="233" t="e">
        <f>SUMIF('[2]4.Bang luong hien tai'!$G$10:$G$333,$C15,'[2]4.Bang luong hien tai'!$AE$10:$AE$333)</f>
        <v>#VALUE!</v>
      </c>
      <c r="N15" s="233" t="e">
        <f>SUMIF('[2]4.Bang luong hien tai'!$G$10:$G$333,$C15,'[2]4.Bang luong hien tai'!$AF$10:$AF$333)</f>
        <v>#VALUE!</v>
      </c>
      <c r="O15" s="233" t="e">
        <f>SUMIF('[2]4.Bang luong hien tai'!$G$10:$G$333,$C15,'[2]4.Bang luong hien tai'!$AG$10:$AG$333)</f>
        <v>#VALUE!</v>
      </c>
      <c r="P15" s="233" t="e">
        <f>SUMIF('[2]4.Bang luong hien tai'!$G$10:$G$333,$C15,'[2]4.Bang luong hien tai'!$AH$10:$AH$333)</f>
        <v>#VALUE!</v>
      </c>
      <c r="Q15" s="233" t="e">
        <f>SUMIF('[2]4.Bang luong hien tai'!$G$10:$G$333,$C15,'[2]4.Bang luong hien tai'!$AI$10:$AI$333)</f>
        <v>#VALUE!</v>
      </c>
      <c r="R15" s="233" t="e">
        <f>SUMIF('[2]4.Bang luong hien tai'!$G$10:$G$333,$C15,'[2]4.Bang luong hien tai'!$AJ$10:$AJ$333)</f>
        <v>#VALUE!</v>
      </c>
      <c r="S15" s="233" t="e">
        <f>SUMIF('[2]4.Bang luong hien tai'!$G$10:$G$333,$C15,'[2]4.Bang luong hien tai'!$BO$10:$BO$333)</f>
        <v>#VALUE!</v>
      </c>
      <c r="T15" s="233" t="e">
        <f>SUMIF('[2]4.Bang luong hien tai'!$G$10:$G$333,$C15,'[2]4.Bang luong hien tai'!$BP$10:$BP$333)</f>
        <v>#VALUE!</v>
      </c>
      <c r="U15" s="233" t="e">
        <f>SUMIF('[2]4.Bang luong hien tai'!$G$10:$G$333,$C15,'[2]4.Bang luong hien tai'!$BS$10:$BS$333)</f>
        <v>#VALUE!</v>
      </c>
      <c r="V15" s="233" t="e">
        <f>SUMIF('[2]4.Bang luong hien tai'!$G$10:$G$333,$C15,'[2]4.Bang luong hien tai'!$BT$10:$BT$333)</f>
        <v>#VALUE!</v>
      </c>
      <c r="W15" s="233" t="e">
        <f>SUMIF('[2]4.Bang luong hien tai'!$G$10:$G$333,$C15,'[2]4.Bang luong hien tai'!$AM$10:$AM$333)</f>
        <v>#VALUE!</v>
      </c>
      <c r="X15" s="233" t="e">
        <f>SUMIF('[2]4.Bang luong hien tai'!$G$10:$G$333,$C15,'[2]4.Bang luong hien tai'!$AN$10:$AN$333)</f>
        <v>#VALUE!</v>
      </c>
      <c r="Y15" s="233" t="e">
        <f>SUMIF('[2]4.Bang luong hien tai'!$G$10:$G$333,$C15,'[2]4.Bang luong hien tai'!$AO$10:$AO$333)</f>
        <v>#VALUE!</v>
      </c>
      <c r="Z15" s="233" t="e">
        <f>SUMIF('[2]4.Bang luong hien tai'!$G$10:$G$333,$C15,'[2]4.Bang luong hien tai'!$AP$10:$AP$333)</f>
        <v>#VALUE!</v>
      </c>
      <c r="AA15" s="233" t="e">
        <f>SUMIF('[1]03.Bang luong hien tai'!$G$143:$G$1450,$C15,'[1]03.Bang luong hien tai'!AQ$143:AQ$1450)</f>
        <v>#VALUE!</v>
      </c>
      <c r="AB15" s="233" t="e">
        <f>SUMIF('[2]4.Bang luong hien tai'!$G$10:$G$333,$C15,'[2]4.Bang luong hien tai'!$AR$10:$AR$333)</f>
        <v>#VALUE!</v>
      </c>
      <c r="AC15" s="233" t="e">
        <f>SUMIF('[1]03.Bang luong hien tai'!$G$10:$G$1450,$C15,'[1]03.Bang luong hien tai'!AS$10:AS$1450)</f>
        <v>#VALUE!</v>
      </c>
      <c r="AD15" s="233" t="e">
        <f>SUMIF('[1]03.Bang luong hien tai'!$G$143:$G$1450,$C15,'[1]03.Bang luong hien tai'!AT$143:AT$1450)</f>
        <v>#VALUE!</v>
      </c>
      <c r="AE15" s="233" t="e">
        <f>SUMIF('[2]4.Bang luong hien tai'!$G$10:$G$333,$C15,'[2]4.Bang luong hien tai'!$AU$10:$AU$333)</f>
        <v>#VALUE!</v>
      </c>
      <c r="AF15" s="233" t="e">
        <f>SUMIF('[2]4.Bang luong hien tai'!$G$10:$G$333,$C15,'[2]4.Bang luong hien tai'!$AV$10:$AV$333)</f>
        <v>#VALUE!</v>
      </c>
      <c r="AG15" s="233" t="e">
        <f>SUMIF('[2]4.Bang luong hien tai'!$G$10:$G$333,$C15,'[2]4.Bang luong hien tai'!$AW$10:$AW$333)</f>
        <v>#VALUE!</v>
      </c>
      <c r="AH15" s="233" t="e">
        <f>SUMIF('[2]4.Bang luong hien tai'!$G$10:$G$333,$C15,'[2]4.Bang luong hien tai'!$BQ$10:$BQ$333)</f>
        <v>#VALUE!</v>
      </c>
      <c r="AI15" s="233" t="e">
        <f>SUMIF('[2]4.Bang luong hien tai'!$G$10:$G$333,$C15,'[2]4.Bang luong hien tai'!$BR$10:$BR$333)</f>
        <v>#VALUE!</v>
      </c>
      <c r="AJ15" s="233" t="e">
        <f>SUMIF('[2]4.Bang luong hien tai'!$G$10:$G$333,$C15,'[2]4.Bang luong hien tai'!$AY$10:$AY$333)</f>
        <v>#VALUE!</v>
      </c>
      <c r="AK15" s="231" t="e">
        <f>SUMIF('[2]4.Bang luong hien tai'!$G$10:$G$333,$C15,'[2]4.Bang luong hien tai'!$AZ$10:$AZ$333)</f>
        <v>#VALUE!</v>
      </c>
      <c r="AL15" s="231" t="e">
        <f>SUMIF('[2]4.Bang luong hien tai'!$G$10:$G$333,$C15,'[2]4.Bang luong hien tai'!$BA$10:$BA$333)</f>
        <v>#VALUE!</v>
      </c>
      <c r="AM15" s="231" t="e">
        <f>SUMIF('[1]03.Bang luong hien tai'!$G$10:$G$1450,$C15,'[1]03.Bang luong hien tai'!BC$10:BC$1450)</f>
        <v>#VALUE!</v>
      </c>
      <c r="AN15" s="231" t="e">
        <f>SUMIF('[1]03.Bang luong hien tai'!$G$10:$G$1450,$C15,'[1]03.Bang luong hien tai'!BD$10:BD$1450)</f>
        <v>#VALUE!</v>
      </c>
      <c r="AO15" s="231" t="e">
        <f>SUMIF('[1]03.Bang luong hien tai'!$G$10:$G$1450,$C15,'[1]03.Bang luong hien tai'!BE$10:BE$1450)</f>
        <v>#VALUE!</v>
      </c>
      <c r="AP15" s="231" t="e">
        <f>SUMIF('[1]03.Bang luong hien tai'!$G$10:$G$1450,$C15,'[1]03.Bang luong hien tai'!BF$10:BF$1450)</f>
        <v>#VALUE!</v>
      </c>
      <c r="AQ15" s="231" t="e">
        <f>SUMIF('[1]03.Bang luong hien tai'!$G$10:$G$1450,$C15,'[1]03.Bang luong hien tai'!BG$10:BG$1450)</f>
        <v>#VALUE!</v>
      </c>
      <c r="AR15" s="231" t="e">
        <f>SUMIF('[1]03.Bang luong hien tai'!$G$10:$G$1450,$C15,'[1]03.Bang luong hien tai'!BI$10:BI$1450)</f>
        <v>#VALUE!</v>
      </c>
      <c r="AS15" s="231" t="e">
        <f>SUMIF('[1]03.Bang luong hien tai'!$G$10:$G$1450,$C15,'[1]03.Bang luong hien tai'!BJ$10:BJ$1450)</f>
        <v>#VALUE!</v>
      </c>
      <c r="AT15" s="231"/>
      <c r="AU15" s="188" t="s">
        <v>188</v>
      </c>
    </row>
    <row r="16" spans="1:66" ht="28.5" customHeight="1">
      <c r="A16" s="227">
        <v>7</v>
      </c>
      <c r="B16" s="3" t="s">
        <v>291</v>
      </c>
      <c r="C16" s="228" t="s">
        <v>292</v>
      </c>
      <c r="D16" s="229" t="e">
        <f>+COUNTIF('[2]4.Bang luong hien tai'!$G$10:$G$333,'3.Bang phan bo luong'!$C16)</f>
        <v>#VALUE!</v>
      </c>
      <c r="E16" s="230" t="e">
        <f>SUMIF('[2]4.Bang luong hien tai'!$G$10:$G$333,$C16,'[2]4.Bang luong hien tai'!$O$10:$O$333)</f>
        <v>#VALUE!</v>
      </c>
      <c r="F16" s="231" t="e">
        <f>SUMIF('[2]4.Bang luong hien tai'!$G$10:$G$333,$C16,'[2]4.Bang luong hien tai'!$P$10:$P$333)</f>
        <v>#VALUE!</v>
      </c>
      <c r="G16" s="231" t="e">
        <f>SUMIF('[2]4.Bang luong hien tai'!$G$10:$G$333,$C16,'[2]4.Bang luong hien tai'!$Q$10:$Q$333)</f>
        <v>#VALUE!</v>
      </c>
      <c r="H16" s="231" t="e">
        <f>SUMIF('[2]4.Bang luong hien tai'!$G$10:$G$333,$C16,'[2]4.Bang luong hien tai'!$Z$10:$Z$333)</f>
        <v>#VALUE!</v>
      </c>
      <c r="I16" s="232" t="e">
        <f>SUMIF('[2]4.Bang luong hien tai'!$G$10:$G$333,$C16,'[2]4.Bang luong hien tai'!$AA$10:$AA$333)</f>
        <v>#VALUE!</v>
      </c>
      <c r="J16" s="233" t="e">
        <f>SUMIF('[2]4.Bang luong hien tai'!$G$10:$G$333,$C16,'[2]4.Bang luong hien tai'!$AB$10:$AB$333)</f>
        <v>#VALUE!</v>
      </c>
      <c r="K16" s="233" t="e">
        <f>SUMIF('[2]4.Bang luong hien tai'!$G$10:$G$333,$C16,'[2]4.Bang luong hien tai'!$AC$10:$AC$333)</f>
        <v>#VALUE!</v>
      </c>
      <c r="L16" s="233" t="e">
        <f>SUMIF('[2]4.Bang luong hien tai'!$G$10:$G$333,$C16,'[2]4.Bang luong hien tai'!$AD$10:$AD$333)</f>
        <v>#VALUE!</v>
      </c>
      <c r="M16" s="233" t="e">
        <f>SUMIF('[2]4.Bang luong hien tai'!$G$10:$G$333,$C16,'[2]4.Bang luong hien tai'!$AE$10:$AE$333)</f>
        <v>#VALUE!</v>
      </c>
      <c r="N16" s="233" t="e">
        <f>SUMIF('[2]4.Bang luong hien tai'!$G$10:$G$333,$C16,'[2]4.Bang luong hien tai'!$AF$10:$AF$333)</f>
        <v>#VALUE!</v>
      </c>
      <c r="O16" s="233" t="e">
        <f>SUMIF('[2]4.Bang luong hien tai'!$G$10:$G$333,$C16,'[2]4.Bang luong hien tai'!$AG$10:$AG$333)</f>
        <v>#VALUE!</v>
      </c>
      <c r="P16" s="233" t="e">
        <f>SUMIF('[2]4.Bang luong hien tai'!$G$10:$G$333,$C16,'[2]4.Bang luong hien tai'!$AH$10:$AH$333)</f>
        <v>#VALUE!</v>
      </c>
      <c r="Q16" s="233" t="e">
        <f>SUMIF('[2]4.Bang luong hien tai'!$G$10:$G$333,$C16,'[2]4.Bang luong hien tai'!$AI$10:$AI$333)</f>
        <v>#VALUE!</v>
      </c>
      <c r="R16" s="233" t="e">
        <f>SUMIF('[2]4.Bang luong hien tai'!$G$10:$G$333,$C16,'[2]4.Bang luong hien tai'!$AJ$10:$AJ$333)</f>
        <v>#VALUE!</v>
      </c>
      <c r="S16" s="233" t="e">
        <f>SUMIF('[2]4.Bang luong hien tai'!$G$10:$G$333,$C16,'[2]4.Bang luong hien tai'!$BO$10:$BO$333)</f>
        <v>#VALUE!</v>
      </c>
      <c r="T16" s="233" t="e">
        <f>SUMIF('[2]4.Bang luong hien tai'!$G$10:$G$333,$C16,'[2]4.Bang luong hien tai'!$BP$10:$BP$333)</f>
        <v>#VALUE!</v>
      </c>
      <c r="U16" s="233" t="e">
        <f>SUMIF('[2]4.Bang luong hien tai'!$G$10:$G$333,$C16,'[2]4.Bang luong hien tai'!$BS$10:$BS$333)</f>
        <v>#VALUE!</v>
      </c>
      <c r="V16" s="233" t="e">
        <f>SUMIF('[2]4.Bang luong hien tai'!$G$10:$G$333,$C16,'[2]4.Bang luong hien tai'!$BT$10:$BT$333)</f>
        <v>#VALUE!</v>
      </c>
      <c r="W16" s="233" t="e">
        <f>SUMIF('[2]4.Bang luong hien tai'!$G$10:$G$333,$C16,'[2]4.Bang luong hien tai'!$AM$10:$AM$333)</f>
        <v>#VALUE!</v>
      </c>
      <c r="X16" s="233" t="e">
        <f>SUMIF('[2]4.Bang luong hien tai'!$G$10:$G$333,$C16,'[2]4.Bang luong hien tai'!$AN$10:$AN$333)</f>
        <v>#VALUE!</v>
      </c>
      <c r="Y16" s="233" t="e">
        <f>SUMIF('[2]4.Bang luong hien tai'!$G$10:$G$333,$C16,'[2]4.Bang luong hien tai'!$AO$10:$AO$333)</f>
        <v>#VALUE!</v>
      </c>
      <c r="Z16" s="233" t="e">
        <f>SUMIF('[2]4.Bang luong hien tai'!$G$10:$G$333,$C16,'[2]4.Bang luong hien tai'!$AP$10:$AP$333)</f>
        <v>#VALUE!</v>
      </c>
      <c r="AA16" s="233" t="e">
        <f>SUMIF('[1]03.Bang luong hien tai'!$G$143:$G$1450,$C16,'[1]03.Bang luong hien tai'!AQ$143:AQ$1450)</f>
        <v>#VALUE!</v>
      </c>
      <c r="AB16" s="233" t="e">
        <f>SUMIF('[2]4.Bang luong hien tai'!$G$10:$G$333,$C16,'[2]4.Bang luong hien tai'!$AR$10:$AR$333)</f>
        <v>#VALUE!</v>
      </c>
      <c r="AC16" s="233" t="e">
        <f>SUMIF('[1]03.Bang luong hien tai'!$G$10:$G$1450,$C16,'[1]03.Bang luong hien tai'!AS$10:AS$1450)</f>
        <v>#VALUE!</v>
      </c>
      <c r="AD16" s="233" t="e">
        <f>SUMIF('[1]03.Bang luong hien tai'!$G$143:$G$1450,$C16,'[1]03.Bang luong hien tai'!AT$143:AT$1450)</f>
        <v>#VALUE!</v>
      </c>
      <c r="AE16" s="233" t="e">
        <f>SUMIF('[2]4.Bang luong hien tai'!$G$10:$G$333,$C16,'[2]4.Bang luong hien tai'!$AU$10:$AU$333)</f>
        <v>#VALUE!</v>
      </c>
      <c r="AF16" s="233" t="e">
        <f>SUMIF('[2]4.Bang luong hien tai'!$G$10:$G$333,$C16,'[2]4.Bang luong hien tai'!$AV$10:$AV$333)</f>
        <v>#VALUE!</v>
      </c>
      <c r="AG16" s="233" t="e">
        <f>SUMIF('[2]4.Bang luong hien tai'!$G$10:$G$333,$C16,'[2]4.Bang luong hien tai'!$AW$10:$AW$333)</f>
        <v>#VALUE!</v>
      </c>
      <c r="AH16" s="233" t="e">
        <f>SUMIF('[2]4.Bang luong hien tai'!$G$10:$G$333,$C16,'[2]4.Bang luong hien tai'!$BQ$10:$BQ$333)</f>
        <v>#VALUE!</v>
      </c>
      <c r="AI16" s="233" t="e">
        <f>SUMIF('[2]4.Bang luong hien tai'!$G$10:$G$333,$C16,'[2]4.Bang luong hien tai'!$BR$10:$BR$333)</f>
        <v>#VALUE!</v>
      </c>
      <c r="AJ16" s="233" t="e">
        <f>SUMIF('[2]4.Bang luong hien tai'!$G$10:$G$333,$C16,'[2]4.Bang luong hien tai'!$AY$10:$AY$333)</f>
        <v>#VALUE!</v>
      </c>
      <c r="AK16" s="231" t="e">
        <f>SUMIF('[2]4.Bang luong hien tai'!$G$10:$G$333,$C16,'[2]4.Bang luong hien tai'!$AZ$10:$AZ$333)</f>
        <v>#VALUE!</v>
      </c>
      <c r="AL16" s="231" t="e">
        <f>SUMIF('[2]4.Bang luong hien tai'!$G$10:$G$333,$C16,'[2]4.Bang luong hien tai'!$BA$10:$BA$333)</f>
        <v>#VALUE!</v>
      </c>
      <c r="AM16" s="231" t="e">
        <f>SUMIF('[1]03.Bang luong hien tai'!$G$10:$G$1450,$C16,'[1]03.Bang luong hien tai'!BC$10:BC$1450)</f>
        <v>#VALUE!</v>
      </c>
      <c r="AN16" s="231" t="e">
        <f>SUMIF('[1]03.Bang luong hien tai'!$G$10:$G$1450,$C16,'[1]03.Bang luong hien tai'!BD$10:BD$1450)</f>
        <v>#VALUE!</v>
      </c>
      <c r="AO16" s="231" t="e">
        <f>SUMIF('[1]03.Bang luong hien tai'!$G$10:$G$1450,$C16,'[1]03.Bang luong hien tai'!BE$10:BE$1450)</f>
        <v>#VALUE!</v>
      </c>
      <c r="AP16" s="231" t="e">
        <f>SUMIF('[1]03.Bang luong hien tai'!$G$10:$G$1450,$C16,'[1]03.Bang luong hien tai'!BF$10:BF$1450)</f>
        <v>#VALUE!</v>
      </c>
      <c r="AQ16" s="231" t="e">
        <f>SUMIF('[1]03.Bang luong hien tai'!$G$10:$G$1450,$C16,'[1]03.Bang luong hien tai'!BG$10:BG$1450)</f>
        <v>#VALUE!</v>
      </c>
      <c r="AR16" s="231" t="e">
        <f>SUMIF('[1]03.Bang luong hien tai'!$G$10:$G$1450,$C16,'[1]03.Bang luong hien tai'!BI$10:BI$1450)</f>
        <v>#VALUE!</v>
      </c>
      <c r="AS16" s="231" t="e">
        <f>SUMIF('[1]03.Bang luong hien tai'!$G$10:$G$1450,$C16,'[1]03.Bang luong hien tai'!BJ$10:BJ$1450)</f>
        <v>#VALUE!</v>
      </c>
      <c r="AT16" s="231"/>
      <c r="AU16" s="188" t="s">
        <v>188</v>
      </c>
    </row>
    <row r="17" spans="1:48" ht="28.5" customHeight="1">
      <c r="A17" s="227">
        <v>11</v>
      </c>
      <c r="B17" s="3" t="s">
        <v>293</v>
      </c>
      <c r="C17" s="228" t="s">
        <v>294</v>
      </c>
      <c r="D17" s="229" t="e">
        <f>+COUNTIF('[2]4.Bang luong hien tai'!$G$10:$G$333,'3.Bang phan bo luong'!$C17)</f>
        <v>#VALUE!</v>
      </c>
      <c r="E17" s="230" t="e">
        <f>SUMIF('[2]4.Bang luong hien tai'!$G$10:$G$333,$C17,'[2]4.Bang luong hien tai'!$O$10:$O$333)</f>
        <v>#VALUE!</v>
      </c>
      <c r="F17" s="231" t="e">
        <f>SUMIF('[2]4.Bang luong hien tai'!$G$10:$G$333,$C17,'[2]4.Bang luong hien tai'!$P$10:$P$333)</f>
        <v>#VALUE!</v>
      </c>
      <c r="G17" s="231" t="e">
        <f>SUMIF('[2]4.Bang luong hien tai'!$G$10:$G$333,$C17,'[2]4.Bang luong hien tai'!$Q$10:$Q$333)</f>
        <v>#VALUE!</v>
      </c>
      <c r="H17" s="231" t="e">
        <f>SUMIF('[2]4.Bang luong hien tai'!$G$10:$G$333,$C17,'[2]4.Bang luong hien tai'!$Z$10:$Z$333)</f>
        <v>#VALUE!</v>
      </c>
      <c r="I17" s="232" t="e">
        <f>SUMIF('[2]4.Bang luong hien tai'!$G$10:$G$333,$C17,'[2]4.Bang luong hien tai'!$AA$10:$AA$333)</f>
        <v>#VALUE!</v>
      </c>
      <c r="J17" s="233" t="e">
        <f>SUMIF('[2]4.Bang luong hien tai'!$G$10:$G$333,$C17,'[2]4.Bang luong hien tai'!$AB$10:$AB$333)</f>
        <v>#VALUE!</v>
      </c>
      <c r="K17" s="233" t="e">
        <f>SUMIF('[2]4.Bang luong hien tai'!$G$10:$G$333,$C17,'[2]4.Bang luong hien tai'!$AC$10:$AC$333)</f>
        <v>#VALUE!</v>
      </c>
      <c r="L17" s="233" t="e">
        <f>SUMIF('[2]4.Bang luong hien tai'!$G$10:$G$333,$C17,'[2]4.Bang luong hien tai'!$AD$10:$AD$333)</f>
        <v>#VALUE!</v>
      </c>
      <c r="M17" s="233" t="e">
        <f>SUMIF('[2]4.Bang luong hien tai'!$G$10:$G$333,$C17,'[2]4.Bang luong hien tai'!$AE$10:$AE$333)</f>
        <v>#VALUE!</v>
      </c>
      <c r="N17" s="233" t="e">
        <f>SUMIF('[2]4.Bang luong hien tai'!$G$10:$G$333,$C17,'[2]4.Bang luong hien tai'!$AF$10:$AF$333)</f>
        <v>#VALUE!</v>
      </c>
      <c r="O17" s="233" t="e">
        <f>SUMIF('[2]4.Bang luong hien tai'!$G$10:$G$333,$C17,'[2]4.Bang luong hien tai'!$AG$10:$AG$333)</f>
        <v>#VALUE!</v>
      </c>
      <c r="P17" s="233" t="e">
        <f>SUMIF('[2]4.Bang luong hien tai'!$G$10:$G$333,$C17,'[2]4.Bang luong hien tai'!$AH$10:$AH$333)</f>
        <v>#VALUE!</v>
      </c>
      <c r="Q17" s="233" t="e">
        <f>SUMIF('[2]4.Bang luong hien tai'!$G$10:$G$333,$C17,'[2]4.Bang luong hien tai'!$AI$10:$AI$333)</f>
        <v>#VALUE!</v>
      </c>
      <c r="R17" s="233" t="e">
        <f>SUMIF('[2]4.Bang luong hien tai'!$G$10:$G$333,$C17,'[2]4.Bang luong hien tai'!$AJ$10:$AJ$333)</f>
        <v>#VALUE!</v>
      </c>
      <c r="S17" s="233" t="e">
        <f>SUMIF('[2]4.Bang luong hien tai'!$G$10:$G$333,$C17,'[2]4.Bang luong hien tai'!$BO$10:$BO$333)</f>
        <v>#VALUE!</v>
      </c>
      <c r="T17" s="233" t="e">
        <f>SUMIF('[2]4.Bang luong hien tai'!$G$10:$G$333,$C17,'[2]4.Bang luong hien tai'!$BP$10:$BP$333)</f>
        <v>#VALUE!</v>
      </c>
      <c r="U17" s="233" t="e">
        <f>SUMIF('[2]4.Bang luong hien tai'!$G$10:$G$333,$C17,'[2]4.Bang luong hien tai'!$BS$10:$BS$333)</f>
        <v>#VALUE!</v>
      </c>
      <c r="V17" s="233" t="e">
        <f>SUMIF('[2]4.Bang luong hien tai'!$G$10:$G$333,$C17,'[2]4.Bang luong hien tai'!$BT$10:$BT$333)</f>
        <v>#VALUE!</v>
      </c>
      <c r="W17" s="233" t="e">
        <f>SUMIF('[2]4.Bang luong hien tai'!$G$10:$G$333,$C17,'[2]4.Bang luong hien tai'!$AM$10:$AM$333)</f>
        <v>#VALUE!</v>
      </c>
      <c r="X17" s="233" t="e">
        <f>SUMIF('[2]4.Bang luong hien tai'!$G$10:$G$333,$C17,'[2]4.Bang luong hien tai'!$AN$10:$AN$333)</f>
        <v>#VALUE!</v>
      </c>
      <c r="Y17" s="233" t="e">
        <f>SUMIF('[2]4.Bang luong hien tai'!$G$10:$G$333,$C17,'[2]4.Bang luong hien tai'!$AO$10:$AO$333)</f>
        <v>#VALUE!</v>
      </c>
      <c r="Z17" s="233" t="e">
        <f>SUMIF('[2]4.Bang luong hien tai'!$G$10:$G$333,$C17,'[2]4.Bang luong hien tai'!$AP$10:$AP$333)</f>
        <v>#VALUE!</v>
      </c>
      <c r="AA17" s="233" t="e">
        <f>SUMIF('[1]03.Bang luong hien tai'!$G$143:$G$1450,$C17,'[1]03.Bang luong hien tai'!AQ$143:AQ$1450)</f>
        <v>#VALUE!</v>
      </c>
      <c r="AB17" s="233" t="e">
        <f>SUMIF('[2]4.Bang luong hien tai'!$G$10:$G$333,$C17,'[2]4.Bang luong hien tai'!$AR$10:$AR$333)</f>
        <v>#VALUE!</v>
      </c>
      <c r="AC17" s="233" t="e">
        <f>SUMIF('[1]03.Bang luong hien tai'!$G$10:$G$1450,$C17,'[1]03.Bang luong hien tai'!AS$10:AS$1450)</f>
        <v>#VALUE!</v>
      </c>
      <c r="AD17" s="233" t="e">
        <f>SUMIF('[1]03.Bang luong hien tai'!$G$143:$G$1450,$C17,'[1]03.Bang luong hien tai'!AT$143:AT$1450)</f>
        <v>#VALUE!</v>
      </c>
      <c r="AE17" s="233" t="e">
        <f>SUMIF('[2]4.Bang luong hien tai'!$G$10:$G$333,$C17,'[2]4.Bang luong hien tai'!$AU$10:$AU$333)</f>
        <v>#VALUE!</v>
      </c>
      <c r="AF17" s="233" t="e">
        <f>SUMIF('[2]4.Bang luong hien tai'!$G$10:$G$333,$C17,'[2]4.Bang luong hien tai'!$AV$10:$AV$333)</f>
        <v>#VALUE!</v>
      </c>
      <c r="AG17" s="233" t="e">
        <f>SUMIF('[2]4.Bang luong hien tai'!$G$10:$G$333,$C17,'[2]4.Bang luong hien tai'!$AW$10:$AW$333)</f>
        <v>#VALUE!</v>
      </c>
      <c r="AH17" s="233" t="e">
        <f>SUMIF('[2]4.Bang luong hien tai'!$G$10:$G$333,$C17,'[2]4.Bang luong hien tai'!$BQ$10:$BQ$333)</f>
        <v>#VALUE!</v>
      </c>
      <c r="AI17" s="233" t="e">
        <f>SUMIF('[2]4.Bang luong hien tai'!$G$10:$G$333,$C17,'[2]4.Bang luong hien tai'!$BR$10:$BR$333)</f>
        <v>#VALUE!</v>
      </c>
      <c r="AJ17" s="233" t="e">
        <f>SUMIF('[2]4.Bang luong hien tai'!$G$10:$G$333,$C17,'[2]4.Bang luong hien tai'!$AY$10:$AY$333)</f>
        <v>#VALUE!</v>
      </c>
      <c r="AK17" s="231" t="e">
        <f>SUMIF('[2]4.Bang luong hien tai'!$G$10:$G$333,$C17,'[2]4.Bang luong hien tai'!$AZ$10:$AZ$333)</f>
        <v>#VALUE!</v>
      </c>
      <c r="AL17" s="231" t="e">
        <f>SUMIF('[2]4.Bang luong hien tai'!$G$10:$G$333,$C17,'[2]4.Bang luong hien tai'!$BA$10:$BA$333)</f>
        <v>#VALUE!</v>
      </c>
      <c r="AM17" s="231" t="e">
        <f>SUMIF('[1]03.Bang luong hien tai'!$G$10:$G$1450,$C17,'[1]03.Bang luong hien tai'!BC$10:BC$1450)</f>
        <v>#VALUE!</v>
      </c>
      <c r="AN17" s="231" t="e">
        <f>SUMIF('[1]03.Bang luong hien tai'!$G$10:$G$1450,$C17,'[1]03.Bang luong hien tai'!BD$10:BD$1450)</f>
        <v>#VALUE!</v>
      </c>
      <c r="AO17" s="231" t="e">
        <f>SUMIF('[1]03.Bang luong hien tai'!$G$10:$G$1450,$C17,'[1]03.Bang luong hien tai'!BE$10:BE$1450)</f>
        <v>#VALUE!</v>
      </c>
      <c r="AP17" s="231" t="e">
        <f>SUMIF('[1]03.Bang luong hien tai'!$G$10:$G$1450,$C17,'[1]03.Bang luong hien tai'!BF$10:BF$1450)</f>
        <v>#VALUE!</v>
      </c>
      <c r="AQ17" s="231" t="e">
        <f>SUMIF('[1]03.Bang luong hien tai'!$G$10:$G$1450,$C17,'[1]03.Bang luong hien tai'!BG$10:BG$1450)</f>
        <v>#VALUE!</v>
      </c>
      <c r="AR17" s="231" t="e">
        <f>SUMIF('[1]03.Bang luong hien tai'!$G$10:$G$1450,$C17,'[1]03.Bang luong hien tai'!BI$10:BI$1450)</f>
        <v>#VALUE!</v>
      </c>
      <c r="AS17" s="231" t="e">
        <f>SUMIF('[1]03.Bang luong hien tai'!$G$10:$G$1450,$C17,'[1]03.Bang luong hien tai'!BJ$10:BJ$1450)</f>
        <v>#VALUE!</v>
      </c>
      <c r="AT17" s="231"/>
      <c r="AU17" s="188" t="s">
        <v>188</v>
      </c>
    </row>
    <row r="18" spans="1:48" ht="28.5" customHeight="1">
      <c r="A18" s="227">
        <v>12</v>
      </c>
      <c r="B18" s="3" t="s">
        <v>295</v>
      </c>
      <c r="C18" s="228" t="s">
        <v>296</v>
      </c>
      <c r="D18" s="229" t="e">
        <f>+COUNTIF('[2]4.Bang luong hien tai'!$G$10:$G$333,'3.Bang phan bo luong'!$C18)</f>
        <v>#VALUE!</v>
      </c>
      <c r="E18" s="230" t="e">
        <f>SUMIF('[2]4.Bang luong hien tai'!$G$10:$G$333,$C18,'[2]4.Bang luong hien tai'!$O$10:$O$333)</f>
        <v>#VALUE!</v>
      </c>
      <c r="F18" s="231" t="e">
        <f>SUMIF('[2]4.Bang luong hien tai'!$G$10:$G$333,$C18,'[2]4.Bang luong hien tai'!$P$10:$P$333)</f>
        <v>#VALUE!</v>
      </c>
      <c r="G18" s="231" t="e">
        <f>SUMIF('[2]4.Bang luong hien tai'!$G$10:$G$333,$C18,'[2]4.Bang luong hien tai'!$Q$10:$Q$333)</f>
        <v>#VALUE!</v>
      </c>
      <c r="H18" s="231" t="e">
        <f>SUMIF('[2]4.Bang luong hien tai'!$G$10:$G$333,$C18,'[2]4.Bang luong hien tai'!$Z$10:$Z$333)</f>
        <v>#VALUE!</v>
      </c>
      <c r="I18" s="232" t="e">
        <f>SUMIF('[2]4.Bang luong hien tai'!$G$10:$G$333,$C18,'[2]4.Bang luong hien tai'!$AA$10:$AA$333)</f>
        <v>#VALUE!</v>
      </c>
      <c r="J18" s="233" t="e">
        <f>SUMIF('[2]4.Bang luong hien tai'!$G$10:$G$333,$C18,'[2]4.Bang luong hien tai'!$AB$10:$AB$333)</f>
        <v>#VALUE!</v>
      </c>
      <c r="K18" s="233" t="e">
        <f>SUMIF('[2]4.Bang luong hien tai'!$G$10:$G$333,$C18,'[2]4.Bang luong hien tai'!$AC$10:$AC$333)</f>
        <v>#VALUE!</v>
      </c>
      <c r="L18" s="233" t="e">
        <f>SUMIF('[2]4.Bang luong hien tai'!$G$10:$G$333,$C18,'[2]4.Bang luong hien tai'!$AD$10:$AD$333)</f>
        <v>#VALUE!</v>
      </c>
      <c r="M18" s="233" t="e">
        <f>SUMIF('[2]4.Bang luong hien tai'!$G$10:$G$333,$C18,'[2]4.Bang luong hien tai'!$AE$10:$AE$333)</f>
        <v>#VALUE!</v>
      </c>
      <c r="N18" s="233" t="e">
        <f>SUMIF('[2]4.Bang luong hien tai'!$G$10:$G$333,$C18,'[2]4.Bang luong hien tai'!$AF$10:$AF$333)</f>
        <v>#VALUE!</v>
      </c>
      <c r="O18" s="233" t="e">
        <f>SUMIF('[2]4.Bang luong hien tai'!$G$10:$G$333,$C18,'[2]4.Bang luong hien tai'!$AG$10:$AG$333)</f>
        <v>#VALUE!</v>
      </c>
      <c r="P18" s="233" t="e">
        <f>SUMIF('[2]4.Bang luong hien tai'!$G$10:$G$333,$C18,'[2]4.Bang luong hien tai'!$AH$10:$AH$333)</f>
        <v>#VALUE!</v>
      </c>
      <c r="Q18" s="233" t="e">
        <f>SUMIF('[2]4.Bang luong hien tai'!$G$10:$G$333,$C18,'[2]4.Bang luong hien tai'!$AI$10:$AI$333)</f>
        <v>#VALUE!</v>
      </c>
      <c r="R18" s="233" t="e">
        <f>SUMIF('[2]4.Bang luong hien tai'!$G$10:$G$333,$C18,'[2]4.Bang luong hien tai'!$AJ$10:$AJ$333)</f>
        <v>#VALUE!</v>
      </c>
      <c r="S18" s="233" t="e">
        <f>SUMIF('[2]4.Bang luong hien tai'!$G$10:$G$333,$C18,'[2]4.Bang luong hien tai'!$BO$10:$BO$333)</f>
        <v>#VALUE!</v>
      </c>
      <c r="T18" s="233" t="e">
        <f>SUMIF('[2]4.Bang luong hien tai'!$G$10:$G$333,$C18,'[2]4.Bang luong hien tai'!$BP$10:$BP$333)</f>
        <v>#VALUE!</v>
      </c>
      <c r="U18" s="233" t="e">
        <f>SUMIF('[2]4.Bang luong hien tai'!$G$10:$G$333,$C18,'[2]4.Bang luong hien tai'!$BS$10:$BS$333)</f>
        <v>#VALUE!</v>
      </c>
      <c r="V18" s="233" t="e">
        <f>SUMIF('[2]4.Bang luong hien tai'!$G$10:$G$333,$C18,'[2]4.Bang luong hien tai'!$BT$10:$BT$333)</f>
        <v>#VALUE!</v>
      </c>
      <c r="W18" s="233" t="e">
        <f>SUMIF('[2]4.Bang luong hien tai'!$G$10:$G$333,$C18,'[2]4.Bang luong hien tai'!$AM$10:$AM$333)</f>
        <v>#VALUE!</v>
      </c>
      <c r="X18" s="233" t="e">
        <f>SUMIF('[2]4.Bang luong hien tai'!$G$10:$G$333,$C18,'[2]4.Bang luong hien tai'!$AN$10:$AN$333)</f>
        <v>#VALUE!</v>
      </c>
      <c r="Y18" s="233" t="e">
        <f>SUMIF('[2]4.Bang luong hien tai'!$G$10:$G$333,$C18,'[2]4.Bang luong hien tai'!$AO$10:$AO$333)</f>
        <v>#VALUE!</v>
      </c>
      <c r="Z18" s="233" t="e">
        <f>SUMIF('[2]4.Bang luong hien tai'!$G$10:$G$333,$C18,'[2]4.Bang luong hien tai'!$AP$10:$AP$333)</f>
        <v>#VALUE!</v>
      </c>
      <c r="AA18" s="233" t="e">
        <f>SUMIF('[1]03.Bang luong hien tai'!$G$143:$G$1450,$C18,'[1]03.Bang luong hien tai'!AQ$143:AQ$1450)</f>
        <v>#VALUE!</v>
      </c>
      <c r="AB18" s="233" t="e">
        <f>SUMIF('[2]4.Bang luong hien tai'!$G$10:$G$333,$C18,'[2]4.Bang luong hien tai'!$AR$10:$AR$333)</f>
        <v>#VALUE!</v>
      </c>
      <c r="AC18" s="233" t="e">
        <f>SUMIF('[1]03.Bang luong hien tai'!$G$10:$G$1450,$C18,'[1]03.Bang luong hien tai'!AS$10:AS$1450)</f>
        <v>#VALUE!</v>
      </c>
      <c r="AD18" s="233" t="e">
        <f>SUMIF('[1]03.Bang luong hien tai'!$G$143:$G$1450,$C18,'[1]03.Bang luong hien tai'!AT$143:AT$1450)</f>
        <v>#VALUE!</v>
      </c>
      <c r="AE18" s="233" t="e">
        <f>SUMIF('[2]4.Bang luong hien tai'!$G$10:$G$333,$C18,'[2]4.Bang luong hien tai'!$AU$10:$AU$333)</f>
        <v>#VALUE!</v>
      </c>
      <c r="AF18" s="233" t="e">
        <f>SUMIF('[2]4.Bang luong hien tai'!$G$10:$G$333,$C18,'[2]4.Bang luong hien tai'!$AV$10:$AV$333)</f>
        <v>#VALUE!</v>
      </c>
      <c r="AG18" s="233" t="e">
        <f>SUMIF('[2]4.Bang luong hien tai'!$G$10:$G$333,$C18,'[2]4.Bang luong hien tai'!$AW$10:$AW$333)</f>
        <v>#VALUE!</v>
      </c>
      <c r="AH18" s="233" t="e">
        <f>SUMIF('[2]4.Bang luong hien tai'!$G$10:$G$333,$C18,'[2]4.Bang luong hien tai'!$BQ$10:$BQ$333)</f>
        <v>#VALUE!</v>
      </c>
      <c r="AI18" s="233" t="e">
        <f>SUMIF('[2]4.Bang luong hien tai'!$G$10:$G$333,$C18,'[2]4.Bang luong hien tai'!$BR$10:$BR$333)</f>
        <v>#VALUE!</v>
      </c>
      <c r="AJ18" s="233" t="e">
        <f>SUMIF('[2]4.Bang luong hien tai'!$G$10:$G$333,$C18,'[2]4.Bang luong hien tai'!$AY$10:$AY$333)</f>
        <v>#VALUE!</v>
      </c>
      <c r="AK18" s="231" t="e">
        <f>SUMIF('[2]4.Bang luong hien tai'!$G$10:$G$333,$C18,'[2]4.Bang luong hien tai'!$AZ$10:$AZ$333)</f>
        <v>#VALUE!</v>
      </c>
      <c r="AL18" s="231" t="e">
        <f>SUMIF('[2]4.Bang luong hien tai'!$G$10:$G$333,$C18,'[2]4.Bang luong hien tai'!$BA$10:$BA$333)</f>
        <v>#VALUE!</v>
      </c>
      <c r="AM18" s="231" t="e">
        <f>SUMIF('[1]03.Bang luong hien tai'!$G$10:$G$1450,$C18,'[1]03.Bang luong hien tai'!BC$10:BC$1450)</f>
        <v>#VALUE!</v>
      </c>
      <c r="AN18" s="231" t="e">
        <f>SUMIF('[1]03.Bang luong hien tai'!$G$10:$G$1450,$C18,'[1]03.Bang luong hien tai'!BD$10:BD$1450)</f>
        <v>#VALUE!</v>
      </c>
      <c r="AO18" s="231" t="e">
        <f>SUMIF('[1]03.Bang luong hien tai'!$G$10:$G$1450,$C18,'[1]03.Bang luong hien tai'!BE$10:BE$1450)</f>
        <v>#VALUE!</v>
      </c>
      <c r="AP18" s="231" t="e">
        <f>SUMIF('[1]03.Bang luong hien tai'!$G$10:$G$1450,$C18,'[1]03.Bang luong hien tai'!BF$10:BF$1450)</f>
        <v>#VALUE!</v>
      </c>
      <c r="AQ18" s="231" t="e">
        <f>SUMIF('[1]03.Bang luong hien tai'!$G$10:$G$1450,$C18,'[1]03.Bang luong hien tai'!BG$10:BG$1450)</f>
        <v>#VALUE!</v>
      </c>
      <c r="AR18" s="231" t="e">
        <f>SUMIF('[1]03.Bang luong hien tai'!$G$10:$G$1450,$C18,'[1]03.Bang luong hien tai'!BI$10:BI$1450)</f>
        <v>#VALUE!</v>
      </c>
      <c r="AS18" s="231" t="e">
        <f>SUMIF('[1]03.Bang luong hien tai'!$G$10:$G$1450,$C18,'[1]03.Bang luong hien tai'!BJ$10:BJ$1450)</f>
        <v>#VALUE!</v>
      </c>
      <c r="AT18" s="231"/>
      <c r="AU18" s="188" t="s">
        <v>188</v>
      </c>
    </row>
    <row r="19" spans="1:48" ht="28.5" customHeight="1">
      <c r="A19" s="227">
        <v>13</v>
      </c>
      <c r="B19" s="3" t="s">
        <v>297</v>
      </c>
      <c r="C19" s="228" t="s">
        <v>298</v>
      </c>
      <c r="D19" s="229" t="e">
        <f>+COUNTIF('[2]4.Bang luong hien tai'!$G$10:$G$333,'3.Bang phan bo luong'!$C19)</f>
        <v>#VALUE!</v>
      </c>
      <c r="E19" s="230" t="e">
        <f>SUMIF('[2]4.Bang luong hien tai'!$G$10:$G$333,$C19,'[2]4.Bang luong hien tai'!$O$10:$O$333)</f>
        <v>#VALUE!</v>
      </c>
      <c r="F19" s="231" t="e">
        <f>SUMIF('[2]4.Bang luong hien tai'!$G$10:$G$333,$C19,'[2]4.Bang luong hien tai'!$P$10:$P$333)</f>
        <v>#VALUE!</v>
      </c>
      <c r="G19" s="231" t="e">
        <f>SUMIF('[2]4.Bang luong hien tai'!$G$10:$G$333,$C19,'[2]4.Bang luong hien tai'!$Q$10:$Q$333)</f>
        <v>#VALUE!</v>
      </c>
      <c r="H19" s="231" t="e">
        <f>SUMIF('[2]4.Bang luong hien tai'!$G$10:$G$333,$C19,'[2]4.Bang luong hien tai'!$Z$10:$Z$333)</f>
        <v>#VALUE!</v>
      </c>
      <c r="I19" s="232" t="e">
        <f>SUMIF('[2]4.Bang luong hien tai'!$G$10:$G$333,$C19,'[2]4.Bang luong hien tai'!$AA$10:$AA$333)</f>
        <v>#VALUE!</v>
      </c>
      <c r="J19" s="233" t="e">
        <f>SUMIF('[2]4.Bang luong hien tai'!$G$10:$G$333,$C19,'[2]4.Bang luong hien tai'!$AB$10:$AB$333)</f>
        <v>#VALUE!</v>
      </c>
      <c r="K19" s="233" t="e">
        <f>SUMIF('[2]4.Bang luong hien tai'!$G$10:$G$333,$C19,'[2]4.Bang luong hien tai'!$AC$10:$AC$333)</f>
        <v>#VALUE!</v>
      </c>
      <c r="L19" s="233" t="e">
        <f>SUMIF('[2]4.Bang luong hien tai'!$G$10:$G$333,$C19,'[2]4.Bang luong hien tai'!$AD$10:$AD$333)</f>
        <v>#VALUE!</v>
      </c>
      <c r="M19" s="233" t="e">
        <f>SUMIF('[2]4.Bang luong hien tai'!$G$10:$G$333,$C19,'[2]4.Bang luong hien tai'!$AE$10:$AE$333)</f>
        <v>#VALUE!</v>
      </c>
      <c r="N19" s="233" t="e">
        <f>SUMIF('[2]4.Bang luong hien tai'!$G$10:$G$333,$C19,'[2]4.Bang luong hien tai'!$AF$10:$AF$333)</f>
        <v>#VALUE!</v>
      </c>
      <c r="O19" s="233" t="e">
        <f>SUMIF('[2]4.Bang luong hien tai'!$G$10:$G$333,$C19,'[2]4.Bang luong hien tai'!$AG$10:$AG$333)</f>
        <v>#VALUE!</v>
      </c>
      <c r="P19" s="233" t="e">
        <f>SUMIF('[2]4.Bang luong hien tai'!$G$10:$G$333,$C19,'[2]4.Bang luong hien tai'!$AH$10:$AH$333)</f>
        <v>#VALUE!</v>
      </c>
      <c r="Q19" s="233" t="e">
        <f>SUMIF('[2]4.Bang luong hien tai'!$G$10:$G$333,$C19,'[2]4.Bang luong hien tai'!$AI$10:$AI$333)</f>
        <v>#VALUE!</v>
      </c>
      <c r="R19" s="233" t="e">
        <f>SUMIF('[2]4.Bang luong hien tai'!$G$10:$G$333,$C19,'[2]4.Bang luong hien tai'!$AJ$10:$AJ$333)</f>
        <v>#VALUE!</v>
      </c>
      <c r="S19" s="233" t="e">
        <f>SUMIF('[2]4.Bang luong hien tai'!$G$10:$G$333,$C19,'[2]4.Bang luong hien tai'!$BO$10:$BO$333)</f>
        <v>#VALUE!</v>
      </c>
      <c r="T19" s="233" t="e">
        <f>SUMIF('[2]4.Bang luong hien tai'!$G$10:$G$333,$C19,'[2]4.Bang luong hien tai'!$BP$10:$BP$333)</f>
        <v>#VALUE!</v>
      </c>
      <c r="U19" s="233" t="e">
        <f>SUMIF('[2]4.Bang luong hien tai'!$G$10:$G$333,$C19,'[2]4.Bang luong hien tai'!$BS$10:$BS$333)</f>
        <v>#VALUE!</v>
      </c>
      <c r="V19" s="233" t="e">
        <f>SUMIF('[2]4.Bang luong hien tai'!$G$10:$G$333,$C19,'[2]4.Bang luong hien tai'!$BT$10:$BT$333)</f>
        <v>#VALUE!</v>
      </c>
      <c r="W19" s="233" t="e">
        <f>SUMIF('[2]4.Bang luong hien tai'!$G$10:$G$333,$C19,'[2]4.Bang luong hien tai'!$AM$10:$AM$333)</f>
        <v>#VALUE!</v>
      </c>
      <c r="X19" s="233" t="e">
        <f>SUMIF('[2]4.Bang luong hien tai'!$G$10:$G$333,$C19,'[2]4.Bang luong hien tai'!$AN$10:$AN$333)</f>
        <v>#VALUE!</v>
      </c>
      <c r="Y19" s="233" t="e">
        <f>SUMIF('[2]4.Bang luong hien tai'!$G$10:$G$333,$C19,'[2]4.Bang luong hien tai'!$AO$10:$AO$333)</f>
        <v>#VALUE!</v>
      </c>
      <c r="Z19" s="233" t="e">
        <f>SUMIF('[2]4.Bang luong hien tai'!$G$10:$G$333,$C19,'[2]4.Bang luong hien tai'!$AP$10:$AP$333)</f>
        <v>#VALUE!</v>
      </c>
      <c r="AA19" s="233" t="e">
        <f>SUMIF('[1]03.Bang luong hien tai'!$G$143:$G$1450,$C19,'[1]03.Bang luong hien tai'!AQ$143:AQ$1450)</f>
        <v>#VALUE!</v>
      </c>
      <c r="AB19" s="233" t="e">
        <f>SUMIF('[2]4.Bang luong hien tai'!$G$10:$G$333,$C19,'[2]4.Bang luong hien tai'!$AR$10:$AR$333)</f>
        <v>#VALUE!</v>
      </c>
      <c r="AC19" s="233" t="e">
        <f>SUMIF('[1]03.Bang luong hien tai'!$G$10:$G$1450,$C19,'[1]03.Bang luong hien tai'!AS$10:AS$1450)</f>
        <v>#VALUE!</v>
      </c>
      <c r="AD19" s="233" t="e">
        <f>SUMIF('[1]03.Bang luong hien tai'!$G$143:$G$1450,$C19,'[1]03.Bang luong hien tai'!AT$143:AT$1450)</f>
        <v>#VALUE!</v>
      </c>
      <c r="AE19" s="233" t="e">
        <f>SUMIF('[2]4.Bang luong hien tai'!$G$10:$G$333,$C19,'[2]4.Bang luong hien tai'!$AU$10:$AU$333)</f>
        <v>#VALUE!</v>
      </c>
      <c r="AF19" s="233" t="e">
        <f>SUMIF('[2]4.Bang luong hien tai'!$G$10:$G$333,$C19,'[2]4.Bang luong hien tai'!$AV$10:$AV$333)</f>
        <v>#VALUE!</v>
      </c>
      <c r="AG19" s="233" t="e">
        <f>SUMIF('[2]4.Bang luong hien tai'!$G$10:$G$333,$C19,'[2]4.Bang luong hien tai'!$AW$10:$AW$333)</f>
        <v>#VALUE!</v>
      </c>
      <c r="AH19" s="233" t="e">
        <f>SUMIF('[2]4.Bang luong hien tai'!$G$10:$G$333,$C19,'[2]4.Bang luong hien tai'!$BQ$10:$BQ$333)</f>
        <v>#VALUE!</v>
      </c>
      <c r="AI19" s="233" t="e">
        <f>SUMIF('[2]4.Bang luong hien tai'!$G$10:$G$333,$C19,'[2]4.Bang luong hien tai'!$BR$10:$BR$333)</f>
        <v>#VALUE!</v>
      </c>
      <c r="AJ19" s="233" t="e">
        <f>SUMIF('[2]4.Bang luong hien tai'!$G$10:$G$333,$C19,'[2]4.Bang luong hien tai'!$AY$10:$AY$333)</f>
        <v>#VALUE!</v>
      </c>
      <c r="AK19" s="231" t="e">
        <f>SUMIF('[2]4.Bang luong hien tai'!$G$10:$G$333,$C19,'[2]4.Bang luong hien tai'!$AZ$10:$AZ$333)</f>
        <v>#VALUE!</v>
      </c>
      <c r="AL19" s="231" t="e">
        <f>SUMIF('[2]4.Bang luong hien tai'!$G$10:$G$333,$C19,'[2]4.Bang luong hien tai'!$BA$10:$BA$333)</f>
        <v>#VALUE!</v>
      </c>
      <c r="AM19" s="231" t="e">
        <f>SUMIF('[1]03.Bang luong hien tai'!$G$10:$G$1450,$C19,'[1]03.Bang luong hien tai'!BC$10:BC$1450)</f>
        <v>#VALUE!</v>
      </c>
      <c r="AN19" s="231" t="e">
        <f>SUMIF('[1]03.Bang luong hien tai'!$G$10:$G$1450,$C19,'[1]03.Bang luong hien tai'!BD$10:BD$1450)</f>
        <v>#VALUE!</v>
      </c>
      <c r="AO19" s="231" t="e">
        <f>SUMIF('[1]03.Bang luong hien tai'!$G$10:$G$1450,$C19,'[1]03.Bang luong hien tai'!BE$10:BE$1450)</f>
        <v>#VALUE!</v>
      </c>
      <c r="AP19" s="231" t="e">
        <f>SUMIF('[1]03.Bang luong hien tai'!$G$10:$G$1450,$C19,'[1]03.Bang luong hien tai'!BF$10:BF$1450)</f>
        <v>#VALUE!</v>
      </c>
      <c r="AQ19" s="231" t="e">
        <f>SUMIF('[1]03.Bang luong hien tai'!$G$10:$G$1450,$C19,'[1]03.Bang luong hien tai'!BG$10:BG$1450)</f>
        <v>#VALUE!</v>
      </c>
      <c r="AR19" s="231" t="e">
        <f>SUMIF('[1]03.Bang luong hien tai'!$G$10:$G$1450,$C19,'[1]03.Bang luong hien tai'!BI$10:BI$1450)</f>
        <v>#VALUE!</v>
      </c>
      <c r="AS19" s="231" t="e">
        <f>SUMIF('[1]03.Bang luong hien tai'!$G$10:$G$1450,$C19,'[1]03.Bang luong hien tai'!BJ$10:BJ$1450)</f>
        <v>#VALUE!</v>
      </c>
      <c r="AT19" s="231"/>
      <c r="AU19" s="188" t="s">
        <v>188</v>
      </c>
    </row>
    <row r="20" spans="1:48" s="241" customFormat="1" ht="28.5" customHeight="1">
      <c r="A20" s="234" t="s">
        <v>299</v>
      </c>
      <c r="B20" s="235"/>
      <c r="C20" s="221"/>
      <c r="D20" s="236" t="e">
        <f t="shared" ref="D20:AS20" si="0">SUM(D11:D19)</f>
        <v>#VALUE!</v>
      </c>
      <c r="E20" s="237" t="e">
        <f t="shared" si="0"/>
        <v>#VALUE!</v>
      </c>
      <c r="F20" s="238" t="e">
        <f t="shared" si="0"/>
        <v>#VALUE!</v>
      </c>
      <c r="G20" s="238" t="e">
        <f t="shared" si="0"/>
        <v>#VALUE!</v>
      </c>
      <c r="H20" s="236" t="e">
        <f t="shared" si="0"/>
        <v>#VALUE!</v>
      </c>
      <c r="I20" s="239" t="e">
        <f t="shared" si="0"/>
        <v>#VALUE!</v>
      </c>
      <c r="J20" s="236" t="e">
        <f t="shared" si="0"/>
        <v>#VALUE!</v>
      </c>
      <c r="K20" s="236" t="e">
        <f t="shared" si="0"/>
        <v>#VALUE!</v>
      </c>
      <c r="L20" s="236" t="e">
        <f t="shared" si="0"/>
        <v>#VALUE!</v>
      </c>
      <c r="M20" s="236" t="e">
        <f t="shared" si="0"/>
        <v>#VALUE!</v>
      </c>
      <c r="N20" s="236" t="e">
        <f t="shared" si="0"/>
        <v>#VALUE!</v>
      </c>
      <c r="O20" s="236" t="e">
        <f t="shared" si="0"/>
        <v>#VALUE!</v>
      </c>
      <c r="P20" s="236" t="e">
        <f t="shared" si="0"/>
        <v>#VALUE!</v>
      </c>
      <c r="Q20" s="236" t="e">
        <f t="shared" si="0"/>
        <v>#VALUE!</v>
      </c>
      <c r="R20" s="236" t="e">
        <f t="shared" si="0"/>
        <v>#VALUE!</v>
      </c>
      <c r="S20" s="236" t="e">
        <f t="shared" si="0"/>
        <v>#VALUE!</v>
      </c>
      <c r="T20" s="236" t="e">
        <f t="shared" si="0"/>
        <v>#VALUE!</v>
      </c>
      <c r="U20" s="236" t="e">
        <f t="shared" si="0"/>
        <v>#VALUE!</v>
      </c>
      <c r="V20" s="236" t="e">
        <f t="shared" si="0"/>
        <v>#VALUE!</v>
      </c>
      <c r="W20" s="236" t="e">
        <f t="shared" si="0"/>
        <v>#VALUE!</v>
      </c>
      <c r="X20" s="236" t="e">
        <f t="shared" si="0"/>
        <v>#VALUE!</v>
      </c>
      <c r="Y20" s="236" t="e">
        <f t="shared" si="0"/>
        <v>#VALUE!</v>
      </c>
      <c r="Z20" s="236" t="e">
        <f t="shared" si="0"/>
        <v>#VALUE!</v>
      </c>
      <c r="AA20" s="236" t="e">
        <f t="shared" si="0"/>
        <v>#VALUE!</v>
      </c>
      <c r="AB20" s="236" t="e">
        <f t="shared" si="0"/>
        <v>#VALUE!</v>
      </c>
      <c r="AC20" s="236" t="e">
        <f t="shared" si="0"/>
        <v>#VALUE!</v>
      </c>
      <c r="AD20" s="236" t="e">
        <f t="shared" si="0"/>
        <v>#VALUE!</v>
      </c>
      <c r="AE20" s="236" t="e">
        <f t="shared" si="0"/>
        <v>#VALUE!</v>
      </c>
      <c r="AF20" s="236" t="e">
        <f t="shared" si="0"/>
        <v>#VALUE!</v>
      </c>
      <c r="AG20" s="236" t="e">
        <f t="shared" si="0"/>
        <v>#VALUE!</v>
      </c>
      <c r="AH20" s="236" t="e">
        <f t="shared" si="0"/>
        <v>#VALUE!</v>
      </c>
      <c r="AI20" s="236" t="e">
        <f t="shared" si="0"/>
        <v>#VALUE!</v>
      </c>
      <c r="AJ20" s="236" t="e">
        <f t="shared" si="0"/>
        <v>#VALUE!</v>
      </c>
      <c r="AK20" s="236" t="e">
        <f t="shared" si="0"/>
        <v>#VALUE!</v>
      </c>
      <c r="AL20" s="236" t="e">
        <f t="shared" si="0"/>
        <v>#VALUE!</v>
      </c>
      <c r="AM20" s="154" t="e">
        <f t="shared" si="0"/>
        <v>#VALUE!</v>
      </c>
      <c r="AN20" s="236" t="e">
        <f t="shared" si="0"/>
        <v>#VALUE!</v>
      </c>
      <c r="AO20" s="154" t="e">
        <f t="shared" si="0"/>
        <v>#VALUE!</v>
      </c>
      <c r="AP20" s="154" t="e">
        <f t="shared" si="0"/>
        <v>#VALUE!</v>
      </c>
      <c r="AQ20" s="236" t="e">
        <f t="shared" si="0"/>
        <v>#VALUE!</v>
      </c>
      <c r="AR20" s="236" t="e">
        <f t="shared" si="0"/>
        <v>#VALUE!</v>
      </c>
      <c r="AS20" s="236" t="e">
        <f t="shared" si="0"/>
        <v>#VALUE!</v>
      </c>
      <c r="AT20" s="240"/>
      <c r="AU20" s="241" t="s">
        <v>188</v>
      </c>
    </row>
    <row r="21" spans="1:48" s="189" customFormat="1" ht="28.5" customHeight="1">
      <c r="A21" s="220" t="s">
        <v>300</v>
      </c>
      <c r="B21" s="155"/>
      <c r="C21" s="221"/>
      <c r="D21" s="221"/>
      <c r="E21" s="221"/>
      <c r="F21" s="221"/>
      <c r="G21" s="221"/>
      <c r="H21" s="221"/>
      <c r="I21" s="242"/>
      <c r="J21" s="242"/>
      <c r="K21" s="242"/>
      <c r="L21" s="242"/>
      <c r="M21" s="242"/>
      <c r="N21" s="242"/>
      <c r="O21" s="242"/>
      <c r="P21" s="242"/>
      <c r="Q21" s="242"/>
      <c r="R21" s="242"/>
      <c r="S21" s="242"/>
      <c r="T21" s="233"/>
      <c r="U21" s="242"/>
      <c r="V21" s="242"/>
      <c r="W21" s="242"/>
      <c r="X21" s="242"/>
      <c r="Y21" s="242"/>
      <c r="Z21" s="242"/>
      <c r="AA21" s="242"/>
      <c r="AB21" s="242"/>
      <c r="AC21" s="242"/>
      <c r="AD21" s="242"/>
      <c r="AE21" s="242"/>
      <c r="AF21" s="242"/>
      <c r="AG21" s="242"/>
      <c r="AH21" s="242"/>
      <c r="AI21" s="242"/>
      <c r="AJ21" s="242"/>
      <c r="AK21" s="221"/>
      <c r="AL21" s="221"/>
      <c r="AM21" s="221"/>
      <c r="AN21" s="221"/>
      <c r="AO21" s="221"/>
      <c r="AP21" s="221"/>
      <c r="AQ21" s="221"/>
      <c r="AR21" s="221"/>
      <c r="AS21" s="221"/>
      <c r="AT21" s="221"/>
      <c r="AU21" s="189" t="s">
        <v>191</v>
      </c>
    </row>
    <row r="22" spans="1:48" s="189" customFormat="1" ht="28.5" customHeight="1">
      <c r="A22" s="243">
        <v>1</v>
      </c>
      <c r="B22" s="3" t="s">
        <v>301</v>
      </c>
      <c r="C22" s="228" t="s">
        <v>302</v>
      </c>
      <c r="D22" s="229" t="e">
        <f>+COUNTIF('[2]4.Bang luong hien tai'!$G$10:$G$333,'3.Bang phan bo luong'!$C22)</f>
        <v>#VALUE!</v>
      </c>
      <c r="E22" s="230" t="e">
        <f>SUMIF('[2]4.Bang luong hien tai'!$G$10:$G$333,$C22,'[2]4.Bang luong hien tai'!$O$10:$O$333)</f>
        <v>#VALUE!</v>
      </c>
      <c r="F22" s="231" t="e">
        <f>SUMIF('[2]4.Bang luong hien tai'!$G$10:$G$333,$C22,'[2]4.Bang luong hien tai'!$P$10:$P$333)</f>
        <v>#VALUE!</v>
      </c>
      <c r="G22" s="231" t="e">
        <f>SUMIF('[2]4.Bang luong hien tai'!$G$10:$G$333,$C22,'[2]4.Bang luong hien tai'!$Q$10:$Q$333)</f>
        <v>#VALUE!</v>
      </c>
      <c r="H22" s="231" t="e">
        <f>SUMIF('[2]4.Bang luong hien tai'!$G$10:$G$333,$C22,'[2]4.Bang luong hien tai'!$Z$10:$Z$333)</f>
        <v>#VALUE!</v>
      </c>
      <c r="I22" s="232" t="e">
        <f>SUMIF('[2]4.Bang luong hien tai'!$G$10:$G$333,$C22,'[2]4.Bang luong hien tai'!$AA$10:$AA$333)</f>
        <v>#VALUE!</v>
      </c>
      <c r="J22" s="233" t="e">
        <f>SUMIF('[2]4.Bang luong hien tai'!$G$10:$G$333,$C22,'[2]4.Bang luong hien tai'!$AB$10:$AB$333)</f>
        <v>#VALUE!</v>
      </c>
      <c r="K22" s="233" t="e">
        <f>SUMIF('[2]4.Bang luong hien tai'!$G$10:$G$333,$C22,'[2]4.Bang luong hien tai'!$AC$10:$AC$333)</f>
        <v>#VALUE!</v>
      </c>
      <c r="L22" s="233" t="e">
        <f>SUMIF('[2]4.Bang luong hien tai'!$G$10:$G$333,$C22,'[2]4.Bang luong hien tai'!$AD$10:$AD$333)</f>
        <v>#VALUE!</v>
      </c>
      <c r="M22" s="233" t="e">
        <f>SUMIF('[2]4.Bang luong hien tai'!$G$10:$G$333,$C22,'[2]4.Bang luong hien tai'!$AE$10:$AE$333)</f>
        <v>#VALUE!</v>
      </c>
      <c r="N22" s="233" t="e">
        <f>SUMIF('[2]4.Bang luong hien tai'!$G$10:$G$333,$C22,'[2]4.Bang luong hien tai'!$AF$10:$AF$333)</f>
        <v>#VALUE!</v>
      </c>
      <c r="O22" s="233" t="e">
        <f>SUMIF('[2]4.Bang luong hien tai'!$G$10:$G$333,$C22,'[2]4.Bang luong hien tai'!$AG$10:$AG$333)</f>
        <v>#VALUE!</v>
      </c>
      <c r="P22" s="233" t="e">
        <f>SUMIF('[2]4.Bang luong hien tai'!$G$10:$G$333,$C22,'[2]4.Bang luong hien tai'!$AH$10:$AH$333)</f>
        <v>#VALUE!</v>
      </c>
      <c r="Q22" s="233" t="e">
        <f>SUMIF('[2]4.Bang luong hien tai'!$G$10:$G$333,$C22,'[2]4.Bang luong hien tai'!$AI$10:$AI$333)</f>
        <v>#VALUE!</v>
      </c>
      <c r="R22" s="233" t="e">
        <f>SUMIF('[2]4.Bang luong hien tai'!$G$10:$G$333,$C22,'[2]4.Bang luong hien tai'!$AJ$10:$AJ$333)</f>
        <v>#VALUE!</v>
      </c>
      <c r="S22" s="233" t="e">
        <f>SUMIF('[2]4.Bang luong hien tai'!$G$10:$G$333,$C22,'[2]4.Bang luong hien tai'!$BO$10:$BO$333)</f>
        <v>#VALUE!</v>
      </c>
      <c r="T22" s="233" t="e">
        <f>SUMIF('[2]4.Bang luong hien tai'!$G$10:$G$333,$C22,'[2]4.Bang luong hien tai'!$BP$10:$BP$333)</f>
        <v>#VALUE!</v>
      </c>
      <c r="U22" s="233" t="e">
        <f>SUMIF('[2]4.Bang luong hien tai'!$G$10:$G$333,$C22,'[2]4.Bang luong hien tai'!$BS$10:$BS$333)</f>
        <v>#VALUE!</v>
      </c>
      <c r="V22" s="233" t="e">
        <f>SUMIF('[2]4.Bang luong hien tai'!$G$10:$G$333,$C22,'[2]4.Bang luong hien tai'!$BT$10:$BT$333)</f>
        <v>#VALUE!</v>
      </c>
      <c r="W22" s="233" t="e">
        <f>SUMIF('[2]4.Bang luong hien tai'!$G$10:$G$333,$C22,'[2]4.Bang luong hien tai'!$AM$10:$AM$333)</f>
        <v>#VALUE!</v>
      </c>
      <c r="X22" s="233" t="e">
        <f>SUMIF('[2]4.Bang luong hien tai'!$G$10:$G$333,$C22,'[2]4.Bang luong hien tai'!$AN$10:$AN$333)</f>
        <v>#VALUE!</v>
      </c>
      <c r="Y22" s="233" t="e">
        <f>SUMIF('[2]4.Bang luong hien tai'!$G$10:$G$333,$C22,'[2]4.Bang luong hien tai'!$AO$10:$AO$333)</f>
        <v>#VALUE!</v>
      </c>
      <c r="Z22" s="233" t="e">
        <f>SUMIF('[2]4.Bang luong hien tai'!$G$10:$G$333,$C22,'[2]4.Bang luong hien tai'!$AP$10:$AP$333)</f>
        <v>#VALUE!</v>
      </c>
      <c r="AA22" s="233" t="e">
        <f>SUMIF('[1]03.Bang luong hien tai'!$G$143:$G$1450,$C22,'[1]03.Bang luong hien tai'!AQ$143:AQ$1450)</f>
        <v>#VALUE!</v>
      </c>
      <c r="AB22" s="233" t="e">
        <f>SUMIF('[2]4.Bang luong hien tai'!$G$10:$G$333,$C22,'[2]4.Bang luong hien tai'!$AR$10:$AR$333)</f>
        <v>#VALUE!</v>
      </c>
      <c r="AC22" s="233" t="e">
        <f>SUMIF('[1]03.Bang luong hien tai'!$G$10:$G$1450,$C22,'[1]03.Bang luong hien tai'!AS$10:AS$1450)</f>
        <v>#VALUE!</v>
      </c>
      <c r="AD22" s="233" t="e">
        <f>SUMIF('[1]03.Bang luong hien tai'!$G$143:$G$1450,$C22,'[1]03.Bang luong hien tai'!AT$143:AT$1450)</f>
        <v>#VALUE!</v>
      </c>
      <c r="AE22" s="233" t="e">
        <f>SUMIF('[2]4.Bang luong hien tai'!$G$10:$G$333,$C22,'[2]4.Bang luong hien tai'!$AU$10:$AU$333)</f>
        <v>#VALUE!</v>
      </c>
      <c r="AF22" s="233" t="e">
        <f>SUMIF('[2]4.Bang luong hien tai'!$G$10:$G$333,$C22,'[2]4.Bang luong hien tai'!$AV$10:$AV$333)</f>
        <v>#VALUE!</v>
      </c>
      <c r="AG22" s="233" t="e">
        <f>SUMIF('[2]4.Bang luong hien tai'!$G$10:$G$333,$C22,'[2]4.Bang luong hien tai'!$AW$10:$AW$333)</f>
        <v>#VALUE!</v>
      </c>
      <c r="AH22" s="233" t="e">
        <f>SUMIF('[2]4.Bang luong hien tai'!$G$10:$G$333,$C22,'[2]4.Bang luong hien tai'!$BQ$10:$BQ$333)</f>
        <v>#VALUE!</v>
      </c>
      <c r="AI22" s="233" t="e">
        <f>SUMIF('[2]4.Bang luong hien tai'!$G$10:$G$333,$C22,'[2]4.Bang luong hien tai'!$BR$10:$BR$333)</f>
        <v>#VALUE!</v>
      </c>
      <c r="AJ22" s="233" t="e">
        <f>SUMIF('[2]4.Bang luong hien tai'!$G$10:$G$333,$C22,'[2]4.Bang luong hien tai'!$AY$10:$AY$333)</f>
        <v>#VALUE!</v>
      </c>
      <c r="AK22" s="231" t="e">
        <f>SUMIF('[2]4.Bang luong hien tai'!$G$10:$G$333,$C22,'[2]4.Bang luong hien tai'!$AZ$10:$AZ$333)</f>
        <v>#VALUE!</v>
      </c>
      <c r="AL22" s="231" t="e">
        <f>SUMIF('[2]4.Bang luong hien tai'!$G$10:$G$333,$C22,'[2]4.Bang luong hien tai'!$BA$10:$BA$333)</f>
        <v>#VALUE!</v>
      </c>
      <c r="AM22" s="231" t="e">
        <f>SUMIF('[1]03.Bang luong hien tai'!$G$143:$G$1450,$C22,'[1]03.Bang luong hien tai'!BC$143:BC$1450)</f>
        <v>#VALUE!</v>
      </c>
      <c r="AN22" s="231" t="e">
        <f>SUMIF('[1]03.Bang luong hien tai'!$G$143:$G$1450,$C22,'[1]03.Bang luong hien tai'!BD$143:BD$1450)</f>
        <v>#VALUE!</v>
      </c>
      <c r="AO22" s="231" t="e">
        <f>SUMIF('[1]03.Bang luong hien tai'!$G$143:$G$1450,$C22,'[1]03.Bang luong hien tai'!BE$143:BE$1450)</f>
        <v>#VALUE!</v>
      </c>
      <c r="AP22" s="231" t="e">
        <f>SUMIF('[1]03.Bang luong hien tai'!$G$143:$G$1450,$C22,'[1]03.Bang luong hien tai'!BF$143:BF$1450)</f>
        <v>#VALUE!</v>
      </c>
      <c r="AQ22" s="231" t="e">
        <f>SUMIF('[1]03.Bang luong hien tai'!$G$143:$G$1450,$C22,'[1]03.Bang luong hien tai'!BG$143:BG$1450)</f>
        <v>#VALUE!</v>
      </c>
      <c r="AR22" s="231" t="e">
        <f>SUMIF('[1]03.Bang luong hien tai'!$G$143:$G$1450,$C22,'[1]03.Bang luong hien tai'!BI$143:BI$1450)</f>
        <v>#VALUE!</v>
      </c>
      <c r="AS22" s="231" t="e">
        <f>SUMIF('[1]03.Bang luong hien tai'!$G$143:$G$1450,$C22,'[1]03.Bang luong hien tai'!BJ$143:BJ$1450)</f>
        <v>#VALUE!</v>
      </c>
      <c r="AT22" s="231"/>
      <c r="AU22" s="189" t="s">
        <v>191</v>
      </c>
    </row>
    <row r="23" spans="1:48" s="189" customFormat="1" ht="28.5" customHeight="1">
      <c r="A23" s="243">
        <v>2</v>
      </c>
      <c r="B23" s="3" t="s">
        <v>293</v>
      </c>
      <c r="C23" s="244" t="s">
        <v>303</v>
      </c>
      <c r="D23" s="229" t="e">
        <f>+COUNTIF('[2]4.Bang luong hien tai'!$G$10:$G$333,'3.Bang phan bo luong'!$C23)</f>
        <v>#VALUE!</v>
      </c>
      <c r="E23" s="230" t="e">
        <f>SUMIF('[2]4.Bang luong hien tai'!$G$10:$G$333,$C23,'[2]4.Bang luong hien tai'!$O$10:$O$333)</f>
        <v>#VALUE!</v>
      </c>
      <c r="F23" s="231" t="e">
        <f>SUMIF('[2]4.Bang luong hien tai'!$G$10:$G$333,$C23,'[2]4.Bang luong hien tai'!$P$10:$P$333)</f>
        <v>#VALUE!</v>
      </c>
      <c r="G23" s="231" t="e">
        <f>SUMIF('[2]4.Bang luong hien tai'!$G$10:$G$333,$C23,'[2]4.Bang luong hien tai'!$Q$10:$Q$333)</f>
        <v>#VALUE!</v>
      </c>
      <c r="H23" s="231" t="e">
        <f>SUMIF('[2]4.Bang luong hien tai'!$G$10:$G$333,$C23,'[2]4.Bang luong hien tai'!$Z$10:$Z$333)</f>
        <v>#VALUE!</v>
      </c>
      <c r="I23" s="232" t="e">
        <f>SUMIF('[2]4.Bang luong hien tai'!$G$10:$G$333,$C23,'[2]4.Bang luong hien tai'!$AA$10:$AA$333)</f>
        <v>#VALUE!</v>
      </c>
      <c r="J23" s="233" t="e">
        <f>SUMIF('[2]4.Bang luong hien tai'!$G$10:$G$333,$C23,'[2]4.Bang luong hien tai'!$AB$10:$AB$333)</f>
        <v>#VALUE!</v>
      </c>
      <c r="K23" s="233" t="e">
        <f>SUMIF('[2]4.Bang luong hien tai'!$G$10:$G$333,$C23,'[2]4.Bang luong hien tai'!$AC$10:$AC$333)</f>
        <v>#VALUE!</v>
      </c>
      <c r="L23" s="233" t="e">
        <f>SUMIF('[2]4.Bang luong hien tai'!$G$10:$G$333,$C23,'[2]4.Bang luong hien tai'!$AD$10:$AD$333)</f>
        <v>#VALUE!</v>
      </c>
      <c r="M23" s="233" t="e">
        <f>SUMIF('[2]4.Bang luong hien tai'!$G$10:$G$333,$C23,'[2]4.Bang luong hien tai'!$AE$10:$AE$333)</f>
        <v>#VALUE!</v>
      </c>
      <c r="N23" s="233" t="e">
        <f>SUMIF('[2]4.Bang luong hien tai'!$G$10:$G$333,$C23,'[2]4.Bang luong hien tai'!$AF$10:$AF$333)</f>
        <v>#VALUE!</v>
      </c>
      <c r="O23" s="233" t="e">
        <f>SUMIF('[2]4.Bang luong hien tai'!$G$10:$G$333,$C23,'[2]4.Bang luong hien tai'!$AG$10:$AG$333)</f>
        <v>#VALUE!</v>
      </c>
      <c r="P23" s="233" t="e">
        <f>SUMIF('[2]4.Bang luong hien tai'!$G$10:$G$333,$C23,'[2]4.Bang luong hien tai'!$AH$10:$AH$333)</f>
        <v>#VALUE!</v>
      </c>
      <c r="Q23" s="233" t="e">
        <f>SUMIF('[2]4.Bang luong hien tai'!$G$10:$G$333,$C23,'[2]4.Bang luong hien tai'!$AI$10:$AI$333)</f>
        <v>#VALUE!</v>
      </c>
      <c r="R23" s="233" t="e">
        <f>SUMIF('[2]4.Bang luong hien tai'!$G$10:$G$333,$C23,'[2]4.Bang luong hien tai'!$AJ$10:$AJ$333)</f>
        <v>#VALUE!</v>
      </c>
      <c r="S23" s="233" t="e">
        <f>SUMIF('[2]4.Bang luong hien tai'!$G$10:$G$333,$C23,'[2]4.Bang luong hien tai'!$BO$10:$BO$333)</f>
        <v>#VALUE!</v>
      </c>
      <c r="T23" s="233" t="e">
        <f>SUMIF('[2]4.Bang luong hien tai'!$G$10:$G$333,$C23,'[2]4.Bang luong hien tai'!$BP$10:$BP$333)</f>
        <v>#VALUE!</v>
      </c>
      <c r="U23" s="233" t="e">
        <f>SUMIF('[2]4.Bang luong hien tai'!$G$10:$G$333,$C23,'[2]4.Bang luong hien tai'!$BS$10:$BS$333)</f>
        <v>#VALUE!</v>
      </c>
      <c r="V23" s="233" t="e">
        <f>SUMIF('[2]4.Bang luong hien tai'!$G$10:$G$333,$C23,'[2]4.Bang luong hien tai'!$BT$10:$BT$333)</f>
        <v>#VALUE!</v>
      </c>
      <c r="W23" s="233" t="e">
        <f>SUMIF('[2]4.Bang luong hien tai'!$G$10:$G$333,$C23,'[2]4.Bang luong hien tai'!$AM$10:$AM$333)</f>
        <v>#VALUE!</v>
      </c>
      <c r="X23" s="233" t="e">
        <f>SUMIF('[2]4.Bang luong hien tai'!$G$10:$G$333,$C23,'[2]4.Bang luong hien tai'!$AN$10:$AN$333)</f>
        <v>#VALUE!</v>
      </c>
      <c r="Y23" s="233" t="e">
        <f>SUMIF('[2]4.Bang luong hien tai'!$G$10:$G$333,$C23,'[2]4.Bang luong hien tai'!$AO$10:$AO$333)</f>
        <v>#VALUE!</v>
      </c>
      <c r="Z23" s="233" t="e">
        <f>SUMIF('[2]4.Bang luong hien tai'!$G$10:$G$333,$C23,'[2]4.Bang luong hien tai'!$AP$10:$AP$333)</f>
        <v>#VALUE!</v>
      </c>
      <c r="AA23" s="233" t="e">
        <f>SUMIF('[1]03.Bang luong hien tai'!$G$143:$G$1450,$C23,'[1]03.Bang luong hien tai'!AQ$143:AQ$1450)</f>
        <v>#VALUE!</v>
      </c>
      <c r="AB23" s="233" t="e">
        <f>SUMIF('[2]4.Bang luong hien tai'!$G$10:$G$333,$C23,'[2]4.Bang luong hien tai'!$AR$10:$AR$333)</f>
        <v>#VALUE!</v>
      </c>
      <c r="AC23" s="233" t="e">
        <f>SUMIF('[1]03.Bang luong hien tai'!$G$10:$G$1450,$C23,'[1]03.Bang luong hien tai'!AS$10:AS$1450)</f>
        <v>#VALUE!</v>
      </c>
      <c r="AD23" s="233" t="e">
        <f>SUMIF('[1]03.Bang luong hien tai'!$G$143:$G$1450,$C23,'[1]03.Bang luong hien tai'!AT$143:AT$1450)</f>
        <v>#VALUE!</v>
      </c>
      <c r="AE23" s="233" t="e">
        <f>SUMIF('[2]4.Bang luong hien tai'!$G$10:$G$333,$C23,'[2]4.Bang luong hien tai'!$AU$10:$AU$333)</f>
        <v>#VALUE!</v>
      </c>
      <c r="AF23" s="233" t="e">
        <f>SUMIF('[2]4.Bang luong hien tai'!$G$10:$G$333,$C23,'[2]4.Bang luong hien tai'!$AV$10:$AV$333)</f>
        <v>#VALUE!</v>
      </c>
      <c r="AG23" s="233" t="e">
        <f>SUMIF('[2]4.Bang luong hien tai'!$G$10:$G$333,$C23,'[2]4.Bang luong hien tai'!$AW$10:$AW$333)</f>
        <v>#VALUE!</v>
      </c>
      <c r="AH23" s="233" t="e">
        <f>SUMIF('[2]4.Bang luong hien tai'!$G$10:$G$333,$C23,'[2]4.Bang luong hien tai'!$BQ$10:$BQ$333)</f>
        <v>#VALUE!</v>
      </c>
      <c r="AI23" s="233" t="e">
        <f>SUMIF('[2]4.Bang luong hien tai'!$G$10:$G$333,$C23,'[2]4.Bang luong hien tai'!$BR$10:$BR$333)</f>
        <v>#VALUE!</v>
      </c>
      <c r="AJ23" s="233" t="e">
        <f>SUMIF('[2]4.Bang luong hien tai'!$G$10:$G$333,$C23,'[2]4.Bang luong hien tai'!$AY$10:$AY$333)</f>
        <v>#VALUE!</v>
      </c>
      <c r="AK23" s="231" t="e">
        <f>SUMIF('[2]4.Bang luong hien tai'!$G$10:$G$333,$C23,'[2]4.Bang luong hien tai'!$AZ$10:$AZ$333)</f>
        <v>#VALUE!</v>
      </c>
      <c r="AL23" s="231" t="e">
        <f>SUMIF('[2]4.Bang luong hien tai'!$G$10:$G$333,$C23,'[2]4.Bang luong hien tai'!$BA$10:$BA$333)</f>
        <v>#VALUE!</v>
      </c>
      <c r="AM23" s="231" t="e">
        <f>SUMIF('[1]03.Bang luong hien tai'!$G$143:$G$1450,$C23,'[1]03.Bang luong hien tai'!BC$143:BC$1450)</f>
        <v>#VALUE!</v>
      </c>
      <c r="AN23" s="231" t="e">
        <f>SUMIF('[1]03.Bang luong hien tai'!$G$143:$G$1450,$C23,'[1]03.Bang luong hien tai'!BD$143:BD$1450)</f>
        <v>#VALUE!</v>
      </c>
      <c r="AO23" s="231" t="e">
        <f>SUMIF('[1]03.Bang luong hien tai'!$G$143:$G$1450,$C23,'[1]03.Bang luong hien tai'!BE$143:BE$1450)</f>
        <v>#VALUE!</v>
      </c>
      <c r="AP23" s="231" t="e">
        <f>SUMIF('[1]03.Bang luong hien tai'!$G$143:$G$1450,$C23,'[1]03.Bang luong hien tai'!BF$143:BF$1450)</f>
        <v>#VALUE!</v>
      </c>
      <c r="AQ23" s="231" t="e">
        <f>SUMIF('[1]03.Bang luong hien tai'!$G$143:$G$1450,$C23,'[1]03.Bang luong hien tai'!BG$143:BG$1450)</f>
        <v>#VALUE!</v>
      </c>
      <c r="AR23" s="231" t="e">
        <f>SUMIF('[1]03.Bang luong hien tai'!$G$143:$G$1450,$C23,'[1]03.Bang luong hien tai'!BI$143:BI$1450)</f>
        <v>#VALUE!</v>
      </c>
      <c r="AS23" s="231" t="e">
        <f>SUMIF('[1]03.Bang luong hien tai'!$G$143:$G$1450,$C23,'[1]03.Bang luong hien tai'!BJ$143:BJ$1450)</f>
        <v>#VALUE!</v>
      </c>
      <c r="AT23" s="245"/>
      <c r="AU23" s="189" t="s">
        <v>191</v>
      </c>
    </row>
    <row r="24" spans="1:48" s="189" customFormat="1" ht="28.5" customHeight="1">
      <c r="A24" s="220" t="s">
        <v>304</v>
      </c>
      <c r="B24" s="155"/>
      <c r="C24" s="221"/>
      <c r="D24" s="240" t="e">
        <f t="shared" ref="D24:AS24" si="1">SUM(D22:D23)</f>
        <v>#VALUE!</v>
      </c>
      <c r="E24" s="240" t="e">
        <f t="shared" si="1"/>
        <v>#VALUE!</v>
      </c>
      <c r="F24" s="240" t="e">
        <f t="shared" si="1"/>
        <v>#VALUE!</v>
      </c>
      <c r="G24" s="240" t="e">
        <f t="shared" si="1"/>
        <v>#VALUE!</v>
      </c>
      <c r="H24" s="240" t="e">
        <f t="shared" si="1"/>
        <v>#VALUE!</v>
      </c>
      <c r="I24" s="240" t="e">
        <f t="shared" si="1"/>
        <v>#VALUE!</v>
      </c>
      <c r="J24" s="240" t="e">
        <f t="shared" si="1"/>
        <v>#VALUE!</v>
      </c>
      <c r="K24" s="240" t="e">
        <f t="shared" si="1"/>
        <v>#VALUE!</v>
      </c>
      <c r="L24" s="240" t="e">
        <f t="shared" si="1"/>
        <v>#VALUE!</v>
      </c>
      <c r="M24" s="240" t="e">
        <f t="shared" si="1"/>
        <v>#VALUE!</v>
      </c>
      <c r="N24" s="240" t="e">
        <f t="shared" si="1"/>
        <v>#VALUE!</v>
      </c>
      <c r="O24" s="240" t="e">
        <f t="shared" si="1"/>
        <v>#VALUE!</v>
      </c>
      <c r="P24" s="240" t="e">
        <f t="shared" si="1"/>
        <v>#VALUE!</v>
      </c>
      <c r="Q24" s="240" t="e">
        <f t="shared" si="1"/>
        <v>#VALUE!</v>
      </c>
      <c r="R24" s="240" t="e">
        <f t="shared" si="1"/>
        <v>#VALUE!</v>
      </c>
      <c r="S24" s="240" t="e">
        <f t="shared" si="1"/>
        <v>#VALUE!</v>
      </c>
      <c r="T24" s="240" t="e">
        <f t="shared" si="1"/>
        <v>#VALUE!</v>
      </c>
      <c r="U24" s="240" t="e">
        <f t="shared" si="1"/>
        <v>#VALUE!</v>
      </c>
      <c r="V24" s="240" t="e">
        <f t="shared" si="1"/>
        <v>#VALUE!</v>
      </c>
      <c r="W24" s="240" t="e">
        <f t="shared" si="1"/>
        <v>#VALUE!</v>
      </c>
      <c r="X24" s="240" t="e">
        <f t="shared" si="1"/>
        <v>#VALUE!</v>
      </c>
      <c r="Y24" s="240" t="e">
        <f t="shared" si="1"/>
        <v>#VALUE!</v>
      </c>
      <c r="Z24" s="240" t="e">
        <f t="shared" si="1"/>
        <v>#VALUE!</v>
      </c>
      <c r="AA24" s="240" t="e">
        <f t="shared" si="1"/>
        <v>#VALUE!</v>
      </c>
      <c r="AB24" s="240" t="e">
        <f t="shared" si="1"/>
        <v>#VALUE!</v>
      </c>
      <c r="AC24" s="240" t="e">
        <f t="shared" si="1"/>
        <v>#VALUE!</v>
      </c>
      <c r="AD24" s="240" t="e">
        <f t="shared" si="1"/>
        <v>#VALUE!</v>
      </c>
      <c r="AE24" s="240" t="e">
        <f t="shared" si="1"/>
        <v>#VALUE!</v>
      </c>
      <c r="AF24" s="240" t="e">
        <f t="shared" si="1"/>
        <v>#VALUE!</v>
      </c>
      <c r="AG24" s="240" t="e">
        <f t="shared" si="1"/>
        <v>#VALUE!</v>
      </c>
      <c r="AH24" s="240" t="e">
        <f t="shared" si="1"/>
        <v>#VALUE!</v>
      </c>
      <c r="AI24" s="240" t="e">
        <f t="shared" si="1"/>
        <v>#VALUE!</v>
      </c>
      <c r="AJ24" s="240" t="e">
        <f t="shared" si="1"/>
        <v>#VALUE!</v>
      </c>
      <c r="AK24" s="240" t="e">
        <f t="shared" si="1"/>
        <v>#VALUE!</v>
      </c>
      <c r="AL24" s="240" t="e">
        <f t="shared" si="1"/>
        <v>#VALUE!</v>
      </c>
      <c r="AM24" s="240" t="e">
        <f t="shared" si="1"/>
        <v>#VALUE!</v>
      </c>
      <c r="AN24" s="240" t="e">
        <f t="shared" si="1"/>
        <v>#VALUE!</v>
      </c>
      <c r="AO24" s="240" t="e">
        <f t="shared" si="1"/>
        <v>#VALUE!</v>
      </c>
      <c r="AP24" s="240" t="e">
        <f t="shared" si="1"/>
        <v>#VALUE!</v>
      </c>
      <c r="AQ24" s="240" t="e">
        <f t="shared" si="1"/>
        <v>#VALUE!</v>
      </c>
      <c r="AR24" s="240" t="e">
        <f t="shared" si="1"/>
        <v>#VALUE!</v>
      </c>
      <c r="AS24" s="240" t="e">
        <f t="shared" si="1"/>
        <v>#VALUE!</v>
      </c>
      <c r="AT24" s="240"/>
      <c r="AU24" s="189" t="s">
        <v>191</v>
      </c>
    </row>
    <row r="25" spans="1:48" s="189" customFormat="1" ht="28.5" customHeight="1">
      <c r="A25" s="220" t="s">
        <v>305</v>
      </c>
      <c r="B25" s="155"/>
      <c r="C25" s="221"/>
      <c r="D25" s="221"/>
      <c r="E25" s="221"/>
      <c r="F25" s="221"/>
      <c r="G25" s="221"/>
      <c r="H25" s="221"/>
      <c r="I25" s="242"/>
      <c r="J25" s="242"/>
      <c r="K25" s="242"/>
      <c r="L25" s="242"/>
      <c r="M25" s="242"/>
      <c r="N25" s="242"/>
      <c r="O25" s="242"/>
      <c r="P25" s="242"/>
      <c r="Q25" s="242"/>
      <c r="R25" s="246"/>
      <c r="S25" s="242"/>
      <c r="T25" s="242"/>
      <c r="U25" s="242"/>
      <c r="V25" s="242"/>
      <c r="W25" s="242"/>
      <c r="X25" s="242"/>
      <c r="Y25" s="242"/>
      <c r="Z25" s="242"/>
      <c r="AA25" s="242"/>
      <c r="AB25" s="242"/>
      <c r="AC25" s="242"/>
      <c r="AD25" s="242"/>
      <c r="AE25" s="242"/>
      <c r="AF25" s="242"/>
      <c r="AG25" s="242"/>
      <c r="AH25" s="242"/>
      <c r="AI25" s="242"/>
      <c r="AJ25" s="242"/>
      <c r="AK25" s="221"/>
      <c r="AL25" s="221"/>
      <c r="AM25" s="221"/>
      <c r="AN25" s="221"/>
      <c r="AO25" s="221"/>
      <c r="AP25" s="221"/>
      <c r="AQ25" s="221"/>
      <c r="AR25" s="221"/>
      <c r="AS25" s="221"/>
      <c r="AT25" s="221"/>
      <c r="AU25" s="189" t="s">
        <v>193</v>
      </c>
    </row>
    <row r="26" spans="1:48" s="189" customFormat="1" ht="28.5" customHeight="1">
      <c r="A26" s="243">
        <v>1</v>
      </c>
      <c r="B26" s="247" t="s">
        <v>306</v>
      </c>
      <c r="C26" s="228" t="s">
        <v>307</v>
      </c>
      <c r="D26" s="229" t="e">
        <f>+COUNTIF('[2]4.Bang luong hien tai'!$G$10:$G$333,'3.Bang phan bo luong'!$C26)</f>
        <v>#VALUE!</v>
      </c>
      <c r="E26" s="230" t="e">
        <f>SUMIF('[2]4.Bang luong hien tai'!$G$10:$G$333,$C26,'[2]4.Bang luong hien tai'!$O$10:$O$333)</f>
        <v>#VALUE!</v>
      </c>
      <c r="F26" s="231" t="e">
        <f>SUMIF('[2]4.Bang luong hien tai'!$G$10:$G$333,$C26,'[2]4.Bang luong hien tai'!$P$10:$P$333)</f>
        <v>#VALUE!</v>
      </c>
      <c r="G26" s="231" t="e">
        <f>SUMIF('[2]4.Bang luong hien tai'!$G$10:$G$333,$C26,'[2]4.Bang luong hien tai'!$Q$10:$Q$333)</f>
        <v>#VALUE!</v>
      </c>
      <c r="H26" s="231" t="e">
        <f>SUMIF('[2]4.Bang luong hien tai'!$G$10:$G$333,$C26,'[2]4.Bang luong hien tai'!$Z$10:$Z$333)</f>
        <v>#VALUE!</v>
      </c>
      <c r="I26" s="232" t="e">
        <f>SUMIF('[2]4.Bang luong hien tai'!$G$10:$G$333,$C26,'[2]4.Bang luong hien tai'!$AA$10:$AA$333)</f>
        <v>#VALUE!</v>
      </c>
      <c r="J26" s="233" t="e">
        <f>SUMIF('[2]4.Bang luong hien tai'!$G$10:$G$333,$C26,'[2]4.Bang luong hien tai'!$AB$10:$AB$333)</f>
        <v>#VALUE!</v>
      </c>
      <c r="K26" s="233" t="e">
        <f>SUMIF('[2]4.Bang luong hien tai'!$G$10:$G$333,$C26,'[2]4.Bang luong hien tai'!$AC$10:$AC$333)</f>
        <v>#VALUE!</v>
      </c>
      <c r="L26" s="233" t="e">
        <f>SUMIF('[2]4.Bang luong hien tai'!$G$10:$G$333,$C26,'[2]4.Bang luong hien tai'!$AD$10:$AD$333)</f>
        <v>#VALUE!</v>
      </c>
      <c r="M26" s="233" t="e">
        <f>SUMIF('[2]4.Bang luong hien tai'!$G$10:$G$333,$C26,'[2]4.Bang luong hien tai'!$AE$10:$AE$333)</f>
        <v>#VALUE!</v>
      </c>
      <c r="N26" s="233" t="e">
        <f>SUMIF('[2]4.Bang luong hien tai'!$G$10:$G$333,$C26,'[2]4.Bang luong hien tai'!$AF$10:$AF$333)</f>
        <v>#VALUE!</v>
      </c>
      <c r="O26" s="233" t="e">
        <f>SUMIF('[2]4.Bang luong hien tai'!$G$10:$G$333,$C26,'[2]4.Bang luong hien tai'!$AG$10:$AG$333)</f>
        <v>#VALUE!</v>
      </c>
      <c r="P26" s="233" t="e">
        <f>SUMIF('[2]4.Bang luong hien tai'!$G$10:$G$333,$C26,'[2]4.Bang luong hien tai'!$AH$10:$AH$333)</f>
        <v>#VALUE!</v>
      </c>
      <c r="Q26" s="233" t="e">
        <f>SUMIF('[2]4.Bang luong hien tai'!$G$10:$G$333,$C26,'[2]4.Bang luong hien tai'!$AI$10:$AI$333)</f>
        <v>#VALUE!</v>
      </c>
      <c r="R26" s="233" t="e">
        <f>SUMIF('[2]4.Bang luong hien tai'!$G$10:$G$333,$C26,'[2]4.Bang luong hien tai'!$AJ$10:$AJ$333)</f>
        <v>#VALUE!</v>
      </c>
      <c r="S26" s="233" t="e">
        <f>SUMIF('[2]4.Bang luong hien tai'!$G$10:$G$333,$C26,'[2]4.Bang luong hien tai'!$BO$10:$BO$333)</f>
        <v>#VALUE!</v>
      </c>
      <c r="T26" s="233" t="e">
        <f>SUMIF('[2]4.Bang luong hien tai'!$G$10:$G$333,$C26,'[2]4.Bang luong hien tai'!$BP$10:$BP$333)</f>
        <v>#VALUE!</v>
      </c>
      <c r="U26" s="233" t="e">
        <f>SUMIF('[2]4.Bang luong hien tai'!$G$10:$G$333,$C26,'[2]4.Bang luong hien tai'!$BS$10:$BS$333)</f>
        <v>#VALUE!</v>
      </c>
      <c r="V26" s="233" t="e">
        <f>SUMIF('[2]4.Bang luong hien tai'!$G$10:$G$333,$C26,'[2]4.Bang luong hien tai'!$BT$10:$BT$333)</f>
        <v>#VALUE!</v>
      </c>
      <c r="W26" s="233" t="e">
        <f>SUMIF('[2]4.Bang luong hien tai'!$G$10:$G$333,$C26,'[2]4.Bang luong hien tai'!$AM$10:$AM$333)</f>
        <v>#VALUE!</v>
      </c>
      <c r="X26" s="233" t="e">
        <f>SUMIF('[2]4.Bang luong hien tai'!$G$10:$G$333,$C26,'[2]4.Bang luong hien tai'!$AN$10:$AN$333)</f>
        <v>#VALUE!</v>
      </c>
      <c r="Y26" s="233" t="e">
        <f>SUMIF('[2]4.Bang luong hien tai'!$G$10:$G$333,$C26,'[2]4.Bang luong hien tai'!$AO$10:$AO$333)</f>
        <v>#VALUE!</v>
      </c>
      <c r="Z26" s="233" t="e">
        <f>SUMIF('[2]4.Bang luong hien tai'!$G$10:$G$333,$C26,'[2]4.Bang luong hien tai'!$AP$10:$AP$333)</f>
        <v>#VALUE!</v>
      </c>
      <c r="AA26" s="233" t="e">
        <f>SUMIF('[1]03.Bang luong hien tai'!$G$143:$G$1450,$C26,'[1]03.Bang luong hien tai'!AQ$143:AQ$1450)</f>
        <v>#VALUE!</v>
      </c>
      <c r="AB26" s="233" t="e">
        <f>SUMIF('[2]4.Bang luong hien tai'!$G$10:$G$333,$C26,'[2]4.Bang luong hien tai'!$AR$10:$AR$333)</f>
        <v>#VALUE!</v>
      </c>
      <c r="AC26" s="233" t="e">
        <f>SUMIF('[1]03.Bang luong hien tai'!$G$10:$G$1450,$C26,'[1]03.Bang luong hien tai'!AS$10:AS$1450)</f>
        <v>#VALUE!</v>
      </c>
      <c r="AD26" s="233" t="e">
        <f>SUMIF('[1]03.Bang luong hien tai'!$G$143:$G$1450,$C26,'[1]03.Bang luong hien tai'!AT$143:AT$1450)</f>
        <v>#VALUE!</v>
      </c>
      <c r="AE26" s="233" t="e">
        <f>SUMIF('[2]4.Bang luong hien tai'!$G$10:$G$333,$C26,'[2]4.Bang luong hien tai'!$AU$10:$AU$333)</f>
        <v>#VALUE!</v>
      </c>
      <c r="AF26" s="233" t="e">
        <f>SUMIF('[2]4.Bang luong hien tai'!$G$10:$G$333,$C26,'[2]4.Bang luong hien tai'!$AV$10:$AV$333)</f>
        <v>#VALUE!</v>
      </c>
      <c r="AG26" s="233" t="e">
        <f>SUMIF('[2]4.Bang luong hien tai'!$G$10:$G$333,$C26,'[2]4.Bang luong hien tai'!$AW$10:$AW$333)</f>
        <v>#VALUE!</v>
      </c>
      <c r="AH26" s="233" t="e">
        <f>SUMIF('[2]4.Bang luong hien tai'!$G$10:$G$333,$C26,'[2]4.Bang luong hien tai'!$BQ$10:$BQ$333)</f>
        <v>#VALUE!</v>
      </c>
      <c r="AI26" s="233" t="e">
        <f>SUMIF('[2]4.Bang luong hien tai'!$G$10:$G$333,$C26,'[2]4.Bang luong hien tai'!$BR$10:$BR$333)</f>
        <v>#VALUE!</v>
      </c>
      <c r="AJ26" s="233" t="e">
        <f>SUMIF('[2]4.Bang luong hien tai'!$G$10:$G$333,$C26,'[2]4.Bang luong hien tai'!$AY$10:$AY$333)</f>
        <v>#VALUE!</v>
      </c>
      <c r="AK26" s="231" t="e">
        <f>SUMIF('[2]4.Bang luong hien tai'!$G$10:$G$333,$C26,'[2]4.Bang luong hien tai'!$AZ$10:$AZ$333)</f>
        <v>#VALUE!</v>
      </c>
      <c r="AL26" s="231" t="e">
        <f>SUMIF('[2]4.Bang luong hien tai'!$G$10:$G$333,$C26,'[2]4.Bang luong hien tai'!$BA$10:$BA$333)</f>
        <v>#VALUE!</v>
      </c>
      <c r="AM26" s="231" t="e">
        <f>SUMIF('[1]03.Bang luong hien tai'!$G$10:$G$1450,$C26,'[1]03.Bang luong hien tai'!BC$10:BC$1450)</f>
        <v>#VALUE!</v>
      </c>
      <c r="AN26" s="231" t="e">
        <f>SUMIF('[1]03.Bang luong hien tai'!$G$10:$G$1450,$C26,'[1]03.Bang luong hien tai'!BD$10:BD$1450)</f>
        <v>#VALUE!</v>
      </c>
      <c r="AO26" s="231" t="e">
        <f>SUMIF('[1]03.Bang luong hien tai'!$G$10:$G$1450,$C26,'[1]03.Bang luong hien tai'!BE$10:BE$1450)</f>
        <v>#VALUE!</v>
      </c>
      <c r="AP26" s="231" t="e">
        <f>SUMIF('[1]03.Bang luong hien tai'!$G$10:$G$1450,$C26,'[1]03.Bang luong hien tai'!BF$10:BF$1450)</f>
        <v>#VALUE!</v>
      </c>
      <c r="AQ26" s="231" t="e">
        <f>SUMIF('[1]03.Bang luong hien tai'!$G$10:$G$1450,$C26,'[1]03.Bang luong hien tai'!BG$10:BG$1450)</f>
        <v>#VALUE!</v>
      </c>
      <c r="AR26" s="231" t="e">
        <f>SUMIF('[1]03.Bang luong hien tai'!$G$10:$G$1450,$C26,'[1]03.Bang luong hien tai'!BI$10:BI$1450)</f>
        <v>#VALUE!</v>
      </c>
      <c r="AS26" s="231" t="e">
        <f>SUMIF('[1]03.Bang luong hien tai'!$G$10:$G$1450,$C26,'[1]03.Bang luong hien tai'!BJ$10:BJ$1450)</f>
        <v>#VALUE!</v>
      </c>
      <c r="AT26" s="231"/>
      <c r="AU26" s="189" t="s">
        <v>193</v>
      </c>
      <c r="AV26" s="248" t="e">
        <f>S26*21%</f>
        <v>#VALUE!</v>
      </c>
    </row>
    <row r="27" spans="1:48" s="189" customFormat="1" ht="28.5" customHeight="1">
      <c r="A27" s="243">
        <f t="shared" ref="A27:A33" si="2">A26+1</f>
        <v>2</v>
      </c>
      <c r="B27" s="247" t="s">
        <v>308</v>
      </c>
      <c r="C27" s="228" t="s">
        <v>309</v>
      </c>
      <c r="D27" s="229" t="e">
        <f>+COUNTIF('[2]4.Bang luong hien tai'!$G$10:$G$333,'3.Bang phan bo luong'!$C27)</f>
        <v>#VALUE!</v>
      </c>
      <c r="E27" s="230" t="e">
        <f>SUMIF('[2]4.Bang luong hien tai'!$G$10:$G$333,$C27,'[2]4.Bang luong hien tai'!$O$10:$O$333)</f>
        <v>#VALUE!</v>
      </c>
      <c r="F27" s="231" t="e">
        <f>SUMIF('[2]4.Bang luong hien tai'!$G$10:$G$333,$C27,'[2]4.Bang luong hien tai'!$P$10:$P$333)</f>
        <v>#VALUE!</v>
      </c>
      <c r="G27" s="231" t="e">
        <f>SUMIF('[2]4.Bang luong hien tai'!$G$10:$G$333,$C27,'[2]4.Bang luong hien tai'!$Q$10:$Q$333)</f>
        <v>#VALUE!</v>
      </c>
      <c r="H27" s="231" t="e">
        <f>SUMIF('[2]4.Bang luong hien tai'!$G$10:$G$333,$C27,'[2]4.Bang luong hien tai'!$Z$10:$Z$333)</f>
        <v>#VALUE!</v>
      </c>
      <c r="I27" s="232" t="e">
        <f>SUMIF('[2]4.Bang luong hien tai'!$G$10:$G$333,$C27,'[2]4.Bang luong hien tai'!$AA$10:$AA$333)</f>
        <v>#VALUE!</v>
      </c>
      <c r="J27" s="233" t="e">
        <f>SUMIF('[2]4.Bang luong hien tai'!$G$10:$G$333,$C27,'[2]4.Bang luong hien tai'!$AB$10:$AB$333)</f>
        <v>#VALUE!</v>
      </c>
      <c r="K27" s="233" t="e">
        <f>SUMIF('[2]4.Bang luong hien tai'!$G$10:$G$333,$C27,'[2]4.Bang luong hien tai'!$AC$10:$AC$333)</f>
        <v>#VALUE!</v>
      </c>
      <c r="L27" s="233" t="e">
        <f>SUMIF('[2]4.Bang luong hien tai'!$G$10:$G$333,$C27,'[2]4.Bang luong hien tai'!$AD$10:$AD$333)</f>
        <v>#VALUE!</v>
      </c>
      <c r="M27" s="233" t="e">
        <f>SUMIF('[2]4.Bang luong hien tai'!$G$10:$G$333,$C27,'[2]4.Bang luong hien tai'!$AE$10:$AE$333)</f>
        <v>#VALUE!</v>
      </c>
      <c r="N27" s="233" t="e">
        <f>SUMIF('[2]4.Bang luong hien tai'!$G$10:$G$333,$C27,'[2]4.Bang luong hien tai'!$AF$10:$AF$333)</f>
        <v>#VALUE!</v>
      </c>
      <c r="O27" s="233" t="e">
        <f>SUMIF('[2]4.Bang luong hien tai'!$G$10:$G$333,$C27,'[2]4.Bang luong hien tai'!$AG$10:$AG$333)</f>
        <v>#VALUE!</v>
      </c>
      <c r="P27" s="233" t="e">
        <f>SUMIF('[2]4.Bang luong hien tai'!$G$10:$G$333,$C27,'[2]4.Bang luong hien tai'!$AH$10:$AH$333)</f>
        <v>#VALUE!</v>
      </c>
      <c r="Q27" s="233" t="e">
        <f>SUMIF('[2]4.Bang luong hien tai'!$G$10:$G$333,$C27,'[2]4.Bang luong hien tai'!$AI$10:$AI$333)</f>
        <v>#VALUE!</v>
      </c>
      <c r="R27" s="233" t="e">
        <f>SUMIF('[2]4.Bang luong hien tai'!$G$10:$G$333,$C27,'[2]4.Bang luong hien tai'!$AJ$10:$AJ$333)</f>
        <v>#VALUE!</v>
      </c>
      <c r="S27" s="233" t="e">
        <f>SUMIF('[2]4.Bang luong hien tai'!$G$10:$G$333,$C27,'[2]4.Bang luong hien tai'!$BO$10:$BO$333)</f>
        <v>#VALUE!</v>
      </c>
      <c r="T27" s="233" t="e">
        <f>SUMIF('[2]4.Bang luong hien tai'!$G$10:$G$333,$C27,'[2]4.Bang luong hien tai'!$BP$10:$BP$333)</f>
        <v>#VALUE!</v>
      </c>
      <c r="U27" s="233" t="e">
        <f>SUMIF('[2]4.Bang luong hien tai'!$G$10:$G$333,$C27,'[2]4.Bang luong hien tai'!$BS$10:$BS$333)</f>
        <v>#VALUE!</v>
      </c>
      <c r="V27" s="233" t="e">
        <f>SUMIF('[2]4.Bang luong hien tai'!$G$10:$G$333,$C27,'[2]4.Bang luong hien tai'!$BT$10:$BT$333)</f>
        <v>#VALUE!</v>
      </c>
      <c r="W27" s="233" t="e">
        <f>SUMIF('[2]4.Bang luong hien tai'!$G$10:$G$333,$C27,'[2]4.Bang luong hien tai'!$AM$10:$AM$333)</f>
        <v>#VALUE!</v>
      </c>
      <c r="X27" s="233" t="e">
        <f>SUMIF('[2]4.Bang luong hien tai'!$G$10:$G$333,$C27,'[2]4.Bang luong hien tai'!$AN$10:$AN$333)</f>
        <v>#VALUE!</v>
      </c>
      <c r="Y27" s="233" t="e">
        <f>SUMIF('[2]4.Bang luong hien tai'!$G$10:$G$333,$C27,'[2]4.Bang luong hien tai'!$AO$10:$AO$333)</f>
        <v>#VALUE!</v>
      </c>
      <c r="Z27" s="233" t="e">
        <f>SUMIF('[2]4.Bang luong hien tai'!$G$10:$G$333,$C27,'[2]4.Bang luong hien tai'!$AP$10:$AP$333)</f>
        <v>#VALUE!</v>
      </c>
      <c r="AA27" s="233" t="e">
        <f>SUMIF('[1]03.Bang luong hien tai'!$G$143:$G$1450,$C27,'[1]03.Bang luong hien tai'!AQ$143:AQ$1450)</f>
        <v>#VALUE!</v>
      </c>
      <c r="AB27" s="233" t="e">
        <f>SUMIF('[2]4.Bang luong hien tai'!$G$10:$G$333,$C27,'[2]4.Bang luong hien tai'!$AR$10:$AR$333)</f>
        <v>#VALUE!</v>
      </c>
      <c r="AC27" s="233" t="e">
        <f>SUMIF('[1]03.Bang luong hien tai'!$G$10:$G$1450,$C27,'[1]03.Bang luong hien tai'!AS$10:AS$1450)</f>
        <v>#VALUE!</v>
      </c>
      <c r="AD27" s="233" t="e">
        <f>SUMIF('[1]03.Bang luong hien tai'!$G$143:$G$1450,$C27,'[1]03.Bang luong hien tai'!AT$143:AT$1450)</f>
        <v>#VALUE!</v>
      </c>
      <c r="AE27" s="233" t="e">
        <f>SUMIF('[2]4.Bang luong hien tai'!$G$10:$G$333,$C27,'[2]4.Bang luong hien tai'!$AU$10:$AU$333)</f>
        <v>#VALUE!</v>
      </c>
      <c r="AF27" s="233" t="e">
        <f>SUMIF('[2]4.Bang luong hien tai'!$G$10:$G$333,$C27,'[2]4.Bang luong hien tai'!$AV$10:$AV$333)</f>
        <v>#VALUE!</v>
      </c>
      <c r="AG27" s="233" t="e">
        <f>SUMIF('[2]4.Bang luong hien tai'!$G$10:$G$333,$C27,'[2]4.Bang luong hien tai'!$AW$10:$AW$333)</f>
        <v>#VALUE!</v>
      </c>
      <c r="AH27" s="233" t="e">
        <f>SUMIF('[2]4.Bang luong hien tai'!$G$10:$G$333,$C27,'[2]4.Bang luong hien tai'!$BQ$10:$BQ$333)</f>
        <v>#VALUE!</v>
      </c>
      <c r="AI27" s="233" t="e">
        <f>SUMIF('[2]4.Bang luong hien tai'!$G$10:$G$333,$C27,'[2]4.Bang luong hien tai'!$BR$10:$BR$333)</f>
        <v>#VALUE!</v>
      </c>
      <c r="AJ27" s="233" t="e">
        <f>SUMIF('[2]4.Bang luong hien tai'!$G$10:$G$333,$C27,'[2]4.Bang luong hien tai'!$AY$10:$AY$333)</f>
        <v>#VALUE!</v>
      </c>
      <c r="AK27" s="231" t="e">
        <f>SUMIF('[2]4.Bang luong hien tai'!$G$10:$G$333,$C27,'[2]4.Bang luong hien tai'!$AZ$10:$AZ$333)</f>
        <v>#VALUE!</v>
      </c>
      <c r="AL27" s="231" t="e">
        <f>SUMIF('[2]4.Bang luong hien tai'!$G$10:$G$333,$C27,'[2]4.Bang luong hien tai'!$BA$10:$BA$333)</f>
        <v>#VALUE!</v>
      </c>
      <c r="AM27" s="231" t="e">
        <f>SUMIF('[1]03.Bang luong hien tai'!$G$10:$G$1450,$C27,'[1]03.Bang luong hien tai'!BC$10:BC$1450)</f>
        <v>#VALUE!</v>
      </c>
      <c r="AN27" s="231" t="e">
        <f>SUMIF('[1]03.Bang luong hien tai'!$G$10:$G$1450,$C27,'[1]03.Bang luong hien tai'!BD$10:BD$1450)</f>
        <v>#VALUE!</v>
      </c>
      <c r="AO27" s="231" t="e">
        <f>SUMIF('[1]03.Bang luong hien tai'!$G$10:$G$1450,$C27,'[1]03.Bang luong hien tai'!BE$10:BE$1450)</f>
        <v>#VALUE!</v>
      </c>
      <c r="AP27" s="231" t="e">
        <f>SUMIF('[1]03.Bang luong hien tai'!$G$10:$G$1450,$C27,'[1]03.Bang luong hien tai'!BF$10:BF$1450)</f>
        <v>#VALUE!</v>
      </c>
      <c r="AQ27" s="231" t="e">
        <f>SUMIF('[1]03.Bang luong hien tai'!$G$10:$G$1450,$C27,'[1]03.Bang luong hien tai'!BG$10:BG$1450)</f>
        <v>#VALUE!</v>
      </c>
      <c r="AR27" s="231" t="e">
        <f>SUMIF('[1]03.Bang luong hien tai'!$G$10:$G$1450,$C27,'[1]03.Bang luong hien tai'!BI$10:BI$1450)</f>
        <v>#VALUE!</v>
      </c>
      <c r="AS27" s="231" t="e">
        <f>SUMIF('[1]03.Bang luong hien tai'!$G$10:$G$1450,$C27,'[1]03.Bang luong hien tai'!BJ$10:BJ$1450)</f>
        <v>#VALUE!</v>
      </c>
      <c r="AT27" s="231"/>
      <c r="AU27" s="189" t="s">
        <v>193</v>
      </c>
    </row>
    <row r="28" spans="1:48" s="189" customFormat="1" ht="28.5" customHeight="1">
      <c r="A28" s="243">
        <f t="shared" si="2"/>
        <v>3</v>
      </c>
      <c r="B28" s="247" t="s">
        <v>310</v>
      </c>
      <c r="C28" s="228" t="s">
        <v>311</v>
      </c>
      <c r="D28" s="229" t="e">
        <f>+COUNTIF('[2]4.Bang luong hien tai'!$G$10:$G$333,'3.Bang phan bo luong'!$C28)</f>
        <v>#VALUE!</v>
      </c>
      <c r="E28" s="230" t="e">
        <f>SUMIF('[2]4.Bang luong hien tai'!$G$10:$G$333,$C28,'[2]4.Bang luong hien tai'!$O$10:$O$333)</f>
        <v>#VALUE!</v>
      </c>
      <c r="F28" s="231" t="e">
        <f>SUMIF('[2]4.Bang luong hien tai'!$G$10:$G$333,$C28,'[2]4.Bang luong hien tai'!$P$10:$P$333)</f>
        <v>#VALUE!</v>
      </c>
      <c r="G28" s="231" t="e">
        <f>SUMIF('[2]4.Bang luong hien tai'!$G$10:$G$333,$C28,'[2]4.Bang luong hien tai'!$Q$10:$Q$333)</f>
        <v>#VALUE!</v>
      </c>
      <c r="H28" s="231" t="e">
        <f>SUMIF('[2]4.Bang luong hien tai'!$G$10:$G$333,$C28,'[2]4.Bang luong hien tai'!$Z$10:$Z$333)</f>
        <v>#VALUE!</v>
      </c>
      <c r="I28" s="232" t="e">
        <f>SUMIF('[2]4.Bang luong hien tai'!$G$10:$G$333,$C28,'[2]4.Bang luong hien tai'!$AA$10:$AA$333)</f>
        <v>#VALUE!</v>
      </c>
      <c r="J28" s="233" t="e">
        <f>SUMIF('[2]4.Bang luong hien tai'!$G$10:$G$333,$C28,'[2]4.Bang luong hien tai'!$AB$10:$AB$333)</f>
        <v>#VALUE!</v>
      </c>
      <c r="K28" s="233" t="e">
        <f>SUMIF('[2]4.Bang luong hien tai'!$G$10:$G$333,$C28,'[2]4.Bang luong hien tai'!$AC$10:$AC$333)</f>
        <v>#VALUE!</v>
      </c>
      <c r="L28" s="233" t="e">
        <f>SUMIF('[2]4.Bang luong hien tai'!$G$10:$G$333,$C28,'[2]4.Bang luong hien tai'!$AD$10:$AD$333)</f>
        <v>#VALUE!</v>
      </c>
      <c r="M28" s="233" t="e">
        <f>SUMIF('[2]4.Bang luong hien tai'!$G$10:$G$333,$C28,'[2]4.Bang luong hien tai'!$AE$10:$AE$333)</f>
        <v>#VALUE!</v>
      </c>
      <c r="N28" s="233" t="e">
        <f>SUMIF('[2]4.Bang luong hien tai'!$G$10:$G$333,$C28,'[2]4.Bang luong hien tai'!$AF$10:$AF$333)</f>
        <v>#VALUE!</v>
      </c>
      <c r="O28" s="233" t="e">
        <f>SUMIF('[2]4.Bang luong hien tai'!$G$10:$G$333,$C28,'[2]4.Bang luong hien tai'!$AG$10:$AG$333)</f>
        <v>#VALUE!</v>
      </c>
      <c r="P28" s="233" t="e">
        <f>SUMIF('[2]4.Bang luong hien tai'!$G$10:$G$333,$C28,'[2]4.Bang luong hien tai'!$AH$10:$AH$333)</f>
        <v>#VALUE!</v>
      </c>
      <c r="Q28" s="233" t="e">
        <f>SUMIF('[2]4.Bang luong hien tai'!$G$10:$G$333,$C28,'[2]4.Bang luong hien tai'!$AI$10:$AI$333)</f>
        <v>#VALUE!</v>
      </c>
      <c r="R28" s="233" t="e">
        <f>SUMIF('[2]4.Bang luong hien tai'!$G$10:$G$333,$C28,'[2]4.Bang luong hien tai'!$AJ$10:$AJ$333)</f>
        <v>#VALUE!</v>
      </c>
      <c r="S28" s="233" t="e">
        <f>SUMIF('[2]4.Bang luong hien tai'!$G$10:$G$333,$C28,'[2]4.Bang luong hien tai'!$BO$10:$BO$333)</f>
        <v>#VALUE!</v>
      </c>
      <c r="T28" s="233" t="e">
        <f>SUMIF('[2]4.Bang luong hien tai'!$G$10:$G$333,$C28,'[2]4.Bang luong hien tai'!$BP$10:$BP$333)</f>
        <v>#VALUE!</v>
      </c>
      <c r="U28" s="233" t="e">
        <f>SUMIF('[2]4.Bang luong hien tai'!$G$10:$G$333,$C28,'[2]4.Bang luong hien tai'!$BS$10:$BS$333)</f>
        <v>#VALUE!</v>
      </c>
      <c r="V28" s="233" t="e">
        <f>SUMIF('[2]4.Bang luong hien tai'!$G$10:$G$333,$C28,'[2]4.Bang luong hien tai'!$BT$10:$BT$333)</f>
        <v>#VALUE!</v>
      </c>
      <c r="W28" s="233" t="e">
        <f>SUMIF('[2]4.Bang luong hien tai'!$G$10:$G$333,$C28,'[2]4.Bang luong hien tai'!$AM$10:$AM$333)</f>
        <v>#VALUE!</v>
      </c>
      <c r="X28" s="233" t="e">
        <f>SUMIF('[2]4.Bang luong hien tai'!$G$10:$G$333,$C28,'[2]4.Bang luong hien tai'!$AN$10:$AN$333)</f>
        <v>#VALUE!</v>
      </c>
      <c r="Y28" s="233" t="e">
        <f>SUMIF('[2]4.Bang luong hien tai'!$G$10:$G$333,$C28,'[2]4.Bang luong hien tai'!$AO$10:$AO$333)</f>
        <v>#VALUE!</v>
      </c>
      <c r="Z28" s="233" t="e">
        <f>SUMIF('[2]4.Bang luong hien tai'!$G$10:$G$333,$C28,'[2]4.Bang luong hien tai'!$AP$10:$AP$333)</f>
        <v>#VALUE!</v>
      </c>
      <c r="AA28" s="233" t="e">
        <f>SUMIF('[1]03.Bang luong hien tai'!$G$143:$G$1450,$C28,'[1]03.Bang luong hien tai'!AQ$143:AQ$1450)</f>
        <v>#VALUE!</v>
      </c>
      <c r="AB28" s="233" t="e">
        <f>SUMIF('[2]4.Bang luong hien tai'!$G$10:$G$333,$C28,'[2]4.Bang luong hien tai'!$AR$10:$AR$333)</f>
        <v>#VALUE!</v>
      </c>
      <c r="AC28" s="233" t="e">
        <f>SUMIF('[1]03.Bang luong hien tai'!$G$10:$G$1450,$C28,'[1]03.Bang luong hien tai'!AS$10:AS$1450)</f>
        <v>#VALUE!</v>
      </c>
      <c r="AD28" s="233" t="e">
        <f>SUMIF('[1]03.Bang luong hien tai'!$G$143:$G$1450,$C28,'[1]03.Bang luong hien tai'!AT$143:AT$1450)</f>
        <v>#VALUE!</v>
      </c>
      <c r="AE28" s="233" t="e">
        <f>SUMIF('[2]4.Bang luong hien tai'!$G$10:$G$333,$C28,'[2]4.Bang luong hien tai'!$AU$10:$AU$333)</f>
        <v>#VALUE!</v>
      </c>
      <c r="AF28" s="233" t="e">
        <f>SUMIF('[2]4.Bang luong hien tai'!$G$10:$G$333,$C28,'[2]4.Bang luong hien tai'!$AV$10:$AV$333)</f>
        <v>#VALUE!</v>
      </c>
      <c r="AG28" s="233" t="e">
        <f>SUMIF('[2]4.Bang luong hien tai'!$G$10:$G$333,$C28,'[2]4.Bang luong hien tai'!$AW$10:$AW$333)</f>
        <v>#VALUE!</v>
      </c>
      <c r="AH28" s="233" t="e">
        <f>SUMIF('[2]4.Bang luong hien tai'!$G$10:$G$333,$C28,'[2]4.Bang luong hien tai'!$BQ$10:$BQ$333)</f>
        <v>#VALUE!</v>
      </c>
      <c r="AI28" s="233" t="e">
        <f>SUMIF('[2]4.Bang luong hien tai'!$G$10:$G$333,$C28,'[2]4.Bang luong hien tai'!$BR$10:$BR$333)</f>
        <v>#VALUE!</v>
      </c>
      <c r="AJ28" s="233" t="e">
        <f>SUMIF('[2]4.Bang luong hien tai'!$G$10:$G$333,$C28,'[2]4.Bang luong hien tai'!$AY$10:$AY$333)</f>
        <v>#VALUE!</v>
      </c>
      <c r="AK28" s="231" t="e">
        <f>SUMIF('[2]4.Bang luong hien tai'!$G$10:$G$333,$C28,'[2]4.Bang luong hien tai'!$AZ$10:$AZ$333)</f>
        <v>#VALUE!</v>
      </c>
      <c r="AL28" s="231" t="e">
        <f>SUMIF('[2]4.Bang luong hien tai'!$G$10:$G$333,$C28,'[2]4.Bang luong hien tai'!$BA$10:$BA$333)</f>
        <v>#VALUE!</v>
      </c>
      <c r="AM28" s="231" t="e">
        <f>SUMIF('[1]03.Bang luong hien tai'!$G$10:$G$1450,$C28,'[1]03.Bang luong hien tai'!BC$10:BC$1450)</f>
        <v>#VALUE!</v>
      </c>
      <c r="AN28" s="231" t="e">
        <f>SUMIF('[1]03.Bang luong hien tai'!$G$10:$G$1450,$C28,'[1]03.Bang luong hien tai'!BD$10:BD$1450)</f>
        <v>#VALUE!</v>
      </c>
      <c r="AO28" s="231" t="e">
        <f>SUMIF('[1]03.Bang luong hien tai'!$G$10:$G$1450,$C28,'[1]03.Bang luong hien tai'!BE$10:BE$1450)</f>
        <v>#VALUE!</v>
      </c>
      <c r="AP28" s="231" t="e">
        <f>SUMIF('[1]03.Bang luong hien tai'!$G$10:$G$1450,$C28,'[1]03.Bang luong hien tai'!BF$10:BF$1450)</f>
        <v>#VALUE!</v>
      </c>
      <c r="AQ28" s="231" t="e">
        <f>SUMIF('[1]03.Bang luong hien tai'!$G$10:$G$1450,$C28,'[1]03.Bang luong hien tai'!BG$10:BG$1450)</f>
        <v>#VALUE!</v>
      </c>
      <c r="AR28" s="231" t="e">
        <f>SUMIF('[1]03.Bang luong hien tai'!$G$10:$G$1450,$C28,'[1]03.Bang luong hien tai'!BI$10:BI$1450)</f>
        <v>#VALUE!</v>
      </c>
      <c r="AS28" s="231" t="e">
        <f>SUMIF('[1]03.Bang luong hien tai'!$G$10:$G$1450,$C28,'[1]03.Bang luong hien tai'!BJ$10:BJ$1450)</f>
        <v>#VALUE!</v>
      </c>
      <c r="AT28" s="231"/>
      <c r="AU28" s="189" t="s">
        <v>193</v>
      </c>
    </row>
    <row r="29" spans="1:48" s="189" customFormat="1" ht="28.5" customHeight="1">
      <c r="A29" s="243">
        <f t="shared" si="2"/>
        <v>4</v>
      </c>
      <c r="B29" s="247" t="s">
        <v>301</v>
      </c>
      <c r="C29" s="228" t="s">
        <v>312</v>
      </c>
      <c r="D29" s="229" t="e">
        <f>+COUNTIF('[2]4.Bang luong hien tai'!$G$10:$G$333,'3.Bang phan bo luong'!$C29)</f>
        <v>#VALUE!</v>
      </c>
      <c r="E29" s="230" t="e">
        <f>SUMIF('[2]4.Bang luong hien tai'!$G$10:$G$333,$C29,'[2]4.Bang luong hien tai'!$O$10:$O$333)</f>
        <v>#VALUE!</v>
      </c>
      <c r="F29" s="231" t="e">
        <f>SUMIF('[2]4.Bang luong hien tai'!$G$10:$G$333,$C29,'[2]4.Bang luong hien tai'!$P$10:$P$333)</f>
        <v>#VALUE!</v>
      </c>
      <c r="G29" s="231" t="e">
        <f>SUMIF('[2]4.Bang luong hien tai'!$G$10:$G$333,$C29,'[2]4.Bang luong hien tai'!$Q$10:$Q$333)</f>
        <v>#VALUE!</v>
      </c>
      <c r="H29" s="231" t="e">
        <f>SUMIF('[2]4.Bang luong hien tai'!$G$10:$G$333,$C29,'[2]4.Bang luong hien tai'!$Z$10:$Z$333)</f>
        <v>#VALUE!</v>
      </c>
      <c r="I29" s="232" t="e">
        <f>SUMIF('[2]4.Bang luong hien tai'!$G$10:$G$333,$C29,'[2]4.Bang luong hien tai'!$AA$10:$AA$333)</f>
        <v>#VALUE!</v>
      </c>
      <c r="J29" s="233" t="e">
        <f>SUMIF('[2]4.Bang luong hien tai'!$G$10:$G$333,$C29,'[2]4.Bang luong hien tai'!$AB$10:$AB$333)</f>
        <v>#VALUE!</v>
      </c>
      <c r="K29" s="233" t="e">
        <f>SUMIF('[2]4.Bang luong hien tai'!$G$10:$G$333,$C29,'[2]4.Bang luong hien tai'!$AC$10:$AC$333)</f>
        <v>#VALUE!</v>
      </c>
      <c r="L29" s="233" t="e">
        <f>SUMIF('[2]4.Bang luong hien tai'!$G$10:$G$333,$C29,'[2]4.Bang luong hien tai'!$AD$10:$AD$333)</f>
        <v>#VALUE!</v>
      </c>
      <c r="M29" s="233" t="e">
        <f>SUMIF('[2]4.Bang luong hien tai'!$G$10:$G$333,$C29,'[2]4.Bang luong hien tai'!$AE$10:$AE$333)</f>
        <v>#VALUE!</v>
      </c>
      <c r="N29" s="233" t="e">
        <f>SUMIF('[2]4.Bang luong hien tai'!$G$10:$G$333,$C29,'[2]4.Bang luong hien tai'!$AF$10:$AF$333)</f>
        <v>#VALUE!</v>
      </c>
      <c r="O29" s="233" t="e">
        <f>SUMIF('[2]4.Bang luong hien tai'!$G$10:$G$333,$C29,'[2]4.Bang luong hien tai'!$AG$10:$AG$333)</f>
        <v>#VALUE!</v>
      </c>
      <c r="P29" s="233" t="e">
        <f>SUMIF('[2]4.Bang luong hien tai'!$G$10:$G$333,$C29,'[2]4.Bang luong hien tai'!$AH$10:$AH$333)</f>
        <v>#VALUE!</v>
      </c>
      <c r="Q29" s="233" t="e">
        <f>SUMIF('[2]4.Bang luong hien tai'!$G$10:$G$333,$C29,'[2]4.Bang luong hien tai'!$AI$10:$AI$333)</f>
        <v>#VALUE!</v>
      </c>
      <c r="R29" s="233" t="e">
        <f>SUMIF('[2]4.Bang luong hien tai'!$G$10:$G$333,$C29,'[2]4.Bang luong hien tai'!$AJ$10:$AJ$333)</f>
        <v>#VALUE!</v>
      </c>
      <c r="S29" s="233" t="e">
        <f>SUMIF('[2]4.Bang luong hien tai'!$G$10:$G$333,$C29,'[2]4.Bang luong hien tai'!$BO$10:$BO$333)</f>
        <v>#VALUE!</v>
      </c>
      <c r="T29" s="233" t="e">
        <f>SUMIF('[2]4.Bang luong hien tai'!$G$10:$G$333,$C29,'[2]4.Bang luong hien tai'!$BP$10:$BP$333)</f>
        <v>#VALUE!</v>
      </c>
      <c r="U29" s="233" t="e">
        <f>SUMIF('[2]4.Bang luong hien tai'!$G$10:$G$333,$C29,'[2]4.Bang luong hien tai'!$BS$10:$BS$333)</f>
        <v>#VALUE!</v>
      </c>
      <c r="V29" s="233" t="e">
        <f>SUMIF('[2]4.Bang luong hien tai'!$G$10:$G$333,$C29,'[2]4.Bang luong hien tai'!$BT$10:$BT$333)</f>
        <v>#VALUE!</v>
      </c>
      <c r="W29" s="233" t="e">
        <f>SUMIF('[2]4.Bang luong hien tai'!$G$10:$G$333,$C29,'[2]4.Bang luong hien tai'!$AM$10:$AM$333)</f>
        <v>#VALUE!</v>
      </c>
      <c r="X29" s="233" t="e">
        <f>SUMIF('[2]4.Bang luong hien tai'!$G$10:$G$333,$C29,'[2]4.Bang luong hien tai'!$AN$10:$AN$333)</f>
        <v>#VALUE!</v>
      </c>
      <c r="Y29" s="233" t="e">
        <f>SUMIF('[2]4.Bang luong hien tai'!$G$10:$G$333,$C29,'[2]4.Bang luong hien tai'!$AO$10:$AO$333)</f>
        <v>#VALUE!</v>
      </c>
      <c r="Z29" s="233" t="e">
        <f>SUMIF('[2]4.Bang luong hien tai'!$G$10:$G$333,$C29,'[2]4.Bang luong hien tai'!$AP$10:$AP$333)</f>
        <v>#VALUE!</v>
      </c>
      <c r="AA29" s="233" t="e">
        <f>SUMIF('[1]03.Bang luong hien tai'!$G$143:$G$1450,$C29,'[1]03.Bang luong hien tai'!AQ$143:AQ$1450)</f>
        <v>#VALUE!</v>
      </c>
      <c r="AB29" s="233" t="e">
        <f>SUMIF('[2]4.Bang luong hien tai'!$G$10:$G$333,$C29,'[2]4.Bang luong hien tai'!$AR$10:$AR$333)</f>
        <v>#VALUE!</v>
      </c>
      <c r="AC29" s="233" t="e">
        <f>SUMIF('[1]03.Bang luong hien tai'!$G$10:$G$1450,$C29,'[1]03.Bang luong hien tai'!AS$10:AS$1450)</f>
        <v>#VALUE!</v>
      </c>
      <c r="AD29" s="233" t="e">
        <f>SUMIF('[1]03.Bang luong hien tai'!$G$143:$G$1450,$C29,'[1]03.Bang luong hien tai'!AT$143:AT$1450)</f>
        <v>#VALUE!</v>
      </c>
      <c r="AE29" s="233" t="e">
        <f>SUMIF('[2]4.Bang luong hien tai'!$G$10:$G$333,$C29,'[2]4.Bang luong hien tai'!$AU$10:$AU$333)</f>
        <v>#VALUE!</v>
      </c>
      <c r="AF29" s="233" t="e">
        <f>SUMIF('[2]4.Bang luong hien tai'!$G$10:$G$333,$C29,'[2]4.Bang luong hien tai'!$AV$10:$AV$333)</f>
        <v>#VALUE!</v>
      </c>
      <c r="AG29" s="233" t="e">
        <f>SUMIF('[2]4.Bang luong hien tai'!$G$10:$G$333,$C29,'[2]4.Bang luong hien tai'!$AW$10:$AW$333)</f>
        <v>#VALUE!</v>
      </c>
      <c r="AH29" s="233" t="e">
        <f>SUMIF('[2]4.Bang luong hien tai'!$G$10:$G$333,$C29,'[2]4.Bang luong hien tai'!$BQ$10:$BQ$333)</f>
        <v>#VALUE!</v>
      </c>
      <c r="AI29" s="233" t="e">
        <f>SUMIF('[2]4.Bang luong hien tai'!$G$10:$G$333,$C29,'[2]4.Bang luong hien tai'!$BR$10:$BR$333)</f>
        <v>#VALUE!</v>
      </c>
      <c r="AJ29" s="233" t="e">
        <f>SUMIF('[2]4.Bang luong hien tai'!$G$10:$G$333,$C29,'[2]4.Bang luong hien tai'!$AY$10:$AY$333)</f>
        <v>#VALUE!</v>
      </c>
      <c r="AK29" s="231" t="e">
        <f>SUMIF('[2]4.Bang luong hien tai'!$G$10:$G$333,$C29,'[2]4.Bang luong hien tai'!$AZ$10:$AZ$333)</f>
        <v>#VALUE!</v>
      </c>
      <c r="AL29" s="231" t="e">
        <f>SUMIF('[2]4.Bang luong hien tai'!$G$10:$G$333,$C29,'[2]4.Bang luong hien tai'!$BA$10:$BA$333)</f>
        <v>#VALUE!</v>
      </c>
      <c r="AM29" s="231" t="e">
        <f>SUMIF('[1]03.Bang luong hien tai'!$G$10:$G$1450,$C29,'[1]03.Bang luong hien tai'!BC$10:BC$1450)</f>
        <v>#VALUE!</v>
      </c>
      <c r="AN29" s="231" t="e">
        <f>SUMIF('[1]03.Bang luong hien tai'!$G$10:$G$1450,$C29,'[1]03.Bang luong hien tai'!BD$10:BD$1450)</f>
        <v>#VALUE!</v>
      </c>
      <c r="AO29" s="231" t="e">
        <f>SUMIF('[1]03.Bang luong hien tai'!$G$10:$G$1450,$C29,'[1]03.Bang luong hien tai'!BE$10:BE$1450)</f>
        <v>#VALUE!</v>
      </c>
      <c r="AP29" s="231" t="e">
        <f>SUMIF('[1]03.Bang luong hien tai'!$G$10:$G$1450,$C29,'[1]03.Bang luong hien tai'!BF$10:BF$1450)</f>
        <v>#VALUE!</v>
      </c>
      <c r="AQ29" s="231" t="e">
        <f>SUMIF('[1]03.Bang luong hien tai'!$G$10:$G$1450,$C29,'[1]03.Bang luong hien tai'!BG$10:BG$1450)</f>
        <v>#VALUE!</v>
      </c>
      <c r="AR29" s="231" t="e">
        <f>SUMIF('[1]03.Bang luong hien tai'!$G$10:$G$1450,$C29,'[1]03.Bang luong hien tai'!BI$10:BI$1450)</f>
        <v>#VALUE!</v>
      </c>
      <c r="AS29" s="231" t="e">
        <f>SUMIF('[1]03.Bang luong hien tai'!$G$10:$G$1450,$C29,'[1]03.Bang luong hien tai'!BJ$10:BJ$1450)</f>
        <v>#VALUE!</v>
      </c>
      <c r="AT29" s="231"/>
      <c r="AU29" s="189" t="s">
        <v>193</v>
      </c>
    </row>
    <row r="30" spans="1:48" s="189" customFormat="1" ht="28.5" customHeight="1">
      <c r="A30" s="243">
        <f t="shared" si="2"/>
        <v>5</v>
      </c>
      <c r="B30" s="247" t="s">
        <v>313</v>
      </c>
      <c r="C30" s="228" t="s">
        <v>314</v>
      </c>
      <c r="D30" s="229" t="e">
        <f>+COUNTIF('[2]4.Bang luong hien tai'!$G$10:$G$333,'3.Bang phan bo luong'!$C30)</f>
        <v>#VALUE!</v>
      </c>
      <c r="E30" s="230" t="e">
        <f>SUMIF('[2]4.Bang luong hien tai'!$G$10:$G$333,$C30,'[2]4.Bang luong hien tai'!$O$10:$O$333)</f>
        <v>#VALUE!</v>
      </c>
      <c r="F30" s="231" t="e">
        <f>SUMIF('[2]4.Bang luong hien tai'!$G$10:$G$333,$C30,'[2]4.Bang luong hien tai'!$P$10:$P$333)</f>
        <v>#VALUE!</v>
      </c>
      <c r="G30" s="231" t="e">
        <f>SUMIF('[2]4.Bang luong hien tai'!$G$10:$G$333,$C30,'[2]4.Bang luong hien tai'!$Q$10:$Q$333)</f>
        <v>#VALUE!</v>
      </c>
      <c r="H30" s="231" t="e">
        <f>SUMIF('[2]4.Bang luong hien tai'!$G$10:$G$333,$C30,'[2]4.Bang luong hien tai'!$Z$10:$Z$333)</f>
        <v>#VALUE!</v>
      </c>
      <c r="I30" s="232" t="e">
        <f>SUMIF('[2]4.Bang luong hien tai'!$G$10:$G$333,$C30,'[2]4.Bang luong hien tai'!$AA$10:$AA$333)</f>
        <v>#VALUE!</v>
      </c>
      <c r="J30" s="233" t="e">
        <f>SUMIF('[2]4.Bang luong hien tai'!$G$10:$G$333,$C30,'[2]4.Bang luong hien tai'!$AB$10:$AB$333)</f>
        <v>#VALUE!</v>
      </c>
      <c r="K30" s="233" t="e">
        <f>SUMIF('[2]4.Bang luong hien tai'!$G$10:$G$333,$C30,'[2]4.Bang luong hien tai'!$AC$10:$AC$333)</f>
        <v>#VALUE!</v>
      </c>
      <c r="L30" s="233" t="e">
        <f>SUMIF('[2]4.Bang luong hien tai'!$G$10:$G$333,$C30,'[2]4.Bang luong hien tai'!$AD$10:$AD$333)</f>
        <v>#VALUE!</v>
      </c>
      <c r="M30" s="233" t="e">
        <f>SUMIF('[2]4.Bang luong hien tai'!$G$10:$G$333,$C30,'[2]4.Bang luong hien tai'!$AE$10:$AE$333)</f>
        <v>#VALUE!</v>
      </c>
      <c r="N30" s="233" t="e">
        <f>SUMIF('[2]4.Bang luong hien tai'!$G$10:$G$333,$C30,'[2]4.Bang luong hien tai'!$AF$10:$AF$333)</f>
        <v>#VALUE!</v>
      </c>
      <c r="O30" s="233" t="e">
        <f>SUMIF('[2]4.Bang luong hien tai'!$G$10:$G$333,$C30,'[2]4.Bang luong hien tai'!$AG$10:$AG$333)</f>
        <v>#VALUE!</v>
      </c>
      <c r="P30" s="233" t="e">
        <f>SUMIF('[2]4.Bang luong hien tai'!$G$10:$G$333,$C30,'[2]4.Bang luong hien tai'!$AH$10:$AH$333)</f>
        <v>#VALUE!</v>
      </c>
      <c r="Q30" s="233" t="e">
        <f>SUMIF('[2]4.Bang luong hien tai'!$G$10:$G$333,$C30,'[2]4.Bang luong hien tai'!$AI$10:$AI$333)</f>
        <v>#VALUE!</v>
      </c>
      <c r="R30" s="233" t="e">
        <f>SUMIF('[2]4.Bang luong hien tai'!$G$10:$G$333,$C30,'[2]4.Bang luong hien tai'!$AJ$10:$AJ$333)</f>
        <v>#VALUE!</v>
      </c>
      <c r="S30" s="233" t="e">
        <f>SUMIF('[2]4.Bang luong hien tai'!$G$10:$G$333,$C30,'[2]4.Bang luong hien tai'!$BO$10:$BO$333)</f>
        <v>#VALUE!</v>
      </c>
      <c r="T30" s="233" t="e">
        <f>SUMIF('[2]4.Bang luong hien tai'!$G$10:$G$333,$C30,'[2]4.Bang luong hien tai'!$BP$10:$BP$333)</f>
        <v>#VALUE!</v>
      </c>
      <c r="U30" s="233" t="e">
        <f>SUMIF('[2]4.Bang luong hien tai'!$G$10:$G$333,$C30,'[2]4.Bang luong hien tai'!$BS$10:$BS$333)</f>
        <v>#VALUE!</v>
      </c>
      <c r="V30" s="233" t="e">
        <f>SUMIF('[2]4.Bang luong hien tai'!$G$10:$G$333,$C30,'[2]4.Bang luong hien tai'!$BT$10:$BT$333)</f>
        <v>#VALUE!</v>
      </c>
      <c r="W30" s="233" t="e">
        <f>SUMIF('[2]4.Bang luong hien tai'!$G$10:$G$333,$C30,'[2]4.Bang luong hien tai'!$AM$10:$AM$333)</f>
        <v>#VALUE!</v>
      </c>
      <c r="X30" s="233" t="e">
        <f>SUMIF('[2]4.Bang luong hien tai'!$G$10:$G$333,$C30,'[2]4.Bang luong hien tai'!$AN$10:$AN$333)</f>
        <v>#VALUE!</v>
      </c>
      <c r="Y30" s="233" t="e">
        <f>SUMIF('[2]4.Bang luong hien tai'!$G$10:$G$333,$C30,'[2]4.Bang luong hien tai'!$AO$10:$AO$333)</f>
        <v>#VALUE!</v>
      </c>
      <c r="Z30" s="233" t="e">
        <f>SUMIF('[2]4.Bang luong hien tai'!$G$10:$G$333,$C30,'[2]4.Bang luong hien tai'!$AP$10:$AP$333)</f>
        <v>#VALUE!</v>
      </c>
      <c r="AA30" s="233" t="e">
        <f>SUMIF('[1]03.Bang luong hien tai'!$G$143:$G$1450,$C30,'[1]03.Bang luong hien tai'!AQ$143:AQ$1450)</f>
        <v>#VALUE!</v>
      </c>
      <c r="AB30" s="233" t="e">
        <f>SUMIF('[2]4.Bang luong hien tai'!$G$10:$G$333,$C30,'[2]4.Bang luong hien tai'!$AR$10:$AR$333)</f>
        <v>#VALUE!</v>
      </c>
      <c r="AC30" s="233" t="e">
        <f>SUMIF('[1]03.Bang luong hien tai'!$G$10:$G$1450,$C30,'[1]03.Bang luong hien tai'!AS$10:AS$1450)</f>
        <v>#VALUE!</v>
      </c>
      <c r="AD30" s="233" t="e">
        <f>SUMIF('[1]03.Bang luong hien tai'!$G$143:$G$1450,$C30,'[1]03.Bang luong hien tai'!AT$143:AT$1450)</f>
        <v>#VALUE!</v>
      </c>
      <c r="AE30" s="233" t="e">
        <f>SUMIF('[2]4.Bang luong hien tai'!$G$10:$G$333,$C30,'[2]4.Bang luong hien tai'!$AU$10:$AU$333)</f>
        <v>#VALUE!</v>
      </c>
      <c r="AF30" s="233" t="e">
        <f>SUMIF('[2]4.Bang luong hien tai'!$G$10:$G$333,$C30,'[2]4.Bang luong hien tai'!$AV$10:$AV$333)</f>
        <v>#VALUE!</v>
      </c>
      <c r="AG30" s="233" t="e">
        <f>SUMIF('[2]4.Bang luong hien tai'!$G$10:$G$333,$C30,'[2]4.Bang luong hien tai'!$AW$10:$AW$333)</f>
        <v>#VALUE!</v>
      </c>
      <c r="AH30" s="233" t="e">
        <f>SUMIF('[2]4.Bang luong hien tai'!$G$10:$G$333,$C30,'[2]4.Bang luong hien tai'!$BQ$10:$BQ$333)</f>
        <v>#VALUE!</v>
      </c>
      <c r="AI30" s="233" t="e">
        <f>SUMIF('[2]4.Bang luong hien tai'!$G$10:$G$333,$C30,'[2]4.Bang luong hien tai'!$BR$10:$BR$333)</f>
        <v>#VALUE!</v>
      </c>
      <c r="AJ30" s="233" t="e">
        <f>SUMIF('[2]4.Bang luong hien tai'!$G$10:$G$333,$C30,'[2]4.Bang luong hien tai'!$AY$10:$AY$333)</f>
        <v>#VALUE!</v>
      </c>
      <c r="AK30" s="231" t="e">
        <f>SUMIF('[2]4.Bang luong hien tai'!$G$10:$G$333,$C30,'[2]4.Bang luong hien tai'!$AZ$10:$AZ$333)</f>
        <v>#VALUE!</v>
      </c>
      <c r="AL30" s="231" t="e">
        <f>SUMIF('[2]4.Bang luong hien tai'!$G$10:$G$333,$C30,'[2]4.Bang luong hien tai'!$BA$10:$BA$333)</f>
        <v>#VALUE!</v>
      </c>
      <c r="AM30" s="231" t="e">
        <f>SUMIF('[1]03.Bang luong hien tai'!$G$10:$G$1450,$C30,'[1]03.Bang luong hien tai'!BC$10:BC$1450)</f>
        <v>#VALUE!</v>
      </c>
      <c r="AN30" s="231" t="e">
        <f>SUMIF('[1]03.Bang luong hien tai'!$G$10:$G$1450,$C30,'[1]03.Bang luong hien tai'!BD$10:BD$1450)</f>
        <v>#VALUE!</v>
      </c>
      <c r="AO30" s="231" t="e">
        <f>SUMIF('[1]03.Bang luong hien tai'!$G$10:$G$1450,$C30,'[1]03.Bang luong hien tai'!BE$10:BE$1450)</f>
        <v>#VALUE!</v>
      </c>
      <c r="AP30" s="231" t="e">
        <f>SUMIF('[1]03.Bang luong hien tai'!$G$10:$G$1450,$C30,'[1]03.Bang luong hien tai'!BF$10:BF$1450)</f>
        <v>#VALUE!</v>
      </c>
      <c r="AQ30" s="231" t="e">
        <f>SUMIF('[1]03.Bang luong hien tai'!$G$10:$G$1450,$C30,'[1]03.Bang luong hien tai'!BG$10:BG$1450)</f>
        <v>#VALUE!</v>
      </c>
      <c r="AR30" s="231" t="e">
        <f>SUMIF('[1]03.Bang luong hien tai'!$G$10:$G$1450,$C30,'[1]03.Bang luong hien tai'!BI$10:BI$1450)</f>
        <v>#VALUE!</v>
      </c>
      <c r="AS30" s="231" t="e">
        <f>SUMIF('[1]03.Bang luong hien tai'!$G$10:$G$1450,$C30,'[1]03.Bang luong hien tai'!BJ$10:BJ$1450)</f>
        <v>#VALUE!</v>
      </c>
      <c r="AT30" s="231"/>
      <c r="AU30" s="189" t="s">
        <v>193</v>
      </c>
    </row>
    <row r="31" spans="1:48" s="189" customFormat="1" ht="28.5" customHeight="1">
      <c r="A31" s="243">
        <f t="shared" si="2"/>
        <v>6</v>
      </c>
      <c r="B31" s="247" t="s">
        <v>315</v>
      </c>
      <c r="C31" s="228" t="s">
        <v>316</v>
      </c>
      <c r="D31" s="229" t="e">
        <f>+COUNTIF('[2]4.Bang luong hien tai'!$G$10:$G$333,'3.Bang phan bo luong'!$C31)</f>
        <v>#VALUE!</v>
      </c>
      <c r="E31" s="230" t="e">
        <f>SUMIF('[2]4.Bang luong hien tai'!$G$10:$G$333,$C31,'[2]4.Bang luong hien tai'!$O$10:$O$333)</f>
        <v>#VALUE!</v>
      </c>
      <c r="F31" s="231" t="e">
        <f>SUMIF('[2]4.Bang luong hien tai'!$G$10:$G$333,$C31,'[2]4.Bang luong hien tai'!$P$10:$P$333)</f>
        <v>#VALUE!</v>
      </c>
      <c r="G31" s="231" t="e">
        <f>SUMIF('[2]4.Bang luong hien tai'!$G$10:$G$333,$C31,'[2]4.Bang luong hien tai'!$Q$10:$Q$333)</f>
        <v>#VALUE!</v>
      </c>
      <c r="H31" s="231" t="e">
        <f>SUMIF('[2]4.Bang luong hien tai'!$G$10:$G$333,$C31,'[2]4.Bang luong hien tai'!$Z$10:$Z$333)</f>
        <v>#VALUE!</v>
      </c>
      <c r="I31" s="232" t="e">
        <f>SUMIF('[2]4.Bang luong hien tai'!$G$10:$G$333,$C31,'[2]4.Bang luong hien tai'!$AA$10:$AA$333)</f>
        <v>#VALUE!</v>
      </c>
      <c r="J31" s="233" t="e">
        <f>SUMIF('[2]4.Bang luong hien tai'!$G$10:$G$333,$C31,'[2]4.Bang luong hien tai'!$AB$10:$AB$333)</f>
        <v>#VALUE!</v>
      </c>
      <c r="K31" s="233" t="e">
        <f>SUMIF('[2]4.Bang luong hien tai'!$G$10:$G$333,$C31,'[2]4.Bang luong hien tai'!$AC$10:$AC$333)</f>
        <v>#VALUE!</v>
      </c>
      <c r="L31" s="233" t="e">
        <f>SUMIF('[2]4.Bang luong hien tai'!$G$10:$G$333,$C31,'[2]4.Bang luong hien tai'!$AD$10:$AD$333)</f>
        <v>#VALUE!</v>
      </c>
      <c r="M31" s="233" t="e">
        <f>SUMIF('[2]4.Bang luong hien tai'!$G$10:$G$333,$C31,'[2]4.Bang luong hien tai'!$AE$10:$AE$333)</f>
        <v>#VALUE!</v>
      </c>
      <c r="N31" s="233" t="e">
        <f>SUMIF('[2]4.Bang luong hien tai'!$G$10:$G$333,$C31,'[2]4.Bang luong hien tai'!$AF$10:$AF$333)</f>
        <v>#VALUE!</v>
      </c>
      <c r="O31" s="233" t="e">
        <f>SUMIF('[2]4.Bang luong hien tai'!$G$10:$G$333,$C31,'[2]4.Bang luong hien tai'!$AG$10:$AG$333)</f>
        <v>#VALUE!</v>
      </c>
      <c r="P31" s="233" t="e">
        <f>SUMIF('[2]4.Bang luong hien tai'!$G$10:$G$333,$C31,'[2]4.Bang luong hien tai'!$AH$10:$AH$333)</f>
        <v>#VALUE!</v>
      </c>
      <c r="Q31" s="233" t="e">
        <f>SUMIF('[2]4.Bang luong hien tai'!$G$10:$G$333,$C31,'[2]4.Bang luong hien tai'!$AI$10:$AI$333)</f>
        <v>#VALUE!</v>
      </c>
      <c r="R31" s="233" t="e">
        <f>SUMIF('[2]4.Bang luong hien tai'!$G$10:$G$333,$C31,'[2]4.Bang luong hien tai'!$AJ$10:$AJ$333)</f>
        <v>#VALUE!</v>
      </c>
      <c r="S31" s="233" t="e">
        <f>SUMIF('[2]4.Bang luong hien tai'!$G$10:$G$333,$C31,'[2]4.Bang luong hien tai'!$BO$10:$BO$333)</f>
        <v>#VALUE!</v>
      </c>
      <c r="T31" s="233" t="e">
        <f>SUMIF('[2]4.Bang luong hien tai'!$G$10:$G$333,$C31,'[2]4.Bang luong hien tai'!$BP$10:$BP$333)</f>
        <v>#VALUE!</v>
      </c>
      <c r="U31" s="233" t="e">
        <f>SUMIF('[2]4.Bang luong hien tai'!$G$10:$G$333,$C31,'[2]4.Bang luong hien tai'!$BS$10:$BS$333)</f>
        <v>#VALUE!</v>
      </c>
      <c r="V31" s="233" t="e">
        <f>SUMIF('[2]4.Bang luong hien tai'!$G$10:$G$333,$C31,'[2]4.Bang luong hien tai'!$BT$10:$BT$333)</f>
        <v>#VALUE!</v>
      </c>
      <c r="W31" s="233" t="e">
        <f>SUMIF('[2]4.Bang luong hien tai'!$G$10:$G$333,$C31,'[2]4.Bang luong hien tai'!$AM$10:$AM$333)</f>
        <v>#VALUE!</v>
      </c>
      <c r="X31" s="233" t="e">
        <f>SUMIF('[2]4.Bang luong hien tai'!$G$10:$G$333,$C31,'[2]4.Bang luong hien tai'!$AN$10:$AN$333)</f>
        <v>#VALUE!</v>
      </c>
      <c r="Y31" s="233" t="e">
        <f>SUMIF('[2]4.Bang luong hien tai'!$G$10:$G$333,$C31,'[2]4.Bang luong hien tai'!$AO$10:$AO$333)</f>
        <v>#VALUE!</v>
      </c>
      <c r="Z31" s="233" t="e">
        <f>SUMIF('[2]4.Bang luong hien tai'!$G$10:$G$333,$C31,'[2]4.Bang luong hien tai'!$AP$10:$AP$333)</f>
        <v>#VALUE!</v>
      </c>
      <c r="AA31" s="233" t="e">
        <f>SUMIF('[1]03.Bang luong hien tai'!$G$143:$G$1450,$C31,'[1]03.Bang luong hien tai'!AQ$143:AQ$1450)</f>
        <v>#VALUE!</v>
      </c>
      <c r="AB31" s="233" t="e">
        <f>SUMIF('[2]4.Bang luong hien tai'!$G$10:$G$333,$C31,'[2]4.Bang luong hien tai'!$AR$10:$AR$333)</f>
        <v>#VALUE!</v>
      </c>
      <c r="AC31" s="233" t="e">
        <f>SUMIF('[1]03.Bang luong hien tai'!$G$10:$G$1450,$C31,'[1]03.Bang luong hien tai'!AS$10:AS$1450)</f>
        <v>#VALUE!</v>
      </c>
      <c r="AD31" s="233" t="e">
        <f>SUMIF('[1]03.Bang luong hien tai'!$G$143:$G$1450,$C31,'[1]03.Bang luong hien tai'!AT$143:AT$1450)</f>
        <v>#VALUE!</v>
      </c>
      <c r="AE31" s="233" t="e">
        <f>SUMIF('[2]4.Bang luong hien tai'!$G$10:$G$333,$C31,'[2]4.Bang luong hien tai'!$AU$10:$AU$333)</f>
        <v>#VALUE!</v>
      </c>
      <c r="AF31" s="233" t="e">
        <f>SUMIF('[2]4.Bang luong hien tai'!$G$10:$G$333,$C31,'[2]4.Bang luong hien tai'!$AV$10:$AV$333)</f>
        <v>#VALUE!</v>
      </c>
      <c r="AG31" s="233" t="e">
        <f>SUMIF('[2]4.Bang luong hien tai'!$G$10:$G$333,$C31,'[2]4.Bang luong hien tai'!$AW$10:$AW$333)</f>
        <v>#VALUE!</v>
      </c>
      <c r="AH31" s="233" t="e">
        <f>SUMIF('[2]4.Bang luong hien tai'!$G$10:$G$333,$C31,'[2]4.Bang luong hien tai'!$BQ$10:$BQ$333)</f>
        <v>#VALUE!</v>
      </c>
      <c r="AI31" s="233" t="e">
        <f>SUMIF('[2]4.Bang luong hien tai'!$G$10:$G$333,$C31,'[2]4.Bang luong hien tai'!$BR$10:$BR$333)</f>
        <v>#VALUE!</v>
      </c>
      <c r="AJ31" s="233" t="e">
        <f>SUMIF('[2]4.Bang luong hien tai'!$G$10:$G$333,$C31,'[2]4.Bang luong hien tai'!$AY$10:$AY$333)</f>
        <v>#VALUE!</v>
      </c>
      <c r="AK31" s="231" t="e">
        <f>SUMIF('[2]4.Bang luong hien tai'!$G$10:$G$333,$C31,'[2]4.Bang luong hien tai'!$AZ$10:$AZ$333)</f>
        <v>#VALUE!</v>
      </c>
      <c r="AL31" s="231" t="e">
        <f>SUMIF('[2]4.Bang luong hien tai'!$G$10:$G$333,$C31,'[2]4.Bang luong hien tai'!$BA$10:$BA$333)</f>
        <v>#VALUE!</v>
      </c>
      <c r="AM31" s="231" t="e">
        <f>SUMIF('[1]03.Bang luong hien tai'!$G$10:$G$1450,$C31,'[1]03.Bang luong hien tai'!BC$10:BC$1450)</f>
        <v>#VALUE!</v>
      </c>
      <c r="AN31" s="231" t="e">
        <f>SUMIF('[1]03.Bang luong hien tai'!$G$10:$G$1450,$C31,'[1]03.Bang luong hien tai'!BD$10:BD$1450)</f>
        <v>#VALUE!</v>
      </c>
      <c r="AO31" s="231" t="e">
        <f>SUMIF('[1]03.Bang luong hien tai'!$G$10:$G$1450,$C31,'[1]03.Bang luong hien tai'!BE$10:BE$1450)</f>
        <v>#VALUE!</v>
      </c>
      <c r="AP31" s="231" t="e">
        <f>SUMIF('[1]03.Bang luong hien tai'!$G$10:$G$1450,$C31,'[1]03.Bang luong hien tai'!BF$10:BF$1450)</f>
        <v>#VALUE!</v>
      </c>
      <c r="AQ31" s="231" t="e">
        <f>SUMIF('[1]03.Bang luong hien tai'!$G$10:$G$1450,$C31,'[1]03.Bang luong hien tai'!BG$10:BG$1450)</f>
        <v>#VALUE!</v>
      </c>
      <c r="AR31" s="231" t="e">
        <f>SUMIF('[1]03.Bang luong hien tai'!$G$10:$G$1450,$C31,'[1]03.Bang luong hien tai'!BI$10:BI$1450)</f>
        <v>#VALUE!</v>
      </c>
      <c r="AS31" s="231" t="e">
        <f>SUMIF('[1]03.Bang luong hien tai'!$G$10:$G$1450,$C31,'[1]03.Bang luong hien tai'!BJ$10:BJ$1450)</f>
        <v>#VALUE!</v>
      </c>
      <c r="AT31" s="231"/>
      <c r="AU31" s="189" t="s">
        <v>193</v>
      </c>
    </row>
    <row r="32" spans="1:48" s="189" customFormat="1" ht="28.5" customHeight="1">
      <c r="A32" s="243">
        <f t="shared" si="2"/>
        <v>7</v>
      </c>
      <c r="B32" s="247" t="s">
        <v>317</v>
      </c>
      <c r="C32" s="228" t="s">
        <v>318</v>
      </c>
      <c r="D32" s="229" t="e">
        <f>+COUNTIF('[2]4.Bang luong hien tai'!$G$10:$G$333,'3.Bang phan bo luong'!$C32)</f>
        <v>#VALUE!</v>
      </c>
      <c r="E32" s="230" t="e">
        <f>SUMIF('[2]4.Bang luong hien tai'!$G$10:$G$333,$C32,'[2]4.Bang luong hien tai'!$O$10:$O$333)</f>
        <v>#VALUE!</v>
      </c>
      <c r="F32" s="231" t="e">
        <f>SUMIF('[2]4.Bang luong hien tai'!$G$10:$G$333,$C32,'[2]4.Bang luong hien tai'!$P$10:$P$333)</f>
        <v>#VALUE!</v>
      </c>
      <c r="G32" s="231" t="e">
        <f>SUMIF('[2]4.Bang luong hien tai'!$G$10:$G$333,$C32,'[2]4.Bang luong hien tai'!$Q$10:$Q$333)</f>
        <v>#VALUE!</v>
      </c>
      <c r="H32" s="231" t="e">
        <f>SUMIF('[2]4.Bang luong hien tai'!$G$10:$G$333,$C32,'[2]4.Bang luong hien tai'!$Z$10:$Z$333)</f>
        <v>#VALUE!</v>
      </c>
      <c r="I32" s="232" t="e">
        <f>SUMIF('[2]4.Bang luong hien tai'!$G$10:$G$333,$C32,'[2]4.Bang luong hien tai'!$AA$10:$AA$333)</f>
        <v>#VALUE!</v>
      </c>
      <c r="J32" s="233" t="e">
        <f>SUMIF('[2]4.Bang luong hien tai'!$G$10:$G$333,$C32,'[2]4.Bang luong hien tai'!$AB$10:$AB$333)</f>
        <v>#VALUE!</v>
      </c>
      <c r="K32" s="233" t="e">
        <f>SUMIF('[2]4.Bang luong hien tai'!$G$10:$G$333,$C32,'[2]4.Bang luong hien tai'!$AC$10:$AC$333)</f>
        <v>#VALUE!</v>
      </c>
      <c r="L32" s="233" t="e">
        <f>SUMIF('[2]4.Bang luong hien tai'!$G$10:$G$333,$C32,'[2]4.Bang luong hien tai'!$AD$10:$AD$333)</f>
        <v>#VALUE!</v>
      </c>
      <c r="M32" s="233" t="e">
        <f>SUMIF('[2]4.Bang luong hien tai'!$G$10:$G$333,$C32,'[2]4.Bang luong hien tai'!$AE$10:$AE$333)</f>
        <v>#VALUE!</v>
      </c>
      <c r="N32" s="233" t="e">
        <f>SUMIF('[2]4.Bang luong hien tai'!$G$10:$G$333,$C32,'[2]4.Bang luong hien tai'!$AF$10:$AF$333)</f>
        <v>#VALUE!</v>
      </c>
      <c r="O32" s="233" t="e">
        <f>SUMIF('[2]4.Bang luong hien tai'!$G$10:$G$333,$C32,'[2]4.Bang luong hien tai'!$AG$10:$AG$333)</f>
        <v>#VALUE!</v>
      </c>
      <c r="P32" s="233" t="e">
        <f>SUMIF('[2]4.Bang luong hien tai'!$G$10:$G$333,$C32,'[2]4.Bang luong hien tai'!$AH$10:$AH$333)</f>
        <v>#VALUE!</v>
      </c>
      <c r="Q32" s="233" t="e">
        <f>SUMIF('[2]4.Bang luong hien tai'!$G$10:$G$333,$C32,'[2]4.Bang luong hien tai'!$AI$10:$AI$333)</f>
        <v>#VALUE!</v>
      </c>
      <c r="R32" s="233" t="e">
        <f>SUMIF('[2]4.Bang luong hien tai'!$G$10:$G$333,$C32,'[2]4.Bang luong hien tai'!$AJ$10:$AJ$333)</f>
        <v>#VALUE!</v>
      </c>
      <c r="S32" s="233" t="e">
        <f>SUMIF('[2]4.Bang luong hien tai'!$G$10:$G$333,$C32,'[2]4.Bang luong hien tai'!$BO$10:$BO$333)</f>
        <v>#VALUE!</v>
      </c>
      <c r="T32" s="233" t="e">
        <f>SUMIF('[2]4.Bang luong hien tai'!$G$10:$G$333,$C32,'[2]4.Bang luong hien tai'!$BP$10:$BP$333)</f>
        <v>#VALUE!</v>
      </c>
      <c r="U32" s="233" t="e">
        <f>SUMIF('[2]4.Bang luong hien tai'!$G$10:$G$333,$C32,'[2]4.Bang luong hien tai'!$BS$10:$BS$333)</f>
        <v>#VALUE!</v>
      </c>
      <c r="V32" s="233" t="e">
        <f>SUMIF('[2]4.Bang luong hien tai'!$G$10:$G$333,$C32,'[2]4.Bang luong hien tai'!$BT$10:$BT$333)</f>
        <v>#VALUE!</v>
      </c>
      <c r="W32" s="233" t="e">
        <f>SUMIF('[2]4.Bang luong hien tai'!$G$10:$G$333,$C32,'[2]4.Bang luong hien tai'!$AM$10:$AM$333)</f>
        <v>#VALUE!</v>
      </c>
      <c r="X32" s="233" t="e">
        <f>SUMIF('[2]4.Bang luong hien tai'!$G$10:$G$333,$C32,'[2]4.Bang luong hien tai'!$AN$10:$AN$333)</f>
        <v>#VALUE!</v>
      </c>
      <c r="Y32" s="233" t="e">
        <f>SUMIF('[2]4.Bang luong hien tai'!$G$10:$G$333,$C32,'[2]4.Bang luong hien tai'!$AO$10:$AO$333)</f>
        <v>#VALUE!</v>
      </c>
      <c r="Z32" s="233" t="e">
        <f>SUMIF('[2]4.Bang luong hien tai'!$G$10:$G$333,$C32,'[2]4.Bang luong hien tai'!$AP$10:$AP$333)</f>
        <v>#VALUE!</v>
      </c>
      <c r="AA32" s="233" t="e">
        <f>SUMIF('[1]03.Bang luong hien tai'!$G$143:$G$1450,$C32,'[1]03.Bang luong hien tai'!AQ$143:AQ$1450)</f>
        <v>#VALUE!</v>
      </c>
      <c r="AB32" s="233" t="e">
        <f>SUMIF('[2]4.Bang luong hien tai'!$G$10:$G$333,$C32,'[2]4.Bang luong hien tai'!$AR$10:$AR$333)</f>
        <v>#VALUE!</v>
      </c>
      <c r="AC32" s="233" t="e">
        <f>SUMIF('[1]03.Bang luong hien tai'!$G$10:$G$1450,$C32,'[1]03.Bang luong hien tai'!AS$10:AS$1450)</f>
        <v>#VALUE!</v>
      </c>
      <c r="AD32" s="233" t="e">
        <f>SUMIF('[1]03.Bang luong hien tai'!$G$143:$G$1450,$C32,'[1]03.Bang luong hien tai'!AT$143:AT$1450)</f>
        <v>#VALUE!</v>
      </c>
      <c r="AE32" s="233" t="e">
        <f>SUMIF('[2]4.Bang luong hien tai'!$G$10:$G$333,$C32,'[2]4.Bang luong hien tai'!$AU$10:$AU$333)</f>
        <v>#VALUE!</v>
      </c>
      <c r="AF32" s="233" t="e">
        <f>SUMIF('[2]4.Bang luong hien tai'!$G$10:$G$333,$C32,'[2]4.Bang luong hien tai'!$AV$10:$AV$333)</f>
        <v>#VALUE!</v>
      </c>
      <c r="AG32" s="233" t="e">
        <f>SUMIF('[2]4.Bang luong hien tai'!$G$10:$G$333,$C32,'[2]4.Bang luong hien tai'!$AW$10:$AW$333)</f>
        <v>#VALUE!</v>
      </c>
      <c r="AH32" s="233" t="e">
        <f>SUMIF('[2]4.Bang luong hien tai'!$G$10:$G$333,$C32,'[2]4.Bang luong hien tai'!$BQ$10:$BQ$333)</f>
        <v>#VALUE!</v>
      </c>
      <c r="AI32" s="233" t="e">
        <f>SUMIF('[2]4.Bang luong hien tai'!$G$10:$G$333,$C32,'[2]4.Bang luong hien tai'!$BR$10:$BR$333)</f>
        <v>#VALUE!</v>
      </c>
      <c r="AJ32" s="233" t="e">
        <f>SUMIF('[2]4.Bang luong hien tai'!$G$10:$G$333,$C32,'[2]4.Bang luong hien tai'!$AY$10:$AY$333)</f>
        <v>#VALUE!</v>
      </c>
      <c r="AK32" s="231" t="e">
        <f>SUMIF('[2]4.Bang luong hien tai'!$G$10:$G$333,$C32,'[2]4.Bang luong hien tai'!$AZ$10:$AZ$333)</f>
        <v>#VALUE!</v>
      </c>
      <c r="AL32" s="231" t="e">
        <f>SUMIF('[2]4.Bang luong hien tai'!$G$10:$G$333,$C32,'[2]4.Bang luong hien tai'!$BA$10:$BA$333)</f>
        <v>#VALUE!</v>
      </c>
      <c r="AM32" s="231" t="e">
        <f>SUMIF('[1]03.Bang luong hien tai'!$G$10:$G$1450,$C32,'[1]03.Bang luong hien tai'!BC$10:BC$1450)</f>
        <v>#VALUE!</v>
      </c>
      <c r="AN32" s="231" t="e">
        <f>SUMIF('[1]03.Bang luong hien tai'!$G$10:$G$1450,$C32,'[1]03.Bang luong hien tai'!BD$10:BD$1450)</f>
        <v>#VALUE!</v>
      </c>
      <c r="AO32" s="231" t="e">
        <f>SUMIF('[1]03.Bang luong hien tai'!$G$10:$G$1450,$C32,'[1]03.Bang luong hien tai'!BE$10:BE$1450)</f>
        <v>#VALUE!</v>
      </c>
      <c r="AP32" s="231" t="e">
        <f>SUMIF('[1]03.Bang luong hien tai'!$G$10:$G$1450,$C32,'[1]03.Bang luong hien tai'!BF$10:BF$1450)</f>
        <v>#VALUE!</v>
      </c>
      <c r="AQ32" s="231" t="e">
        <f>SUMIF('[1]03.Bang luong hien tai'!$G$10:$G$1450,$C32,'[1]03.Bang luong hien tai'!BG$10:BG$1450)</f>
        <v>#VALUE!</v>
      </c>
      <c r="AR32" s="231" t="e">
        <f>SUMIF('[1]03.Bang luong hien tai'!$G$10:$G$1450,$C32,'[1]03.Bang luong hien tai'!BI$10:BI$1450)</f>
        <v>#VALUE!</v>
      </c>
      <c r="AS32" s="231" t="e">
        <f>SUMIF('[1]03.Bang luong hien tai'!$G$10:$G$1450,$C32,'[1]03.Bang luong hien tai'!BJ$10:BJ$1450)</f>
        <v>#VALUE!</v>
      </c>
      <c r="AT32" s="231"/>
      <c r="AU32" s="189" t="s">
        <v>193</v>
      </c>
    </row>
    <row r="33" spans="1:48" s="189" customFormat="1" ht="28.5" customHeight="1">
      <c r="A33" s="243">
        <f t="shared" si="2"/>
        <v>8</v>
      </c>
      <c r="B33" s="247" t="s">
        <v>319</v>
      </c>
      <c r="C33" s="228" t="s">
        <v>320</v>
      </c>
      <c r="D33" s="229" t="e">
        <f>+COUNTIF('[2]4.Bang luong hien tai'!$G$10:$G$333,'3.Bang phan bo luong'!$C33)</f>
        <v>#VALUE!</v>
      </c>
      <c r="E33" s="230" t="e">
        <f>SUMIF('[2]4.Bang luong hien tai'!$G$10:$G$333,$C33,'[2]4.Bang luong hien tai'!$O$10:$O$333)</f>
        <v>#VALUE!</v>
      </c>
      <c r="F33" s="231" t="e">
        <f>SUMIF('[2]4.Bang luong hien tai'!$G$10:$G$333,$C33,'[2]4.Bang luong hien tai'!$P$10:$P$333)</f>
        <v>#VALUE!</v>
      </c>
      <c r="G33" s="231" t="e">
        <f>SUMIF('[2]4.Bang luong hien tai'!$G$10:$G$333,$C33,'[2]4.Bang luong hien tai'!$Q$10:$Q$333)</f>
        <v>#VALUE!</v>
      </c>
      <c r="H33" s="231" t="e">
        <f>SUMIF('[2]4.Bang luong hien tai'!$G$10:$G$333,$C33,'[2]4.Bang luong hien tai'!$Z$10:$Z$333)</f>
        <v>#VALUE!</v>
      </c>
      <c r="I33" s="232" t="e">
        <f>SUMIF('[2]4.Bang luong hien tai'!$G$10:$G$333,$C33,'[2]4.Bang luong hien tai'!$AA$10:$AA$333)</f>
        <v>#VALUE!</v>
      </c>
      <c r="J33" s="233" t="e">
        <f>SUMIF('[2]4.Bang luong hien tai'!$G$10:$G$333,$C33,'[2]4.Bang luong hien tai'!$AB$10:$AB$333)</f>
        <v>#VALUE!</v>
      </c>
      <c r="K33" s="233" t="e">
        <f>SUMIF('[2]4.Bang luong hien tai'!$G$10:$G$333,$C33,'[2]4.Bang luong hien tai'!$AC$10:$AC$333)</f>
        <v>#VALUE!</v>
      </c>
      <c r="L33" s="233" t="e">
        <f>SUMIF('[2]4.Bang luong hien tai'!$G$10:$G$333,$C33,'[2]4.Bang luong hien tai'!$AD$10:$AD$333)</f>
        <v>#VALUE!</v>
      </c>
      <c r="M33" s="233" t="e">
        <f>SUMIF('[2]4.Bang luong hien tai'!$G$10:$G$333,$C33,'[2]4.Bang luong hien tai'!$AE$10:$AE$333)</f>
        <v>#VALUE!</v>
      </c>
      <c r="N33" s="233" t="e">
        <f>SUMIF('[2]4.Bang luong hien tai'!$G$10:$G$333,$C33,'[2]4.Bang luong hien tai'!$AF$10:$AF$333)</f>
        <v>#VALUE!</v>
      </c>
      <c r="O33" s="233" t="e">
        <f>SUMIF('[2]4.Bang luong hien tai'!$G$10:$G$333,$C33,'[2]4.Bang luong hien tai'!$AG$10:$AG$333)</f>
        <v>#VALUE!</v>
      </c>
      <c r="P33" s="233" t="e">
        <f>SUMIF('[2]4.Bang luong hien tai'!$G$10:$G$333,$C33,'[2]4.Bang luong hien tai'!$AH$10:$AH$333)</f>
        <v>#VALUE!</v>
      </c>
      <c r="Q33" s="233" t="e">
        <f>SUMIF('[2]4.Bang luong hien tai'!$G$10:$G$333,$C33,'[2]4.Bang luong hien tai'!$AI$10:$AI$333)</f>
        <v>#VALUE!</v>
      </c>
      <c r="R33" s="233" t="e">
        <f>SUMIF('[2]4.Bang luong hien tai'!$G$10:$G$333,$C33,'[2]4.Bang luong hien tai'!$AJ$10:$AJ$333)</f>
        <v>#VALUE!</v>
      </c>
      <c r="S33" s="233" t="e">
        <f>SUMIF('[2]4.Bang luong hien tai'!$G$10:$G$333,$C33,'[2]4.Bang luong hien tai'!$BO$10:$BO$333)</f>
        <v>#VALUE!</v>
      </c>
      <c r="T33" s="233" t="e">
        <f>SUMIF('[2]4.Bang luong hien tai'!$G$10:$G$333,$C33,'[2]4.Bang luong hien tai'!$BP$10:$BP$333)</f>
        <v>#VALUE!</v>
      </c>
      <c r="U33" s="233" t="e">
        <f>SUMIF('[2]4.Bang luong hien tai'!$G$10:$G$333,$C33,'[2]4.Bang luong hien tai'!$BS$10:$BS$333)</f>
        <v>#VALUE!</v>
      </c>
      <c r="V33" s="233" t="e">
        <f>SUMIF('[2]4.Bang luong hien tai'!$G$10:$G$333,$C33,'[2]4.Bang luong hien tai'!$BT$10:$BT$333)</f>
        <v>#VALUE!</v>
      </c>
      <c r="W33" s="233" t="e">
        <f>SUMIF('[2]4.Bang luong hien tai'!$G$10:$G$333,$C33,'[2]4.Bang luong hien tai'!$AM$10:$AM$333)</f>
        <v>#VALUE!</v>
      </c>
      <c r="X33" s="233" t="e">
        <f>SUMIF('[2]4.Bang luong hien tai'!$G$10:$G$333,$C33,'[2]4.Bang luong hien tai'!$AN$10:$AN$333)</f>
        <v>#VALUE!</v>
      </c>
      <c r="Y33" s="233" t="e">
        <f>SUMIF('[2]4.Bang luong hien tai'!$G$10:$G$333,$C33,'[2]4.Bang luong hien tai'!$AO$10:$AO$333)</f>
        <v>#VALUE!</v>
      </c>
      <c r="Z33" s="233" t="e">
        <f>SUMIF('[2]4.Bang luong hien tai'!$G$10:$G$333,$C33,'[2]4.Bang luong hien tai'!$AP$10:$AP$333)</f>
        <v>#VALUE!</v>
      </c>
      <c r="AA33" s="233" t="e">
        <f>SUMIF('[1]03.Bang luong hien tai'!$G$143:$G$1450,$C33,'[1]03.Bang luong hien tai'!AQ$143:AQ$1450)</f>
        <v>#VALUE!</v>
      </c>
      <c r="AB33" s="233" t="e">
        <f>SUMIF('[2]4.Bang luong hien tai'!$G$10:$G$333,$C33,'[2]4.Bang luong hien tai'!$AR$10:$AR$333)</f>
        <v>#VALUE!</v>
      </c>
      <c r="AC33" s="233" t="e">
        <f>SUMIF('[1]03.Bang luong hien tai'!$G$10:$G$1450,$C33,'[1]03.Bang luong hien tai'!AS$10:AS$1450)</f>
        <v>#VALUE!</v>
      </c>
      <c r="AD33" s="233" t="e">
        <f>SUMIF('[1]03.Bang luong hien tai'!$G$143:$G$1450,$C33,'[1]03.Bang luong hien tai'!AT$143:AT$1450)</f>
        <v>#VALUE!</v>
      </c>
      <c r="AE33" s="233" t="e">
        <f>SUMIF('[2]4.Bang luong hien tai'!$G$10:$G$333,$C33,'[2]4.Bang luong hien tai'!$AU$10:$AU$333)</f>
        <v>#VALUE!</v>
      </c>
      <c r="AF33" s="233" t="e">
        <f>SUMIF('[2]4.Bang luong hien tai'!$G$10:$G$333,$C33,'[2]4.Bang luong hien tai'!$AV$10:$AV$333)</f>
        <v>#VALUE!</v>
      </c>
      <c r="AG33" s="233" t="e">
        <f>SUMIF('[2]4.Bang luong hien tai'!$G$10:$G$333,$C33,'[2]4.Bang luong hien tai'!$AW$10:$AW$333)</f>
        <v>#VALUE!</v>
      </c>
      <c r="AH33" s="233" t="e">
        <f>SUMIF('[2]4.Bang luong hien tai'!$G$10:$G$333,$C33,'[2]4.Bang luong hien tai'!$BQ$10:$BQ$333)</f>
        <v>#VALUE!</v>
      </c>
      <c r="AI33" s="233" t="e">
        <f>SUMIF('[2]4.Bang luong hien tai'!$G$10:$G$333,$C33,'[2]4.Bang luong hien tai'!$BR$10:$BR$333)</f>
        <v>#VALUE!</v>
      </c>
      <c r="AJ33" s="233" t="e">
        <f>SUMIF('[2]4.Bang luong hien tai'!$G$10:$G$333,$C33,'[2]4.Bang luong hien tai'!$AY$10:$AY$333)</f>
        <v>#VALUE!</v>
      </c>
      <c r="AK33" s="231" t="e">
        <f>SUMIF('[2]4.Bang luong hien tai'!$G$10:$G$333,$C33,'[2]4.Bang luong hien tai'!$AZ$10:$AZ$333)</f>
        <v>#VALUE!</v>
      </c>
      <c r="AL33" s="231" t="e">
        <f>SUMIF('[2]4.Bang luong hien tai'!$G$10:$G$333,$C33,'[2]4.Bang luong hien tai'!$BA$10:$BA$333)</f>
        <v>#VALUE!</v>
      </c>
      <c r="AM33" s="231" t="e">
        <f>SUMIF('[1]03.Bang luong hien tai'!$G$10:$G$1450,$C33,'[1]03.Bang luong hien tai'!BC$10:BC$1450)</f>
        <v>#VALUE!</v>
      </c>
      <c r="AN33" s="231" t="e">
        <f>SUMIF('[1]03.Bang luong hien tai'!$G$10:$G$1450,$C33,'[1]03.Bang luong hien tai'!BD$10:BD$1450)</f>
        <v>#VALUE!</v>
      </c>
      <c r="AO33" s="231" t="e">
        <f>SUMIF('[1]03.Bang luong hien tai'!$G$10:$G$1450,$C33,'[1]03.Bang luong hien tai'!BE$10:BE$1450)</f>
        <v>#VALUE!</v>
      </c>
      <c r="AP33" s="231" t="e">
        <f>SUMIF('[1]03.Bang luong hien tai'!$G$10:$G$1450,$C33,'[1]03.Bang luong hien tai'!BF$10:BF$1450)</f>
        <v>#VALUE!</v>
      </c>
      <c r="AQ33" s="231" t="e">
        <f>SUMIF('[1]03.Bang luong hien tai'!$G$10:$G$1450,$C33,'[1]03.Bang luong hien tai'!BG$10:BG$1450)</f>
        <v>#VALUE!</v>
      </c>
      <c r="AR33" s="231" t="e">
        <f>SUMIF('[1]03.Bang luong hien tai'!$G$10:$G$1450,$C33,'[1]03.Bang luong hien tai'!BI$10:BI$1450)</f>
        <v>#VALUE!</v>
      </c>
      <c r="AS33" s="231" t="e">
        <f>SUMIF('[1]03.Bang luong hien tai'!$G$10:$G$1450,$C33,'[1]03.Bang luong hien tai'!BJ$10:BJ$1450)</f>
        <v>#VALUE!</v>
      </c>
      <c r="AT33" s="231"/>
      <c r="AU33" s="189" t="s">
        <v>193</v>
      </c>
    </row>
    <row r="34" spans="1:48" s="189" customFormat="1" ht="28.5" customHeight="1">
      <c r="A34" s="220" t="s">
        <v>321</v>
      </c>
      <c r="B34" s="155"/>
      <c r="C34" s="221"/>
      <c r="D34" s="240" t="e">
        <f t="shared" ref="D34:AT34" si="3">SUM(D26:D33)</f>
        <v>#VALUE!</v>
      </c>
      <c r="E34" s="240" t="e">
        <f t="shared" si="3"/>
        <v>#VALUE!</v>
      </c>
      <c r="F34" s="240" t="e">
        <f t="shared" si="3"/>
        <v>#VALUE!</v>
      </c>
      <c r="G34" s="240" t="e">
        <f t="shared" si="3"/>
        <v>#VALUE!</v>
      </c>
      <c r="H34" s="240" t="e">
        <f t="shared" si="3"/>
        <v>#VALUE!</v>
      </c>
      <c r="I34" s="246" t="e">
        <f t="shared" si="3"/>
        <v>#VALUE!</v>
      </c>
      <c r="J34" s="246" t="e">
        <f t="shared" si="3"/>
        <v>#VALUE!</v>
      </c>
      <c r="K34" s="246" t="e">
        <f t="shared" si="3"/>
        <v>#VALUE!</v>
      </c>
      <c r="L34" s="246" t="e">
        <f t="shared" si="3"/>
        <v>#VALUE!</v>
      </c>
      <c r="M34" s="246" t="e">
        <f t="shared" si="3"/>
        <v>#VALUE!</v>
      </c>
      <c r="N34" s="246" t="e">
        <f t="shared" si="3"/>
        <v>#VALUE!</v>
      </c>
      <c r="O34" s="246" t="e">
        <f t="shared" si="3"/>
        <v>#VALUE!</v>
      </c>
      <c r="P34" s="246" t="e">
        <f t="shared" si="3"/>
        <v>#VALUE!</v>
      </c>
      <c r="Q34" s="246" t="e">
        <f t="shared" si="3"/>
        <v>#VALUE!</v>
      </c>
      <c r="R34" s="246" t="e">
        <f t="shared" si="3"/>
        <v>#VALUE!</v>
      </c>
      <c r="S34" s="246" t="e">
        <f t="shared" si="3"/>
        <v>#VALUE!</v>
      </c>
      <c r="T34" s="246" t="e">
        <f t="shared" si="3"/>
        <v>#VALUE!</v>
      </c>
      <c r="U34" s="246" t="e">
        <f t="shared" si="3"/>
        <v>#VALUE!</v>
      </c>
      <c r="V34" s="246" t="e">
        <f t="shared" si="3"/>
        <v>#VALUE!</v>
      </c>
      <c r="W34" s="246" t="e">
        <f t="shared" si="3"/>
        <v>#VALUE!</v>
      </c>
      <c r="X34" s="246" t="e">
        <f t="shared" si="3"/>
        <v>#VALUE!</v>
      </c>
      <c r="Y34" s="246" t="e">
        <f t="shared" si="3"/>
        <v>#VALUE!</v>
      </c>
      <c r="Z34" s="246" t="e">
        <f t="shared" si="3"/>
        <v>#VALUE!</v>
      </c>
      <c r="AA34" s="246" t="e">
        <f t="shared" si="3"/>
        <v>#VALUE!</v>
      </c>
      <c r="AB34" s="246" t="e">
        <f t="shared" si="3"/>
        <v>#VALUE!</v>
      </c>
      <c r="AC34" s="246" t="e">
        <f t="shared" si="3"/>
        <v>#VALUE!</v>
      </c>
      <c r="AD34" s="246" t="e">
        <f t="shared" si="3"/>
        <v>#VALUE!</v>
      </c>
      <c r="AE34" s="246" t="e">
        <f t="shared" si="3"/>
        <v>#VALUE!</v>
      </c>
      <c r="AF34" s="246" t="e">
        <f t="shared" si="3"/>
        <v>#VALUE!</v>
      </c>
      <c r="AG34" s="246" t="e">
        <f t="shared" si="3"/>
        <v>#VALUE!</v>
      </c>
      <c r="AH34" s="246" t="e">
        <f t="shared" si="3"/>
        <v>#VALUE!</v>
      </c>
      <c r="AI34" s="246" t="e">
        <f t="shared" si="3"/>
        <v>#VALUE!</v>
      </c>
      <c r="AJ34" s="246" t="e">
        <f t="shared" si="3"/>
        <v>#VALUE!</v>
      </c>
      <c r="AK34" s="240" t="e">
        <f t="shared" si="3"/>
        <v>#VALUE!</v>
      </c>
      <c r="AL34" s="240" t="e">
        <f t="shared" si="3"/>
        <v>#VALUE!</v>
      </c>
      <c r="AM34" s="240" t="e">
        <f t="shared" si="3"/>
        <v>#VALUE!</v>
      </c>
      <c r="AN34" s="240" t="e">
        <f t="shared" si="3"/>
        <v>#VALUE!</v>
      </c>
      <c r="AO34" s="240" t="e">
        <f t="shared" si="3"/>
        <v>#VALUE!</v>
      </c>
      <c r="AP34" s="240" t="e">
        <f t="shared" si="3"/>
        <v>#VALUE!</v>
      </c>
      <c r="AQ34" s="240" t="e">
        <f t="shared" si="3"/>
        <v>#VALUE!</v>
      </c>
      <c r="AR34" s="240" t="e">
        <f t="shared" si="3"/>
        <v>#VALUE!</v>
      </c>
      <c r="AS34" s="240" t="e">
        <f t="shared" si="3"/>
        <v>#VALUE!</v>
      </c>
      <c r="AT34" s="240">
        <f t="shared" si="3"/>
        <v>0</v>
      </c>
      <c r="AU34" s="189" t="s">
        <v>193</v>
      </c>
    </row>
    <row r="35" spans="1:48" s="189" customFormat="1" ht="12">
      <c r="A35" s="220" t="s">
        <v>322</v>
      </c>
      <c r="B35" s="155"/>
      <c r="C35" s="221"/>
      <c r="D35" s="221"/>
      <c r="E35" s="221"/>
      <c r="F35" s="221"/>
      <c r="G35" s="221"/>
      <c r="H35" s="221"/>
      <c r="I35" s="242"/>
      <c r="J35" s="242"/>
      <c r="K35" s="242"/>
      <c r="L35" s="242"/>
      <c r="M35" s="242"/>
      <c r="N35" s="242"/>
      <c r="O35" s="242"/>
      <c r="P35" s="242"/>
      <c r="Q35" s="242"/>
      <c r="R35" s="246"/>
      <c r="S35" s="242"/>
      <c r="T35" s="242"/>
      <c r="U35" s="242"/>
      <c r="V35" s="242"/>
      <c r="W35" s="242"/>
      <c r="X35" s="242"/>
      <c r="Y35" s="242"/>
      <c r="Z35" s="242"/>
      <c r="AA35" s="242"/>
      <c r="AB35" s="242"/>
      <c r="AC35" s="242"/>
      <c r="AD35" s="242"/>
      <c r="AE35" s="242"/>
      <c r="AF35" s="242"/>
      <c r="AG35" s="242"/>
      <c r="AH35" s="242"/>
      <c r="AI35" s="242"/>
      <c r="AJ35" s="242"/>
      <c r="AK35" s="221"/>
      <c r="AL35" s="221"/>
      <c r="AM35" s="221"/>
      <c r="AN35" s="221"/>
      <c r="AO35" s="221"/>
      <c r="AP35" s="221"/>
      <c r="AQ35" s="221"/>
      <c r="AR35" s="221"/>
      <c r="AS35" s="221"/>
      <c r="AT35" s="221"/>
      <c r="AU35" s="189" t="s">
        <v>193</v>
      </c>
    </row>
    <row r="36" spans="1:48" s="189" customFormat="1" ht="34.200000000000003">
      <c r="A36" s="243">
        <v>1</v>
      </c>
      <c r="B36" s="247" t="s">
        <v>306</v>
      </c>
      <c r="C36" s="228" t="s">
        <v>323</v>
      </c>
      <c r="D36" s="229" t="e">
        <f>+COUNTIF('[2]4.Bang luong hien tai'!$G$10:$G$333,'3.Bang phan bo luong'!$C36)</f>
        <v>#VALUE!</v>
      </c>
      <c r="E36" s="230" t="e">
        <f>SUMIF('[2]4.Bang luong hien tai'!$G$10:$G$333,$C36,'[2]4.Bang luong hien tai'!$O$10:$O$333)</f>
        <v>#VALUE!</v>
      </c>
      <c r="F36" s="231" t="e">
        <f>SUMIF('[2]4.Bang luong hien tai'!$G$10:$G$333,$C36,'[2]4.Bang luong hien tai'!$P$10:$P$333)</f>
        <v>#VALUE!</v>
      </c>
      <c r="G36" s="231" t="e">
        <f>SUMIF('[2]4.Bang luong hien tai'!$G$10:$G$333,$C36,'[2]4.Bang luong hien tai'!$Q$10:$Q$333)</f>
        <v>#VALUE!</v>
      </c>
      <c r="H36" s="231" t="e">
        <f>SUMIF('[2]4.Bang luong hien tai'!$G$10:$G$333,$C36,'[2]4.Bang luong hien tai'!$Z$10:$Z$333)</f>
        <v>#VALUE!</v>
      </c>
      <c r="I36" s="232" t="e">
        <f>SUMIF('[2]4.Bang luong hien tai'!$G$10:$G$333,$C36,'[2]4.Bang luong hien tai'!$AA$10:$AA$333)</f>
        <v>#VALUE!</v>
      </c>
      <c r="J36" s="233" t="e">
        <f>SUMIF('[2]4.Bang luong hien tai'!$G$10:$G$333,$C36,'[2]4.Bang luong hien tai'!$AB$10:$AB$333)</f>
        <v>#VALUE!</v>
      </c>
      <c r="K36" s="233" t="e">
        <f>SUMIF('[2]4.Bang luong hien tai'!$G$10:$G$333,$C36,'[2]4.Bang luong hien tai'!$AC$10:$AC$333)</f>
        <v>#VALUE!</v>
      </c>
      <c r="L36" s="233" t="e">
        <f>SUMIF('[2]4.Bang luong hien tai'!$G$10:$G$333,$C36,'[2]4.Bang luong hien tai'!$AD$10:$AD$333)</f>
        <v>#VALUE!</v>
      </c>
      <c r="M36" s="233" t="e">
        <f>SUMIF('[2]4.Bang luong hien tai'!$G$10:$G$333,$C36,'[2]4.Bang luong hien tai'!$AE$10:$AE$333)</f>
        <v>#VALUE!</v>
      </c>
      <c r="N36" s="233" t="e">
        <f>SUMIF('[2]4.Bang luong hien tai'!$G$10:$G$333,$C36,'[2]4.Bang luong hien tai'!$AF$10:$AF$333)</f>
        <v>#VALUE!</v>
      </c>
      <c r="O36" s="233" t="e">
        <f>SUMIF('[2]4.Bang luong hien tai'!$G$10:$G$333,$C36,'[2]4.Bang luong hien tai'!$AG$10:$AG$333)</f>
        <v>#VALUE!</v>
      </c>
      <c r="P36" s="233" t="e">
        <f>SUMIF('[2]4.Bang luong hien tai'!$G$10:$G$333,$C36,'[2]4.Bang luong hien tai'!$AH$10:$AH$333)</f>
        <v>#VALUE!</v>
      </c>
      <c r="Q36" s="233" t="e">
        <f>SUMIF('[2]4.Bang luong hien tai'!$G$10:$G$333,$C36,'[2]4.Bang luong hien tai'!$AI$10:$AI$333)</f>
        <v>#VALUE!</v>
      </c>
      <c r="R36" s="233" t="e">
        <f>SUMIF('[2]4.Bang luong hien tai'!$G$10:$G$333,$C36,'[2]4.Bang luong hien tai'!$AJ$10:$AJ$333)</f>
        <v>#VALUE!</v>
      </c>
      <c r="S36" s="233" t="e">
        <f>SUMIF('[2]4.Bang luong hien tai'!$G$10:$G$333,$C36,'[2]4.Bang luong hien tai'!$BO$10:$BO$333)</f>
        <v>#VALUE!</v>
      </c>
      <c r="T36" s="233" t="e">
        <f>SUMIF('[2]4.Bang luong hien tai'!$G$10:$G$333,$C36,'[2]4.Bang luong hien tai'!$BP$10:$BP$333)</f>
        <v>#VALUE!</v>
      </c>
      <c r="U36" s="233" t="e">
        <f>SUMIF('[2]4.Bang luong hien tai'!$G$10:$G$333,$C36,'[2]4.Bang luong hien tai'!$BS$10:$BS$333)</f>
        <v>#VALUE!</v>
      </c>
      <c r="V36" s="233" t="e">
        <f>SUMIF('[2]4.Bang luong hien tai'!$G$10:$G$333,$C36,'[2]4.Bang luong hien tai'!$BT$10:$BT$333)</f>
        <v>#VALUE!</v>
      </c>
      <c r="W36" s="233" t="e">
        <f>SUMIF('[2]4.Bang luong hien tai'!$G$10:$G$333,$C36,'[2]4.Bang luong hien tai'!$AM$10:$AM$333)</f>
        <v>#VALUE!</v>
      </c>
      <c r="X36" s="233" t="e">
        <f>SUMIF('[2]4.Bang luong hien tai'!$G$10:$G$333,$C36,'[2]4.Bang luong hien tai'!$AN$10:$AN$333)</f>
        <v>#VALUE!</v>
      </c>
      <c r="Y36" s="233" t="e">
        <f>SUMIF('[2]4.Bang luong hien tai'!$G$10:$G$333,$C36,'[2]4.Bang luong hien tai'!$AO$10:$AO$333)</f>
        <v>#VALUE!</v>
      </c>
      <c r="Z36" s="233" t="e">
        <f>SUMIF('[2]4.Bang luong hien tai'!$G$10:$G$333,$C36,'[2]4.Bang luong hien tai'!$AP$10:$AP$333)</f>
        <v>#VALUE!</v>
      </c>
      <c r="AA36" s="233" t="e">
        <f>SUMIF('[1]03.Bang luong hien tai'!$G$143:$G$1450,$C36,'[1]03.Bang luong hien tai'!AQ$143:AQ$1450)</f>
        <v>#VALUE!</v>
      </c>
      <c r="AB36" s="233" t="e">
        <f>SUMIF('[2]4.Bang luong hien tai'!$G$10:$G$333,$C36,'[2]4.Bang luong hien tai'!$AR$10:$AR$333)</f>
        <v>#VALUE!</v>
      </c>
      <c r="AC36" s="233" t="e">
        <f>SUMIF('[1]03.Bang luong hien tai'!$G$10:$G$1450,$C36,'[1]03.Bang luong hien tai'!AS$10:AS$1450)</f>
        <v>#VALUE!</v>
      </c>
      <c r="AD36" s="233" t="e">
        <f>SUMIF('[1]03.Bang luong hien tai'!$G$143:$G$1450,$C36,'[1]03.Bang luong hien tai'!AT$143:AT$1450)</f>
        <v>#VALUE!</v>
      </c>
      <c r="AE36" s="233" t="e">
        <f>SUMIF('[2]4.Bang luong hien tai'!$G$10:$G$333,$C36,'[2]4.Bang luong hien tai'!$AU$10:$AU$333)</f>
        <v>#VALUE!</v>
      </c>
      <c r="AF36" s="233" t="e">
        <f>SUMIF('[2]4.Bang luong hien tai'!$G$10:$G$333,$C36,'[2]4.Bang luong hien tai'!$AV$10:$AV$333)</f>
        <v>#VALUE!</v>
      </c>
      <c r="AG36" s="233" t="e">
        <f>SUMIF('[2]4.Bang luong hien tai'!$G$10:$G$333,$C36,'[2]4.Bang luong hien tai'!$AW$10:$AW$333)</f>
        <v>#VALUE!</v>
      </c>
      <c r="AH36" s="233" t="e">
        <f>SUMIF('[2]4.Bang luong hien tai'!$G$10:$G$333,$C36,'[2]4.Bang luong hien tai'!$BQ$10:$BQ$333)</f>
        <v>#VALUE!</v>
      </c>
      <c r="AI36" s="233" t="e">
        <f>SUMIF('[2]4.Bang luong hien tai'!$G$10:$G$333,$C36,'[2]4.Bang luong hien tai'!$BR$10:$BR$333)</f>
        <v>#VALUE!</v>
      </c>
      <c r="AJ36" s="233" t="e">
        <f>SUMIF('[2]4.Bang luong hien tai'!$G$10:$G$333,$C36,'[2]4.Bang luong hien tai'!$AY$10:$AY$333)</f>
        <v>#VALUE!</v>
      </c>
      <c r="AK36" s="231" t="e">
        <f>SUMIF('[2]4.Bang luong hien tai'!$G$10:$G$333,$C36,'[2]4.Bang luong hien tai'!$AZ$10:$AZ$333)</f>
        <v>#VALUE!</v>
      </c>
      <c r="AL36" s="231" t="e">
        <f>SUMIF('[2]4.Bang luong hien tai'!$G$10:$G$333,$C36,'[2]4.Bang luong hien tai'!$BA$10:$BA$333)</f>
        <v>#VALUE!</v>
      </c>
      <c r="AM36" s="231" t="e">
        <f>SUMIF('[1]03.Bang luong hien tai'!$G$10:$G$1450,$C36,'[1]03.Bang luong hien tai'!BC$10:BC$1450)</f>
        <v>#VALUE!</v>
      </c>
      <c r="AN36" s="231" t="e">
        <f>SUMIF('[1]03.Bang luong hien tai'!$G$10:$G$1450,$C36,'[1]03.Bang luong hien tai'!BD$10:BD$1450)</f>
        <v>#VALUE!</v>
      </c>
      <c r="AO36" s="231" t="e">
        <f>SUMIF('[1]03.Bang luong hien tai'!$G$10:$G$1450,$C36,'[1]03.Bang luong hien tai'!BE$10:BE$1450)</f>
        <v>#VALUE!</v>
      </c>
      <c r="AP36" s="231" t="e">
        <f>SUMIF('[1]03.Bang luong hien tai'!$G$10:$G$1450,$C36,'[1]03.Bang luong hien tai'!BF$10:BF$1450)</f>
        <v>#VALUE!</v>
      </c>
      <c r="AQ36" s="231" t="e">
        <f>SUMIF('[1]03.Bang luong hien tai'!$G$10:$G$1450,$C36,'[1]03.Bang luong hien tai'!BG$10:BG$1450)</f>
        <v>#VALUE!</v>
      </c>
      <c r="AR36" s="231" t="e">
        <f>SUMIF('[1]03.Bang luong hien tai'!$G$10:$G$1450,$C36,'[1]03.Bang luong hien tai'!BI$10:BI$1450)</f>
        <v>#VALUE!</v>
      </c>
      <c r="AS36" s="231" t="e">
        <f>SUMIF('[1]03.Bang luong hien tai'!$G$10:$G$1450,$C36,'[1]03.Bang luong hien tai'!BJ$10:BJ$1450)</f>
        <v>#VALUE!</v>
      </c>
      <c r="AT36" s="231"/>
      <c r="AU36" s="189" t="s">
        <v>183</v>
      </c>
      <c r="AV36" s="248" t="e">
        <f>S36*21%</f>
        <v>#VALUE!</v>
      </c>
    </row>
    <row r="37" spans="1:48" s="189" customFormat="1" ht="22.8">
      <c r="A37" s="243">
        <f t="shared" ref="A37:A43" si="4">A36+1</f>
        <v>2</v>
      </c>
      <c r="B37" s="247" t="s">
        <v>308</v>
      </c>
      <c r="C37" s="228" t="s">
        <v>324</v>
      </c>
      <c r="D37" s="229" t="e">
        <f>+COUNTIF('[2]4.Bang luong hien tai'!$G$10:$G$333,'3.Bang phan bo luong'!$C37)</f>
        <v>#VALUE!</v>
      </c>
      <c r="E37" s="230" t="e">
        <f>SUMIF('[2]4.Bang luong hien tai'!$G$10:$G$333,$C37,'[2]4.Bang luong hien tai'!$O$10:$O$333)</f>
        <v>#VALUE!</v>
      </c>
      <c r="F37" s="231" t="e">
        <f>SUMIF('[2]4.Bang luong hien tai'!$G$10:$G$333,$C37,'[2]4.Bang luong hien tai'!$P$10:$P$333)</f>
        <v>#VALUE!</v>
      </c>
      <c r="G37" s="231" t="e">
        <f>SUMIF('[2]4.Bang luong hien tai'!$G$10:$G$333,$C37,'[2]4.Bang luong hien tai'!$Q$10:$Q$333)</f>
        <v>#VALUE!</v>
      </c>
      <c r="H37" s="231" t="e">
        <f>SUMIF('[2]4.Bang luong hien tai'!$G$10:$G$333,$C37,'[2]4.Bang luong hien tai'!$Z$10:$Z$333)</f>
        <v>#VALUE!</v>
      </c>
      <c r="I37" s="232" t="e">
        <f>SUMIF('[2]4.Bang luong hien tai'!$G$10:$G$333,$C37,'[2]4.Bang luong hien tai'!$AA$10:$AA$333)</f>
        <v>#VALUE!</v>
      </c>
      <c r="J37" s="233" t="e">
        <f>SUMIF('[2]4.Bang luong hien tai'!$G$10:$G$333,$C37,'[2]4.Bang luong hien tai'!$AB$10:$AB$333)</f>
        <v>#VALUE!</v>
      </c>
      <c r="K37" s="233" t="e">
        <f>SUMIF('[2]4.Bang luong hien tai'!$G$10:$G$333,$C37,'[2]4.Bang luong hien tai'!$AC$10:$AC$333)</f>
        <v>#VALUE!</v>
      </c>
      <c r="L37" s="233" t="e">
        <f>SUMIF('[2]4.Bang luong hien tai'!$G$10:$G$333,$C37,'[2]4.Bang luong hien tai'!$AD$10:$AD$333)</f>
        <v>#VALUE!</v>
      </c>
      <c r="M37" s="233" t="e">
        <f>SUMIF('[2]4.Bang luong hien tai'!$G$10:$G$333,$C37,'[2]4.Bang luong hien tai'!$AE$10:$AE$333)</f>
        <v>#VALUE!</v>
      </c>
      <c r="N37" s="233" t="e">
        <f>SUMIF('[2]4.Bang luong hien tai'!$G$10:$G$333,$C37,'[2]4.Bang luong hien tai'!$AF$10:$AF$333)</f>
        <v>#VALUE!</v>
      </c>
      <c r="O37" s="233" t="e">
        <f>SUMIF('[2]4.Bang luong hien tai'!$G$10:$G$333,$C37,'[2]4.Bang luong hien tai'!$AG$10:$AG$333)</f>
        <v>#VALUE!</v>
      </c>
      <c r="P37" s="233" t="e">
        <f>SUMIF('[2]4.Bang luong hien tai'!$G$10:$G$333,$C37,'[2]4.Bang luong hien tai'!$AH$10:$AH$333)</f>
        <v>#VALUE!</v>
      </c>
      <c r="Q37" s="233" t="e">
        <f>SUMIF('[2]4.Bang luong hien tai'!$G$10:$G$333,$C37,'[2]4.Bang luong hien tai'!$AI$10:$AI$333)</f>
        <v>#VALUE!</v>
      </c>
      <c r="R37" s="233" t="e">
        <f>SUMIF('[2]4.Bang luong hien tai'!$G$10:$G$333,$C37,'[2]4.Bang luong hien tai'!$AJ$10:$AJ$333)</f>
        <v>#VALUE!</v>
      </c>
      <c r="S37" s="233" t="e">
        <f>SUMIF('[2]4.Bang luong hien tai'!$G$10:$G$333,$C37,'[2]4.Bang luong hien tai'!$BO$10:$BO$333)</f>
        <v>#VALUE!</v>
      </c>
      <c r="T37" s="233" t="e">
        <f>SUMIF('[2]4.Bang luong hien tai'!$G$10:$G$333,$C37,'[2]4.Bang luong hien tai'!$BP$10:$BP$333)</f>
        <v>#VALUE!</v>
      </c>
      <c r="U37" s="233" t="e">
        <f>SUMIF('[2]4.Bang luong hien tai'!$G$10:$G$333,$C37,'[2]4.Bang luong hien tai'!$BS$10:$BS$333)</f>
        <v>#VALUE!</v>
      </c>
      <c r="V37" s="233" t="e">
        <f>SUMIF('[2]4.Bang luong hien tai'!$G$10:$G$333,$C37,'[2]4.Bang luong hien tai'!$BT$10:$BT$333)</f>
        <v>#VALUE!</v>
      </c>
      <c r="W37" s="233" t="e">
        <f>SUMIF('[2]4.Bang luong hien tai'!$G$10:$G$333,$C37,'[2]4.Bang luong hien tai'!$AM$10:$AM$333)</f>
        <v>#VALUE!</v>
      </c>
      <c r="X37" s="233" t="e">
        <f>SUMIF('[2]4.Bang luong hien tai'!$G$10:$G$333,$C37,'[2]4.Bang luong hien tai'!$AN$10:$AN$333)</f>
        <v>#VALUE!</v>
      </c>
      <c r="Y37" s="233" t="e">
        <f>SUMIF('[2]4.Bang luong hien tai'!$G$10:$G$333,$C37,'[2]4.Bang luong hien tai'!$AO$10:$AO$333)</f>
        <v>#VALUE!</v>
      </c>
      <c r="Z37" s="233" t="e">
        <f>SUMIF('[2]4.Bang luong hien tai'!$G$10:$G$333,$C37,'[2]4.Bang luong hien tai'!$AP$10:$AP$333)</f>
        <v>#VALUE!</v>
      </c>
      <c r="AA37" s="233" t="e">
        <f>SUMIF('[1]03.Bang luong hien tai'!$G$143:$G$1450,$C37,'[1]03.Bang luong hien tai'!AQ$143:AQ$1450)</f>
        <v>#VALUE!</v>
      </c>
      <c r="AB37" s="233" t="e">
        <f>SUMIF('[2]4.Bang luong hien tai'!$G$10:$G$333,$C37,'[2]4.Bang luong hien tai'!$AR$10:$AR$333)</f>
        <v>#VALUE!</v>
      </c>
      <c r="AC37" s="233" t="e">
        <f>SUMIF('[1]03.Bang luong hien tai'!$G$10:$G$1450,$C37,'[1]03.Bang luong hien tai'!AS$10:AS$1450)</f>
        <v>#VALUE!</v>
      </c>
      <c r="AD37" s="233" t="e">
        <f>SUMIF('[1]03.Bang luong hien tai'!$G$143:$G$1450,$C37,'[1]03.Bang luong hien tai'!AT$143:AT$1450)</f>
        <v>#VALUE!</v>
      </c>
      <c r="AE37" s="233" t="e">
        <f>SUMIF('[2]4.Bang luong hien tai'!$G$10:$G$333,$C37,'[2]4.Bang luong hien tai'!$AU$10:$AU$333)</f>
        <v>#VALUE!</v>
      </c>
      <c r="AF37" s="233" t="e">
        <f>SUMIF('[2]4.Bang luong hien tai'!$G$10:$G$333,$C37,'[2]4.Bang luong hien tai'!$AV$10:$AV$333)</f>
        <v>#VALUE!</v>
      </c>
      <c r="AG37" s="233" t="e">
        <f>SUMIF('[2]4.Bang luong hien tai'!$G$10:$G$333,$C37,'[2]4.Bang luong hien tai'!$AW$10:$AW$333)</f>
        <v>#VALUE!</v>
      </c>
      <c r="AH37" s="233" t="e">
        <f>SUMIF('[2]4.Bang luong hien tai'!$G$10:$G$333,$C37,'[2]4.Bang luong hien tai'!$BQ$10:$BQ$333)</f>
        <v>#VALUE!</v>
      </c>
      <c r="AI37" s="233" t="e">
        <f>SUMIF('[2]4.Bang luong hien tai'!$G$10:$G$333,$C37,'[2]4.Bang luong hien tai'!$BR$10:$BR$333)</f>
        <v>#VALUE!</v>
      </c>
      <c r="AJ37" s="233" t="e">
        <f>SUMIF('[2]4.Bang luong hien tai'!$G$10:$G$333,$C37,'[2]4.Bang luong hien tai'!$AY$10:$AY$333)</f>
        <v>#VALUE!</v>
      </c>
      <c r="AK37" s="231" t="e">
        <f>SUMIF('[2]4.Bang luong hien tai'!$G$10:$G$333,$C37,'[2]4.Bang luong hien tai'!$AZ$10:$AZ$333)</f>
        <v>#VALUE!</v>
      </c>
      <c r="AL37" s="231" t="e">
        <f>SUMIF('[2]4.Bang luong hien tai'!$G$10:$G$333,$C37,'[2]4.Bang luong hien tai'!$BA$10:$BA$333)</f>
        <v>#VALUE!</v>
      </c>
      <c r="AM37" s="231" t="e">
        <f>SUMIF('[1]03.Bang luong hien tai'!$G$10:$G$1450,$C37,'[1]03.Bang luong hien tai'!BC$10:BC$1450)</f>
        <v>#VALUE!</v>
      </c>
      <c r="AN37" s="231" t="e">
        <f>SUMIF('[1]03.Bang luong hien tai'!$G$10:$G$1450,$C37,'[1]03.Bang luong hien tai'!BD$10:BD$1450)</f>
        <v>#VALUE!</v>
      </c>
      <c r="AO37" s="231" t="e">
        <f>SUMIF('[1]03.Bang luong hien tai'!$G$10:$G$1450,$C37,'[1]03.Bang luong hien tai'!BE$10:BE$1450)</f>
        <v>#VALUE!</v>
      </c>
      <c r="AP37" s="231" t="e">
        <f>SUMIF('[1]03.Bang luong hien tai'!$G$10:$G$1450,$C37,'[1]03.Bang luong hien tai'!BF$10:BF$1450)</f>
        <v>#VALUE!</v>
      </c>
      <c r="AQ37" s="231" t="e">
        <f>SUMIF('[1]03.Bang luong hien tai'!$G$10:$G$1450,$C37,'[1]03.Bang luong hien tai'!BG$10:BG$1450)</f>
        <v>#VALUE!</v>
      </c>
      <c r="AR37" s="231" t="e">
        <f>SUMIF('[1]03.Bang luong hien tai'!$G$10:$G$1450,$C37,'[1]03.Bang luong hien tai'!BI$10:BI$1450)</f>
        <v>#VALUE!</v>
      </c>
      <c r="AS37" s="231" t="e">
        <f>SUMIF('[1]03.Bang luong hien tai'!$G$10:$G$1450,$C37,'[1]03.Bang luong hien tai'!BJ$10:BJ$1450)</f>
        <v>#VALUE!</v>
      </c>
      <c r="AT37" s="231"/>
      <c r="AU37" s="189" t="s">
        <v>183</v>
      </c>
    </row>
    <row r="38" spans="1:48" s="189" customFormat="1" ht="34.200000000000003">
      <c r="A38" s="243">
        <f t="shared" si="4"/>
        <v>3</v>
      </c>
      <c r="B38" s="247" t="s">
        <v>310</v>
      </c>
      <c r="C38" s="228" t="s">
        <v>325</v>
      </c>
      <c r="D38" s="229" t="e">
        <f>+COUNTIF('[2]4.Bang luong hien tai'!$G$10:$G$333,'3.Bang phan bo luong'!$C38)</f>
        <v>#VALUE!</v>
      </c>
      <c r="E38" s="230" t="e">
        <f>SUMIF('[2]4.Bang luong hien tai'!$G$10:$G$333,$C38,'[2]4.Bang luong hien tai'!$O$10:$O$333)</f>
        <v>#VALUE!</v>
      </c>
      <c r="F38" s="231" t="e">
        <f>SUMIF('[2]4.Bang luong hien tai'!$G$10:$G$333,$C38,'[2]4.Bang luong hien tai'!$P$10:$P$333)</f>
        <v>#VALUE!</v>
      </c>
      <c r="G38" s="231" t="e">
        <f>SUMIF('[2]4.Bang luong hien tai'!$G$10:$G$333,$C38,'[2]4.Bang luong hien tai'!$Q$10:$Q$333)</f>
        <v>#VALUE!</v>
      </c>
      <c r="H38" s="231" t="e">
        <f>SUMIF('[2]4.Bang luong hien tai'!$G$10:$G$333,$C38,'[2]4.Bang luong hien tai'!$Z$10:$Z$333)</f>
        <v>#VALUE!</v>
      </c>
      <c r="I38" s="232" t="e">
        <f>SUMIF('[2]4.Bang luong hien tai'!$G$10:$G$333,$C38,'[2]4.Bang luong hien tai'!$AA$10:$AA$333)</f>
        <v>#VALUE!</v>
      </c>
      <c r="J38" s="233" t="e">
        <f>SUMIF('[2]4.Bang luong hien tai'!$G$10:$G$333,$C38,'[2]4.Bang luong hien tai'!$AB$10:$AB$333)</f>
        <v>#VALUE!</v>
      </c>
      <c r="K38" s="233" t="e">
        <f>SUMIF('[2]4.Bang luong hien tai'!$G$10:$G$333,$C38,'[2]4.Bang luong hien tai'!$AC$10:$AC$333)</f>
        <v>#VALUE!</v>
      </c>
      <c r="L38" s="233" t="e">
        <f>SUMIF('[2]4.Bang luong hien tai'!$G$10:$G$333,$C38,'[2]4.Bang luong hien tai'!$AD$10:$AD$333)</f>
        <v>#VALUE!</v>
      </c>
      <c r="M38" s="233" t="e">
        <f>SUMIF('[2]4.Bang luong hien tai'!$G$10:$G$333,$C38,'[2]4.Bang luong hien tai'!$AE$10:$AE$333)</f>
        <v>#VALUE!</v>
      </c>
      <c r="N38" s="233" t="e">
        <f>SUMIF('[2]4.Bang luong hien tai'!$G$10:$G$333,$C38,'[2]4.Bang luong hien tai'!$AF$10:$AF$333)</f>
        <v>#VALUE!</v>
      </c>
      <c r="O38" s="233" t="e">
        <f>SUMIF('[2]4.Bang luong hien tai'!$G$10:$G$333,$C38,'[2]4.Bang luong hien tai'!$AG$10:$AG$333)</f>
        <v>#VALUE!</v>
      </c>
      <c r="P38" s="233" t="e">
        <f>SUMIF('[2]4.Bang luong hien tai'!$G$10:$G$333,$C38,'[2]4.Bang luong hien tai'!$AH$10:$AH$333)</f>
        <v>#VALUE!</v>
      </c>
      <c r="Q38" s="233" t="e">
        <f>SUMIF('[2]4.Bang luong hien tai'!$G$10:$G$333,$C38,'[2]4.Bang luong hien tai'!$AI$10:$AI$333)</f>
        <v>#VALUE!</v>
      </c>
      <c r="R38" s="233" t="e">
        <f>SUMIF('[2]4.Bang luong hien tai'!$G$10:$G$333,$C38,'[2]4.Bang luong hien tai'!$AJ$10:$AJ$333)</f>
        <v>#VALUE!</v>
      </c>
      <c r="S38" s="233" t="e">
        <f>SUMIF('[2]4.Bang luong hien tai'!$G$10:$G$333,$C38,'[2]4.Bang luong hien tai'!$BO$10:$BO$333)</f>
        <v>#VALUE!</v>
      </c>
      <c r="T38" s="233" t="e">
        <f>SUMIF('[2]4.Bang luong hien tai'!$G$10:$G$333,$C38,'[2]4.Bang luong hien tai'!$BP$10:$BP$333)</f>
        <v>#VALUE!</v>
      </c>
      <c r="U38" s="233" t="e">
        <f>SUMIF('[2]4.Bang luong hien tai'!$G$10:$G$333,$C38,'[2]4.Bang luong hien tai'!$BS$10:$BS$333)</f>
        <v>#VALUE!</v>
      </c>
      <c r="V38" s="233" t="e">
        <f>SUMIF('[2]4.Bang luong hien tai'!$G$10:$G$333,$C38,'[2]4.Bang luong hien tai'!$BT$10:$BT$333)</f>
        <v>#VALUE!</v>
      </c>
      <c r="W38" s="233" t="e">
        <f>SUMIF('[2]4.Bang luong hien tai'!$G$10:$G$333,$C38,'[2]4.Bang luong hien tai'!$AM$10:$AM$333)</f>
        <v>#VALUE!</v>
      </c>
      <c r="X38" s="233" t="e">
        <f>SUMIF('[2]4.Bang luong hien tai'!$G$10:$G$333,$C38,'[2]4.Bang luong hien tai'!$AN$10:$AN$333)</f>
        <v>#VALUE!</v>
      </c>
      <c r="Y38" s="233" t="e">
        <f>SUMIF('[2]4.Bang luong hien tai'!$G$10:$G$333,$C38,'[2]4.Bang luong hien tai'!$AO$10:$AO$333)</f>
        <v>#VALUE!</v>
      </c>
      <c r="Z38" s="233" t="e">
        <f>SUMIF('[2]4.Bang luong hien tai'!$G$10:$G$333,$C38,'[2]4.Bang luong hien tai'!$AP$10:$AP$333)</f>
        <v>#VALUE!</v>
      </c>
      <c r="AA38" s="233" t="e">
        <f>SUMIF('[1]03.Bang luong hien tai'!$G$143:$G$1450,$C38,'[1]03.Bang luong hien tai'!AQ$143:AQ$1450)</f>
        <v>#VALUE!</v>
      </c>
      <c r="AB38" s="233" t="e">
        <f>SUMIF('[2]4.Bang luong hien tai'!$G$10:$G$333,$C38,'[2]4.Bang luong hien tai'!$AR$10:$AR$333)</f>
        <v>#VALUE!</v>
      </c>
      <c r="AC38" s="233" t="e">
        <f>SUMIF('[1]03.Bang luong hien tai'!$G$10:$G$1450,$C38,'[1]03.Bang luong hien tai'!AS$10:AS$1450)</f>
        <v>#VALUE!</v>
      </c>
      <c r="AD38" s="233" t="e">
        <f>SUMIF('[1]03.Bang luong hien tai'!$G$143:$G$1450,$C38,'[1]03.Bang luong hien tai'!AT$143:AT$1450)</f>
        <v>#VALUE!</v>
      </c>
      <c r="AE38" s="233" t="e">
        <f>SUMIF('[2]4.Bang luong hien tai'!$G$10:$G$333,$C38,'[2]4.Bang luong hien tai'!$AU$10:$AU$333)</f>
        <v>#VALUE!</v>
      </c>
      <c r="AF38" s="233" t="e">
        <f>SUMIF('[2]4.Bang luong hien tai'!$G$10:$G$333,$C38,'[2]4.Bang luong hien tai'!$AV$10:$AV$333)</f>
        <v>#VALUE!</v>
      </c>
      <c r="AG38" s="233" t="e">
        <f>SUMIF('[2]4.Bang luong hien tai'!$G$10:$G$333,$C38,'[2]4.Bang luong hien tai'!$AW$10:$AW$333)</f>
        <v>#VALUE!</v>
      </c>
      <c r="AH38" s="233" t="e">
        <f>SUMIF('[2]4.Bang luong hien tai'!$G$10:$G$333,$C38,'[2]4.Bang luong hien tai'!$BQ$10:$BQ$333)</f>
        <v>#VALUE!</v>
      </c>
      <c r="AI38" s="233" t="e">
        <f>SUMIF('[2]4.Bang luong hien tai'!$G$10:$G$333,$C38,'[2]4.Bang luong hien tai'!$BR$10:$BR$333)</f>
        <v>#VALUE!</v>
      </c>
      <c r="AJ38" s="233" t="e">
        <f>SUMIF('[2]4.Bang luong hien tai'!$G$10:$G$333,$C38,'[2]4.Bang luong hien tai'!$AY$10:$AY$333)</f>
        <v>#VALUE!</v>
      </c>
      <c r="AK38" s="231" t="e">
        <f>SUMIF('[2]4.Bang luong hien tai'!$G$10:$G$333,$C38,'[2]4.Bang luong hien tai'!$AZ$10:$AZ$333)</f>
        <v>#VALUE!</v>
      </c>
      <c r="AL38" s="231" t="e">
        <f>SUMIF('[2]4.Bang luong hien tai'!$G$10:$G$333,$C38,'[2]4.Bang luong hien tai'!$BA$10:$BA$333)</f>
        <v>#VALUE!</v>
      </c>
      <c r="AM38" s="231" t="e">
        <f>SUMIF('[1]03.Bang luong hien tai'!$G$10:$G$1450,$C38,'[1]03.Bang luong hien tai'!BC$10:BC$1450)</f>
        <v>#VALUE!</v>
      </c>
      <c r="AN38" s="231" t="e">
        <f>SUMIF('[1]03.Bang luong hien tai'!$G$10:$G$1450,$C38,'[1]03.Bang luong hien tai'!BD$10:BD$1450)</f>
        <v>#VALUE!</v>
      </c>
      <c r="AO38" s="231" t="e">
        <f>SUMIF('[1]03.Bang luong hien tai'!$G$10:$G$1450,$C38,'[1]03.Bang luong hien tai'!BE$10:BE$1450)</f>
        <v>#VALUE!</v>
      </c>
      <c r="AP38" s="231" t="e">
        <f>SUMIF('[1]03.Bang luong hien tai'!$G$10:$G$1450,$C38,'[1]03.Bang luong hien tai'!BF$10:BF$1450)</f>
        <v>#VALUE!</v>
      </c>
      <c r="AQ38" s="231" t="e">
        <f>SUMIF('[1]03.Bang luong hien tai'!$G$10:$G$1450,$C38,'[1]03.Bang luong hien tai'!BG$10:BG$1450)</f>
        <v>#VALUE!</v>
      </c>
      <c r="AR38" s="231" t="e">
        <f>SUMIF('[1]03.Bang luong hien tai'!$G$10:$G$1450,$C38,'[1]03.Bang luong hien tai'!BI$10:BI$1450)</f>
        <v>#VALUE!</v>
      </c>
      <c r="AS38" s="231" t="e">
        <f>SUMIF('[1]03.Bang luong hien tai'!$G$10:$G$1450,$C38,'[1]03.Bang luong hien tai'!BJ$10:BJ$1450)</f>
        <v>#VALUE!</v>
      </c>
      <c r="AT38" s="231"/>
      <c r="AU38" s="189" t="s">
        <v>183</v>
      </c>
    </row>
    <row r="39" spans="1:48" s="189" customFormat="1" ht="12">
      <c r="A39" s="243">
        <f t="shared" si="4"/>
        <v>4</v>
      </c>
      <c r="B39" s="247" t="s">
        <v>301</v>
      </c>
      <c r="C39" s="228" t="s">
        <v>326</v>
      </c>
      <c r="D39" s="229" t="e">
        <f>+COUNTIF('[2]4.Bang luong hien tai'!$G$10:$G$333,'3.Bang phan bo luong'!$C39)</f>
        <v>#VALUE!</v>
      </c>
      <c r="E39" s="230" t="e">
        <f>SUMIF('[2]4.Bang luong hien tai'!$G$10:$G$333,$C39,'[2]4.Bang luong hien tai'!$O$10:$O$333)</f>
        <v>#VALUE!</v>
      </c>
      <c r="F39" s="231" t="e">
        <f>SUMIF('[2]4.Bang luong hien tai'!$G$10:$G$333,$C39,'[2]4.Bang luong hien tai'!$P$10:$P$333)</f>
        <v>#VALUE!</v>
      </c>
      <c r="G39" s="231" t="e">
        <f>SUMIF('[2]4.Bang luong hien tai'!$G$10:$G$333,$C39,'[2]4.Bang luong hien tai'!$Q$10:$Q$333)</f>
        <v>#VALUE!</v>
      </c>
      <c r="H39" s="231" t="e">
        <f>SUMIF('[2]4.Bang luong hien tai'!$G$10:$G$333,$C39,'[2]4.Bang luong hien tai'!$Z$10:$Z$333)</f>
        <v>#VALUE!</v>
      </c>
      <c r="I39" s="232" t="e">
        <f>SUMIF('[2]4.Bang luong hien tai'!$G$10:$G$333,$C39,'[2]4.Bang luong hien tai'!$AA$10:$AA$333)</f>
        <v>#VALUE!</v>
      </c>
      <c r="J39" s="233" t="e">
        <f>SUMIF('[2]4.Bang luong hien tai'!$G$10:$G$333,$C39,'[2]4.Bang luong hien tai'!$AB$10:$AB$333)</f>
        <v>#VALUE!</v>
      </c>
      <c r="K39" s="233" t="e">
        <f>SUMIF('[2]4.Bang luong hien tai'!$G$10:$G$333,$C39,'[2]4.Bang luong hien tai'!$AC$10:$AC$333)</f>
        <v>#VALUE!</v>
      </c>
      <c r="L39" s="233" t="e">
        <f>SUMIF('[2]4.Bang luong hien tai'!$G$10:$G$333,$C39,'[2]4.Bang luong hien tai'!$AD$10:$AD$333)</f>
        <v>#VALUE!</v>
      </c>
      <c r="M39" s="233" t="e">
        <f>SUMIF('[2]4.Bang luong hien tai'!$G$10:$G$333,$C39,'[2]4.Bang luong hien tai'!$AE$10:$AE$333)</f>
        <v>#VALUE!</v>
      </c>
      <c r="N39" s="233" t="e">
        <f>SUMIF('[2]4.Bang luong hien tai'!$G$10:$G$333,$C39,'[2]4.Bang luong hien tai'!$AF$10:$AF$333)</f>
        <v>#VALUE!</v>
      </c>
      <c r="O39" s="233" t="e">
        <f>SUMIF('[2]4.Bang luong hien tai'!$G$10:$G$333,$C39,'[2]4.Bang luong hien tai'!$AG$10:$AG$333)</f>
        <v>#VALUE!</v>
      </c>
      <c r="P39" s="233" t="e">
        <f>SUMIF('[2]4.Bang luong hien tai'!$G$10:$G$333,$C39,'[2]4.Bang luong hien tai'!$AH$10:$AH$333)</f>
        <v>#VALUE!</v>
      </c>
      <c r="Q39" s="233" t="e">
        <f>SUMIF('[2]4.Bang luong hien tai'!$G$10:$G$333,$C39,'[2]4.Bang luong hien tai'!$AI$10:$AI$333)</f>
        <v>#VALUE!</v>
      </c>
      <c r="R39" s="233" t="e">
        <f>SUMIF('[2]4.Bang luong hien tai'!$G$10:$G$333,$C39,'[2]4.Bang luong hien tai'!$AJ$10:$AJ$333)</f>
        <v>#VALUE!</v>
      </c>
      <c r="S39" s="233" t="e">
        <f>SUMIF('[2]4.Bang luong hien tai'!$G$10:$G$333,$C39,'[2]4.Bang luong hien tai'!$BO$10:$BO$333)</f>
        <v>#VALUE!</v>
      </c>
      <c r="T39" s="233" t="e">
        <f>SUMIF('[2]4.Bang luong hien tai'!$G$10:$G$333,$C39,'[2]4.Bang luong hien tai'!$BP$10:$BP$333)</f>
        <v>#VALUE!</v>
      </c>
      <c r="U39" s="233" t="e">
        <f>SUMIF('[2]4.Bang luong hien tai'!$G$10:$G$333,$C39,'[2]4.Bang luong hien tai'!$BS$10:$BS$333)</f>
        <v>#VALUE!</v>
      </c>
      <c r="V39" s="233" t="e">
        <f>SUMIF('[2]4.Bang luong hien tai'!$G$10:$G$333,$C39,'[2]4.Bang luong hien tai'!$BT$10:$BT$333)</f>
        <v>#VALUE!</v>
      </c>
      <c r="W39" s="233" t="e">
        <f>SUMIF('[2]4.Bang luong hien tai'!$G$10:$G$333,$C39,'[2]4.Bang luong hien tai'!$AM$10:$AM$333)</f>
        <v>#VALUE!</v>
      </c>
      <c r="X39" s="233" t="e">
        <f>SUMIF('[2]4.Bang luong hien tai'!$G$10:$G$333,$C39,'[2]4.Bang luong hien tai'!$AN$10:$AN$333)</f>
        <v>#VALUE!</v>
      </c>
      <c r="Y39" s="233" t="e">
        <f>SUMIF('[2]4.Bang luong hien tai'!$G$10:$G$333,$C39,'[2]4.Bang luong hien tai'!$AO$10:$AO$333)</f>
        <v>#VALUE!</v>
      </c>
      <c r="Z39" s="233" t="e">
        <f>SUMIF('[2]4.Bang luong hien tai'!$G$10:$G$333,$C39,'[2]4.Bang luong hien tai'!$AP$10:$AP$333)</f>
        <v>#VALUE!</v>
      </c>
      <c r="AA39" s="233" t="e">
        <f>SUMIF('[1]03.Bang luong hien tai'!$G$143:$G$1450,$C39,'[1]03.Bang luong hien tai'!AQ$143:AQ$1450)</f>
        <v>#VALUE!</v>
      </c>
      <c r="AB39" s="233" t="e">
        <f>SUMIF('[2]4.Bang luong hien tai'!$G$10:$G$333,$C39,'[2]4.Bang luong hien tai'!$AR$10:$AR$333)</f>
        <v>#VALUE!</v>
      </c>
      <c r="AC39" s="233" t="e">
        <f>SUMIF('[1]03.Bang luong hien tai'!$G$10:$G$1450,$C39,'[1]03.Bang luong hien tai'!AS$10:AS$1450)</f>
        <v>#VALUE!</v>
      </c>
      <c r="AD39" s="233" t="e">
        <f>SUMIF('[1]03.Bang luong hien tai'!$G$143:$G$1450,$C39,'[1]03.Bang luong hien tai'!AT$143:AT$1450)</f>
        <v>#VALUE!</v>
      </c>
      <c r="AE39" s="233" t="e">
        <f>SUMIF('[2]4.Bang luong hien tai'!$G$10:$G$333,$C39,'[2]4.Bang luong hien tai'!$AU$10:$AU$333)</f>
        <v>#VALUE!</v>
      </c>
      <c r="AF39" s="233" t="e">
        <f>SUMIF('[2]4.Bang luong hien tai'!$G$10:$G$333,$C39,'[2]4.Bang luong hien tai'!$AV$10:$AV$333)</f>
        <v>#VALUE!</v>
      </c>
      <c r="AG39" s="233" t="e">
        <f>SUMIF('[2]4.Bang luong hien tai'!$G$10:$G$333,$C39,'[2]4.Bang luong hien tai'!$AW$10:$AW$333)</f>
        <v>#VALUE!</v>
      </c>
      <c r="AH39" s="233" t="e">
        <f>SUMIF('[2]4.Bang luong hien tai'!$G$10:$G$333,$C39,'[2]4.Bang luong hien tai'!$BQ$10:$BQ$333)</f>
        <v>#VALUE!</v>
      </c>
      <c r="AI39" s="233" t="e">
        <f>SUMIF('[2]4.Bang luong hien tai'!$G$10:$G$333,$C39,'[2]4.Bang luong hien tai'!$BR$10:$BR$333)</f>
        <v>#VALUE!</v>
      </c>
      <c r="AJ39" s="233" t="e">
        <f>SUMIF('[2]4.Bang luong hien tai'!$G$10:$G$333,$C39,'[2]4.Bang luong hien tai'!$AY$10:$AY$333)</f>
        <v>#VALUE!</v>
      </c>
      <c r="AK39" s="231" t="e">
        <f>SUMIF('[2]4.Bang luong hien tai'!$G$10:$G$333,$C39,'[2]4.Bang luong hien tai'!$AZ$10:$AZ$333)</f>
        <v>#VALUE!</v>
      </c>
      <c r="AL39" s="231" t="e">
        <f>SUMIF('[2]4.Bang luong hien tai'!$G$10:$G$333,$C39,'[2]4.Bang luong hien tai'!$BA$10:$BA$333)</f>
        <v>#VALUE!</v>
      </c>
      <c r="AM39" s="231" t="e">
        <f>SUMIF('[1]03.Bang luong hien tai'!$G$10:$G$1450,$C39,'[1]03.Bang luong hien tai'!BC$10:BC$1450)</f>
        <v>#VALUE!</v>
      </c>
      <c r="AN39" s="231" t="e">
        <f>SUMIF('[1]03.Bang luong hien tai'!$G$10:$G$1450,$C39,'[1]03.Bang luong hien tai'!BD$10:BD$1450)</f>
        <v>#VALUE!</v>
      </c>
      <c r="AO39" s="231" t="e">
        <f>SUMIF('[1]03.Bang luong hien tai'!$G$10:$G$1450,$C39,'[1]03.Bang luong hien tai'!BE$10:BE$1450)</f>
        <v>#VALUE!</v>
      </c>
      <c r="AP39" s="231" t="e">
        <f>SUMIF('[1]03.Bang luong hien tai'!$G$10:$G$1450,$C39,'[1]03.Bang luong hien tai'!BF$10:BF$1450)</f>
        <v>#VALUE!</v>
      </c>
      <c r="AQ39" s="231" t="e">
        <f>SUMIF('[1]03.Bang luong hien tai'!$G$10:$G$1450,$C39,'[1]03.Bang luong hien tai'!BG$10:BG$1450)</f>
        <v>#VALUE!</v>
      </c>
      <c r="AR39" s="231" t="e">
        <f>SUMIF('[1]03.Bang luong hien tai'!$G$10:$G$1450,$C39,'[1]03.Bang luong hien tai'!BI$10:BI$1450)</f>
        <v>#VALUE!</v>
      </c>
      <c r="AS39" s="231" t="e">
        <f>SUMIF('[1]03.Bang luong hien tai'!$G$10:$G$1450,$C39,'[1]03.Bang luong hien tai'!BJ$10:BJ$1450)</f>
        <v>#VALUE!</v>
      </c>
      <c r="AT39" s="231"/>
      <c r="AU39" s="189" t="s">
        <v>183</v>
      </c>
    </row>
    <row r="40" spans="1:48" s="189" customFormat="1" ht="22.8">
      <c r="A40" s="243">
        <f t="shared" si="4"/>
        <v>5</v>
      </c>
      <c r="B40" s="247" t="s">
        <v>313</v>
      </c>
      <c r="C40" s="228" t="s">
        <v>327</v>
      </c>
      <c r="D40" s="229" t="e">
        <f>+COUNTIF('[2]4.Bang luong hien tai'!$G$10:$G$333,'3.Bang phan bo luong'!$C40)</f>
        <v>#VALUE!</v>
      </c>
      <c r="E40" s="230" t="e">
        <f>SUMIF('[2]4.Bang luong hien tai'!$G$10:$G$333,$C40,'[2]4.Bang luong hien tai'!$O$10:$O$333)</f>
        <v>#VALUE!</v>
      </c>
      <c r="F40" s="231" t="e">
        <f>SUMIF('[2]4.Bang luong hien tai'!$G$10:$G$333,$C40,'[2]4.Bang luong hien tai'!$P$10:$P$333)</f>
        <v>#VALUE!</v>
      </c>
      <c r="G40" s="231" t="e">
        <f>SUMIF('[2]4.Bang luong hien tai'!$G$10:$G$333,$C40,'[2]4.Bang luong hien tai'!$Q$10:$Q$333)</f>
        <v>#VALUE!</v>
      </c>
      <c r="H40" s="231" t="e">
        <f>SUMIF('[2]4.Bang luong hien tai'!$G$10:$G$333,$C40,'[2]4.Bang luong hien tai'!$Z$10:$Z$333)</f>
        <v>#VALUE!</v>
      </c>
      <c r="I40" s="232" t="e">
        <f>SUMIF('[2]4.Bang luong hien tai'!$G$10:$G$333,$C40,'[2]4.Bang luong hien tai'!$AA$10:$AA$333)</f>
        <v>#VALUE!</v>
      </c>
      <c r="J40" s="233" t="e">
        <f>SUMIF('[2]4.Bang luong hien tai'!$G$10:$G$333,$C40,'[2]4.Bang luong hien tai'!$AB$10:$AB$333)</f>
        <v>#VALUE!</v>
      </c>
      <c r="K40" s="233" t="e">
        <f>SUMIF('[2]4.Bang luong hien tai'!$G$10:$G$333,$C40,'[2]4.Bang luong hien tai'!$AC$10:$AC$333)</f>
        <v>#VALUE!</v>
      </c>
      <c r="L40" s="233" t="e">
        <f>SUMIF('[2]4.Bang luong hien tai'!$G$10:$G$333,$C40,'[2]4.Bang luong hien tai'!$AD$10:$AD$333)</f>
        <v>#VALUE!</v>
      </c>
      <c r="M40" s="233" t="e">
        <f>SUMIF('[2]4.Bang luong hien tai'!$G$10:$G$333,$C40,'[2]4.Bang luong hien tai'!$AE$10:$AE$333)</f>
        <v>#VALUE!</v>
      </c>
      <c r="N40" s="233" t="e">
        <f>SUMIF('[2]4.Bang luong hien tai'!$G$10:$G$333,$C40,'[2]4.Bang luong hien tai'!$AF$10:$AF$333)</f>
        <v>#VALUE!</v>
      </c>
      <c r="O40" s="233" t="e">
        <f>SUMIF('[2]4.Bang luong hien tai'!$G$10:$G$333,$C40,'[2]4.Bang luong hien tai'!$AG$10:$AG$333)</f>
        <v>#VALUE!</v>
      </c>
      <c r="P40" s="233" t="e">
        <f>SUMIF('[2]4.Bang luong hien tai'!$G$10:$G$333,$C40,'[2]4.Bang luong hien tai'!$AH$10:$AH$333)</f>
        <v>#VALUE!</v>
      </c>
      <c r="Q40" s="233" t="e">
        <f>SUMIF('[2]4.Bang luong hien tai'!$G$10:$G$333,$C40,'[2]4.Bang luong hien tai'!$AI$10:$AI$333)</f>
        <v>#VALUE!</v>
      </c>
      <c r="R40" s="233" t="e">
        <f>SUMIF('[2]4.Bang luong hien tai'!$G$10:$G$333,$C40,'[2]4.Bang luong hien tai'!$AJ$10:$AJ$333)</f>
        <v>#VALUE!</v>
      </c>
      <c r="S40" s="233" t="e">
        <f>SUMIF('[2]4.Bang luong hien tai'!$G$10:$G$333,$C40,'[2]4.Bang luong hien tai'!$BO$10:$BO$333)</f>
        <v>#VALUE!</v>
      </c>
      <c r="T40" s="233" t="e">
        <f>SUMIF('[2]4.Bang luong hien tai'!$G$10:$G$333,$C40,'[2]4.Bang luong hien tai'!$BP$10:$BP$333)</f>
        <v>#VALUE!</v>
      </c>
      <c r="U40" s="233" t="e">
        <f>SUMIF('[2]4.Bang luong hien tai'!$G$10:$G$333,$C40,'[2]4.Bang luong hien tai'!$BS$10:$BS$333)</f>
        <v>#VALUE!</v>
      </c>
      <c r="V40" s="233" t="e">
        <f>SUMIF('[2]4.Bang luong hien tai'!$G$10:$G$333,$C40,'[2]4.Bang luong hien tai'!$BT$10:$BT$333)</f>
        <v>#VALUE!</v>
      </c>
      <c r="W40" s="233" t="e">
        <f>SUMIF('[2]4.Bang luong hien tai'!$G$10:$G$333,$C40,'[2]4.Bang luong hien tai'!$AM$10:$AM$333)</f>
        <v>#VALUE!</v>
      </c>
      <c r="X40" s="233" t="e">
        <f>SUMIF('[2]4.Bang luong hien tai'!$G$10:$G$333,$C40,'[2]4.Bang luong hien tai'!$AN$10:$AN$333)</f>
        <v>#VALUE!</v>
      </c>
      <c r="Y40" s="233" t="e">
        <f>SUMIF('[2]4.Bang luong hien tai'!$G$10:$G$333,$C40,'[2]4.Bang luong hien tai'!$AO$10:$AO$333)</f>
        <v>#VALUE!</v>
      </c>
      <c r="Z40" s="233" t="e">
        <f>SUMIF('[2]4.Bang luong hien tai'!$G$10:$G$333,$C40,'[2]4.Bang luong hien tai'!$AP$10:$AP$333)</f>
        <v>#VALUE!</v>
      </c>
      <c r="AA40" s="233" t="e">
        <f>SUMIF('[1]03.Bang luong hien tai'!$G$143:$G$1450,$C40,'[1]03.Bang luong hien tai'!AQ$143:AQ$1450)</f>
        <v>#VALUE!</v>
      </c>
      <c r="AB40" s="233" t="e">
        <f>SUMIF('[2]4.Bang luong hien tai'!$G$10:$G$333,$C40,'[2]4.Bang luong hien tai'!$AR$10:$AR$333)</f>
        <v>#VALUE!</v>
      </c>
      <c r="AC40" s="233" t="e">
        <f>SUMIF('[1]03.Bang luong hien tai'!$G$10:$G$1450,$C40,'[1]03.Bang luong hien tai'!AS$10:AS$1450)</f>
        <v>#VALUE!</v>
      </c>
      <c r="AD40" s="233" t="e">
        <f>SUMIF('[1]03.Bang luong hien tai'!$G$143:$G$1450,$C40,'[1]03.Bang luong hien tai'!AT$143:AT$1450)</f>
        <v>#VALUE!</v>
      </c>
      <c r="AE40" s="233" t="e">
        <f>SUMIF('[2]4.Bang luong hien tai'!$G$10:$G$333,$C40,'[2]4.Bang luong hien tai'!$AU$10:$AU$333)</f>
        <v>#VALUE!</v>
      </c>
      <c r="AF40" s="233" t="e">
        <f>SUMIF('[2]4.Bang luong hien tai'!$G$10:$G$333,$C40,'[2]4.Bang luong hien tai'!$AV$10:$AV$333)</f>
        <v>#VALUE!</v>
      </c>
      <c r="AG40" s="233" t="e">
        <f>SUMIF('[2]4.Bang luong hien tai'!$G$10:$G$333,$C40,'[2]4.Bang luong hien tai'!$AW$10:$AW$333)</f>
        <v>#VALUE!</v>
      </c>
      <c r="AH40" s="233" t="e">
        <f>SUMIF('[2]4.Bang luong hien tai'!$G$10:$G$333,$C40,'[2]4.Bang luong hien tai'!$BQ$10:$BQ$333)</f>
        <v>#VALUE!</v>
      </c>
      <c r="AI40" s="233" t="e">
        <f>SUMIF('[2]4.Bang luong hien tai'!$G$10:$G$333,$C40,'[2]4.Bang luong hien tai'!$BR$10:$BR$333)</f>
        <v>#VALUE!</v>
      </c>
      <c r="AJ40" s="233" t="e">
        <f>SUMIF('[2]4.Bang luong hien tai'!$G$10:$G$333,$C40,'[2]4.Bang luong hien tai'!$AY$10:$AY$333)</f>
        <v>#VALUE!</v>
      </c>
      <c r="AK40" s="231" t="e">
        <f>SUMIF('[2]4.Bang luong hien tai'!$G$10:$G$333,$C40,'[2]4.Bang luong hien tai'!$AZ$10:$AZ$333)</f>
        <v>#VALUE!</v>
      </c>
      <c r="AL40" s="231" t="e">
        <f>SUMIF('[2]4.Bang luong hien tai'!$G$10:$G$333,$C40,'[2]4.Bang luong hien tai'!$BA$10:$BA$333)</f>
        <v>#VALUE!</v>
      </c>
      <c r="AM40" s="231" t="e">
        <f>SUMIF('[1]03.Bang luong hien tai'!$G$10:$G$1450,$C40,'[1]03.Bang luong hien tai'!BC$10:BC$1450)</f>
        <v>#VALUE!</v>
      </c>
      <c r="AN40" s="231" t="e">
        <f>SUMIF('[1]03.Bang luong hien tai'!$G$10:$G$1450,$C40,'[1]03.Bang luong hien tai'!BD$10:BD$1450)</f>
        <v>#VALUE!</v>
      </c>
      <c r="AO40" s="231" t="e">
        <f>SUMIF('[1]03.Bang luong hien tai'!$G$10:$G$1450,$C40,'[1]03.Bang luong hien tai'!BE$10:BE$1450)</f>
        <v>#VALUE!</v>
      </c>
      <c r="AP40" s="231" t="e">
        <f>SUMIF('[1]03.Bang luong hien tai'!$G$10:$G$1450,$C40,'[1]03.Bang luong hien tai'!BF$10:BF$1450)</f>
        <v>#VALUE!</v>
      </c>
      <c r="AQ40" s="231" t="e">
        <f>SUMIF('[1]03.Bang luong hien tai'!$G$10:$G$1450,$C40,'[1]03.Bang luong hien tai'!BG$10:BG$1450)</f>
        <v>#VALUE!</v>
      </c>
      <c r="AR40" s="231" t="e">
        <f>SUMIF('[1]03.Bang luong hien tai'!$G$10:$G$1450,$C40,'[1]03.Bang luong hien tai'!BI$10:BI$1450)</f>
        <v>#VALUE!</v>
      </c>
      <c r="AS40" s="231" t="e">
        <f>SUMIF('[1]03.Bang luong hien tai'!$G$10:$G$1450,$C40,'[1]03.Bang luong hien tai'!BJ$10:BJ$1450)</f>
        <v>#VALUE!</v>
      </c>
      <c r="AT40" s="231"/>
      <c r="AU40" s="189" t="s">
        <v>183</v>
      </c>
    </row>
    <row r="41" spans="1:48" s="189" customFormat="1" ht="22.8">
      <c r="A41" s="243">
        <f t="shared" si="4"/>
        <v>6</v>
      </c>
      <c r="B41" s="247" t="s">
        <v>315</v>
      </c>
      <c r="C41" s="228" t="s">
        <v>328</v>
      </c>
      <c r="D41" s="229" t="e">
        <f>+COUNTIF('[2]4.Bang luong hien tai'!$G$10:$G$333,'3.Bang phan bo luong'!$C41)</f>
        <v>#VALUE!</v>
      </c>
      <c r="E41" s="230" t="e">
        <f>SUMIF('[2]4.Bang luong hien tai'!$G$10:$G$333,$C41,'[2]4.Bang luong hien tai'!$O$10:$O$333)</f>
        <v>#VALUE!</v>
      </c>
      <c r="F41" s="231" t="e">
        <f>SUMIF('[2]4.Bang luong hien tai'!$G$10:$G$333,$C41,'[2]4.Bang luong hien tai'!$P$10:$P$333)</f>
        <v>#VALUE!</v>
      </c>
      <c r="G41" s="231" t="e">
        <f>SUMIF('[2]4.Bang luong hien tai'!$G$10:$G$333,$C41,'[2]4.Bang luong hien tai'!$Q$10:$Q$333)</f>
        <v>#VALUE!</v>
      </c>
      <c r="H41" s="231" t="e">
        <f>SUMIF('[2]4.Bang luong hien tai'!$G$10:$G$333,$C41,'[2]4.Bang luong hien tai'!$Z$10:$Z$333)</f>
        <v>#VALUE!</v>
      </c>
      <c r="I41" s="232" t="e">
        <f>SUMIF('[2]4.Bang luong hien tai'!$G$10:$G$333,$C41,'[2]4.Bang luong hien tai'!$AA$10:$AA$333)</f>
        <v>#VALUE!</v>
      </c>
      <c r="J41" s="233" t="e">
        <f>SUMIF('[2]4.Bang luong hien tai'!$G$10:$G$333,$C41,'[2]4.Bang luong hien tai'!$AB$10:$AB$333)</f>
        <v>#VALUE!</v>
      </c>
      <c r="K41" s="233" t="e">
        <f>SUMIF('[2]4.Bang luong hien tai'!$G$10:$G$333,$C41,'[2]4.Bang luong hien tai'!$AC$10:$AC$333)</f>
        <v>#VALUE!</v>
      </c>
      <c r="L41" s="233" t="e">
        <f>SUMIF('[2]4.Bang luong hien tai'!$G$10:$G$333,$C41,'[2]4.Bang luong hien tai'!$AD$10:$AD$333)</f>
        <v>#VALUE!</v>
      </c>
      <c r="M41" s="233" t="e">
        <f>SUMIF('[2]4.Bang luong hien tai'!$G$10:$G$333,$C41,'[2]4.Bang luong hien tai'!$AE$10:$AE$333)</f>
        <v>#VALUE!</v>
      </c>
      <c r="N41" s="233" t="e">
        <f>SUMIF('[2]4.Bang luong hien tai'!$G$10:$G$333,$C41,'[2]4.Bang luong hien tai'!$AF$10:$AF$333)</f>
        <v>#VALUE!</v>
      </c>
      <c r="O41" s="233" t="e">
        <f>SUMIF('[2]4.Bang luong hien tai'!$G$10:$G$333,$C41,'[2]4.Bang luong hien tai'!$AG$10:$AG$333)</f>
        <v>#VALUE!</v>
      </c>
      <c r="P41" s="233" t="e">
        <f>SUMIF('[2]4.Bang luong hien tai'!$G$10:$G$333,$C41,'[2]4.Bang luong hien tai'!$AH$10:$AH$333)</f>
        <v>#VALUE!</v>
      </c>
      <c r="Q41" s="233" t="e">
        <f>SUMIF('[2]4.Bang luong hien tai'!$G$10:$G$333,$C41,'[2]4.Bang luong hien tai'!$AI$10:$AI$333)</f>
        <v>#VALUE!</v>
      </c>
      <c r="R41" s="233" t="e">
        <f>SUMIF('[2]4.Bang luong hien tai'!$G$10:$G$333,$C41,'[2]4.Bang luong hien tai'!$AJ$10:$AJ$333)</f>
        <v>#VALUE!</v>
      </c>
      <c r="S41" s="233" t="e">
        <f>SUMIF('[2]4.Bang luong hien tai'!$G$10:$G$333,$C41,'[2]4.Bang luong hien tai'!$BO$10:$BO$333)</f>
        <v>#VALUE!</v>
      </c>
      <c r="T41" s="233" t="e">
        <f>SUMIF('[2]4.Bang luong hien tai'!$G$10:$G$333,$C41,'[2]4.Bang luong hien tai'!$BP$10:$BP$333)</f>
        <v>#VALUE!</v>
      </c>
      <c r="U41" s="233" t="e">
        <f>SUMIF('[2]4.Bang luong hien tai'!$G$10:$G$333,$C41,'[2]4.Bang luong hien tai'!$BS$10:$BS$333)</f>
        <v>#VALUE!</v>
      </c>
      <c r="V41" s="233" t="e">
        <f>SUMIF('[2]4.Bang luong hien tai'!$G$10:$G$333,$C41,'[2]4.Bang luong hien tai'!$BT$10:$BT$333)</f>
        <v>#VALUE!</v>
      </c>
      <c r="W41" s="233" t="e">
        <f>SUMIF('[2]4.Bang luong hien tai'!$G$10:$G$333,$C41,'[2]4.Bang luong hien tai'!$AM$10:$AM$333)</f>
        <v>#VALUE!</v>
      </c>
      <c r="X41" s="233" t="e">
        <f>SUMIF('[2]4.Bang luong hien tai'!$G$10:$G$333,$C41,'[2]4.Bang luong hien tai'!$AN$10:$AN$333)</f>
        <v>#VALUE!</v>
      </c>
      <c r="Y41" s="233" t="e">
        <f>SUMIF('[2]4.Bang luong hien tai'!$G$10:$G$333,$C41,'[2]4.Bang luong hien tai'!$AO$10:$AO$333)</f>
        <v>#VALUE!</v>
      </c>
      <c r="Z41" s="233" t="e">
        <f>SUMIF('[2]4.Bang luong hien tai'!$G$10:$G$333,$C41,'[2]4.Bang luong hien tai'!$AP$10:$AP$333)</f>
        <v>#VALUE!</v>
      </c>
      <c r="AA41" s="233" t="e">
        <f>SUMIF('[1]03.Bang luong hien tai'!$G$143:$G$1450,$C41,'[1]03.Bang luong hien tai'!AQ$143:AQ$1450)</f>
        <v>#VALUE!</v>
      </c>
      <c r="AB41" s="233" t="e">
        <f>SUMIF('[2]4.Bang luong hien tai'!$G$10:$G$333,$C41,'[2]4.Bang luong hien tai'!$AR$10:$AR$333)</f>
        <v>#VALUE!</v>
      </c>
      <c r="AC41" s="233" t="e">
        <f>SUMIF('[1]03.Bang luong hien tai'!$G$10:$G$1450,$C41,'[1]03.Bang luong hien tai'!AS$10:AS$1450)</f>
        <v>#VALUE!</v>
      </c>
      <c r="AD41" s="233" t="e">
        <f>SUMIF('[1]03.Bang luong hien tai'!$G$143:$G$1450,$C41,'[1]03.Bang luong hien tai'!AT$143:AT$1450)</f>
        <v>#VALUE!</v>
      </c>
      <c r="AE41" s="233" t="e">
        <f>SUMIF('[2]4.Bang luong hien tai'!$G$10:$G$333,$C41,'[2]4.Bang luong hien tai'!$AU$10:$AU$333)</f>
        <v>#VALUE!</v>
      </c>
      <c r="AF41" s="233" t="e">
        <f>SUMIF('[2]4.Bang luong hien tai'!$G$10:$G$333,$C41,'[2]4.Bang luong hien tai'!$AV$10:$AV$333)</f>
        <v>#VALUE!</v>
      </c>
      <c r="AG41" s="233" t="e">
        <f>SUMIF('[2]4.Bang luong hien tai'!$G$10:$G$333,$C41,'[2]4.Bang luong hien tai'!$AW$10:$AW$333)</f>
        <v>#VALUE!</v>
      </c>
      <c r="AH41" s="233" t="e">
        <f>SUMIF('[2]4.Bang luong hien tai'!$G$10:$G$333,$C41,'[2]4.Bang luong hien tai'!$BQ$10:$BQ$333)</f>
        <v>#VALUE!</v>
      </c>
      <c r="AI41" s="233" t="e">
        <f>SUMIF('[2]4.Bang luong hien tai'!$G$10:$G$333,$C41,'[2]4.Bang luong hien tai'!$BR$10:$BR$333)</f>
        <v>#VALUE!</v>
      </c>
      <c r="AJ41" s="233" t="e">
        <f>SUMIF('[2]4.Bang luong hien tai'!$G$10:$G$333,$C41,'[2]4.Bang luong hien tai'!$AY$10:$AY$333)</f>
        <v>#VALUE!</v>
      </c>
      <c r="AK41" s="231" t="e">
        <f>SUMIF('[2]4.Bang luong hien tai'!$G$10:$G$333,$C41,'[2]4.Bang luong hien tai'!$AZ$10:$AZ$333)</f>
        <v>#VALUE!</v>
      </c>
      <c r="AL41" s="231" t="e">
        <f>SUMIF('[2]4.Bang luong hien tai'!$G$10:$G$333,$C41,'[2]4.Bang luong hien tai'!$BA$10:$BA$333)</f>
        <v>#VALUE!</v>
      </c>
      <c r="AM41" s="231" t="e">
        <f>SUMIF('[1]03.Bang luong hien tai'!$G$10:$G$1450,$C41,'[1]03.Bang luong hien tai'!BC$10:BC$1450)</f>
        <v>#VALUE!</v>
      </c>
      <c r="AN41" s="231" t="e">
        <f>SUMIF('[1]03.Bang luong hien tai'!$G$10:$G$1450,$C41,'[1]03.Bang luong hien tai'!BD$10:BD$1450)</f>
        <v>#VALUE!</v>
      </c>
      <c r="AO41" s="231" t="e">
        <f>SUMIF('[1]03.Bang luong hien tai'!$G$10:$G$1450,$C41,'[1]03.Bang luong hien tai'!BE$10:BE$1450)</f>
        <v>#VALUE!</v>
      </c>
      <c r="AP41" s="231" t="e">
        <f>SUMIF('[1]03.Bang luong hien tai'!$G$10:$G$1450,$C41,'[1]03.Bang luong hien tai'!BF$10:BF$1450)</f>
        <v>#VALUE!</v>
      </c>
      <c r="AQ41" s="231" t="e">
        <f>SUMIF('[1]03.Bang luong hien tai'!$G$10:$G$1450,$C41,'[1]03.Bang luong hien tai'!BG$10:BG$1450)</f>
        <v>#VALUE!</v>
      </c>
      <c r="AR41" s="231" t="e">
        <f>SUMIF('[1]03.Bang luong hien tai'!$G$10:$G$1450,$C41,'[1]03.Bang luong hien tai'!BI$10:BI$1450)</f>
        <v>#VALUE!</v>
      </c>
      <c r="AS41" s="231" t="e">
        <f>SUMIF('[1]03.Bang luong hien tai'!$G$10:$G$1450,$C41,'[1]03.Bang luong hien tai'!BJ$10:BJ$1450)</f>
        <v>#VALUE!</v>
      </c>
      <c r="AT41" s="231"/>
      <c r="AU41" s="189" t="s">
        <v>183</v>
      </c>
    </row>
    <row r="42" spans="1:48" s="189" customFormat="1" ht="34.200000000000003">
      <c r="A42" s="243">
        <f t="shared" si="4"/>
        <v>7</v>
      </c>
      <c r="B42" s="247" t="s">
        <v>317</v>
      </c>
      <c r="C42" s="228" t="s">
        <v>329</v>
      </c>
      <c r="D42" s="229" t="e">
        <f>+COUNTIF('[2]4.Bang luong hien tai'!$G$10:$G$333,'3.Bang phan bo luong'!$C42)</f>
        <v>#VALUE!</v>
      </c>
      <c r="E42" s="230" t="e">
        <f>SUMIF('[2]4.Bang luong hien tai'!$G$10:$G$333,$C42,'[2]4.Bang luong hien tai'!$O$10:$O$333)</f>
        <v>#VALUE!</v>
      </c>
      <c r="F42" s="231" t="e">
        <f>SUMIF('[2]4.Bang luong hien tai'!$G$10:$G$333,$C42,'[2]4.Bang luong hien tai'!$P$10:$P$333)</f>
        <v>#VALUE!</v>
      </c>
      <c r="G42" s="231" t="e">
        <f>SUMIF('[2]4.Bang luong hien tai'!$G$10:$G$333,$C42,'[2]4.Bang luong hien tai'!$Q$10:$Q$333)</f>
        <v>#VALUE!</v>
      </c>
      <c r="H42" s="231" t="e">
        <f>SUMIF('[2]4.Bang luong hien tai'!$G$10:$G$333,$C42,'[2]4.Bang luong hien tai'!$Z$10:$Z$333)</f>
        <v>#VALUE!</v>
      </c>
      <c r="I42" s="232" t="e">
        <f>SUMIF('[2]4.Bang luong hien tai'!$G$10:$G$333,$C42,'[2]4.Bang luong hien tai'!$AA$10:$AA$333)</f>
        <v>#VALUE!</v>
      </c>
      <c r="J42" s="233" t="e">
        <f>SUMIF('[2]4.Bang luong hien tai'!$G$10:$G$333,$C42,'[2]4.Bang luong hien tai'!$AB$10:$AB$333)</f>
        <v>#VALUE!</v>
      </c>
      <c r="K42" s="233" t="e">
        <f>SUMIF('[2]4.Bang luong hien tai'!$G$10:$G$333,$C42,'[2]4.Bang luong hien tai'!$AC$10:$AC$333)</f>
        <v>#VALUE!</v>
      </c>
      <c r="L42" s="233" t="e">
        <f>SUMIF('[2]4.Bang luong hien tai'!$G$10:$G$333,$C42,'[2]4.Bang luong hien tai'!$AD$10:$AD$333)</f>
        <v>#VALUE!</v>
      </c>
      <c r="M42" s="233" t="e">
        <f>SUMIF('[2]4.Bang luong hien tai'!$G$10:$G$333,$C42,'[2]4.Bang luong hien tai'!$AE$10:$AE$333)</f>
        <v>#VALUE!</v>
      </c>
      <c r="N42" s="233" t="e">
        <f>SUMIF('[2]4.Bang luong hien tai'!$G$10:$G$333,$C42,'[2]4.Bang luong hien tai'!$AF$10:$AF$333)</f>
        <v>#VALUE!</v>
      </c>
      <c r="O42" s="233" t="e">
        <f>SUMIF('[2]4.Bang luong hien tai'!$G$10:$G$333,$C42,'[2]4.Bang luong hien tai'!$AG$10:$AG$333)</f>
        <v>#VALUE!</v>
      </c>
      <c r="P42" s="233" t="e">
        <f>SUMIF('[2]4.Bang luong hien tai'!$G$10:$G$333,$C42,'[2]4.Bang luong hien tai'!$AH$10:$AH$333)</f>
        <v>#VALUE!</v>
      </c>
      <c r="Q42" s="233" t="e">
        <f>SUMIF('[2]4.Bang luong hien tai'!$G$10:$G$333,$C42,'[2]4.Bang luong hien tai'!$AI$10:$AI$333)</f>
        <v>#VALUE!</v>
      </c>
      <c r="R42" s="233" t="e">
        <f>SUMIF('[2]4.Bang luong hien tai'!$G$10:$G$333,$C42,'[2]4.Bang luong hien tai'!$AJ$10:$AJ$333)</f>
        <v>#VALUE!</v>
      </c>
      <c r="S42" s="233" t="e">
        <f>SUMIF('[2]4.Bang luong hien tai'!$G$10:$G$333,$C42,'[2]4.Bang luong hien tai'!$BO$10:$BO$333)</f>
        <v>#VALUE!</v>
      </c>
      <c r="T42" s="233" t="e">
        <f>SUMIF('[2]4.Bang luong hien tai'!$G$10:$G$333,$C42,'[2]4.Bang luong hien tai'!$BP$10:$BP$333)</f>
        <v>#VALUE!</v>
      </c>
      <c r="U42" s="233" t="e">
        <f>SUMIF('[2]4.Bang luong hien tai'!$G$10:$G$333,$C42,'[2]4.Bang luong hien tai'!$BS$10:$BS$333)</f>
        <v>#VALUE!</v>
      </c>
      <c r="V42" s="233" t="e">
        <f>SUMIF('[2]4.Bang luong hien tai'!$G$10:$G$333,$C42,'[2]4.Bang luong hien tai'!$BT$10:$BT$333)</f>
        <v>#VALUE!</v>
      </c>
      <c r="W42" s="233" t="e">
        <f>SUMIF('[2]4.Bang luong hien tai'!$G$10:$G$333,$C42,'[2]4.Bang luong hien tai'!$AM$10:$AM$333)</f>
        <v>#VALUE!</v>
      </c>
      <c r="X42" s="233" t="e">
        <f>SUMIF('[2]4.Bang luong hien tai'!$G$10:$G$333,$C42,'[2]4.Bang luong hien tai'!$AN$10:$AN$333)</f>
        <v>#VALUE!</v>
      </c>
      <c r="Y42" s="233" t="e">
        <f>SUMIF('[2]4.Bang luong hien tai'!$G$10:$G$333,$C42,'[2]4.Bang luong hien tai'!$AO$10:$AO$333)</f>
        <v>#VALUE!</v>
      </c>
      <c r="Z42" s="233" t="e">
        <f>SUMIF('[2]4.Bang luong hien tai'!$G$10:$G$333,$C42,'[2]4.Bang luong hien tai'!$AP$10:$AP$333)</f>
        <v>#VALUE!</v>
      </c>
      <c r="AA42" s="233" t="e">
        <f>SUMIF('[1]03.Bang luong hien tai'!$G$143:$G$1450,$C42,'[1]03.Bang luong hien tai'!AQ$143:AQ$1450)</f>
        <v>#VALUE!</v>
      </c>
      <c r="AB42" s="233" t="e">
        <f>SUMIF('[2]4.Bang luong hien tai'!$G$10:$G$333,$C42,'[2]4.Bang luong hien tai'!$AR$10:$AR$333)</f>
        <v>#VALUE!</v>
      </c>
      <c r="AC42" s="233" t="e">
        <f>SUMIF('[1]03.Bang luong hien tai'!$G$10:$G$1450,$C42,'[1]03.Bang luong hien tai'!AS$10:AS$1450)</f>
        <v>#VALUE!</v>
      </c>
      <c r="AD42" s="233" t="e">
        <f>SUMIF('[1]03.Bang luong hien tai'!$G$143:$G$1450,$C42,'[1]03.Bang luong hien tai'!AT$143:AT$1450)</f>
        <v>#VALUE!</v>
      </c>
      <c r="AE42" s="233" t="e">
        <f>SUMIF('[2]4.Bang luong hien tai'!$G$10:$G$333,$C42,'[2]4.Bang luong hien tai'!$AU$10:$AU$333)</f>
        <v>#VALUE!</v>
      </c>
      <c r="AF42" s="233" t="e">
        <f>SUMIF('[2]4.Bang luong hien tai'!$G$10:$G$333,$C42,'[2]4.Bang luong hien tai'!$AV$10:$AV$333)</f>
        <v>#VALUE!</v>
      </c>
      <c r="AG42" s="233" t="e">
        <f>SUMIF('[2]4.Bang luong hien tai'!$G$10:$G$333,$C42,'[2]4.Bang luong hien tai'!$AW$10:$AW$333)</f>
        <v>#VALUE!</v>
      </c>
      <c r="AH42" s="233" t="e">
        <f>SUMIF('[2]4.Bang luong hien tai'!$G$10:$G$333,$C42,'[2]4.Bang luong hien tai'!$BQ$10:$BQ$333)</f>
        <v>#VALUE!</v>
      </c>
      <c r="AI42" s="233" t="e">
        <f>SUMIF('[2]4.Bang luong hien tai'!$G$10:$G$333,$C42,'[2]4.Bang luong hien tai'!$BR$10:$BR$333)</f>
        <v>#VALUE!</v>
      </c>
      <c r="AJ42" s="233" t="e">
        <f>SUMIF('[2]4.Bang luong hien tai'!$G$10:$G$333,$C42,'[2]4.Bang luong hien tai'!$AY$10:$AY$333)</f>
        <v>#VALUE!</v>
      </c>
      <c r="AK42" s="231" t="e">
        <f>SUMIF('[2]4.Bang luong hien tai'!$G$10:$G$333,$C42,'[2]4.Bang luong hien tai'!$AZ$10:$AZ$333)</f>
        <v>#VALUE!</v>
      </c>
      <c r="AL42" s="231" t="e">
        <f>SUMIF('[2]4.Bang luong hien tai'!$G$10:$G$333,$C42,'[2]4.Bang luong hien tai'!$BA$10:$BA$333)</f>
        <v>#VALUE!</v>
      </c>
      <c r="AM42" s="231" t="e">
        <f>SUMIF('[1]03.Bang luong hien tai'!$G$10:$G$1450,$C42,'[1]03.Bang luong hien tai'!BC$10:BC$1450)</f>
        <v>#VALUE!</v>
      </c>
      <c r="AN42" s="231" t="e">
        <f>SUMIF('[1]03.Bang luong hien tai'!$G$10:$G$1450,$C42,'[1]03.Bang luong hien tai'!BD$10:BD$1450)</f>
        <v>#VALUE!</v>
      </c>
      <c r="AO42" s="231" t="e">
        <f>SUMIF('[1]03.Bang luong hien tai'!$G$10:$G$1450,$C42,'[1]03.Bang luong hien tai'!BE$10:BE$1450)</f>
        <v>#VALUE!</v>
      </c>
      <c r="AP42" s="231" t="e">
        <f>SUMIF('[1]03.Bang luong hien tai'!$G$10:$G$1450,$C42,'[1]03.Bang luong hien tai'!BF$10:BF$1450)</f>
        <v>#VALUE!</v>
      </c>
      <c r="AQ42" s="231" t="e">
        <f>SUMIF('[1]03.Bang luong hien tai'!$G$10:$G$1450,$C42,'[1]03.Bang luong hien tai'!BG$10:BG$1450)</f>
        <v>#VALUE!</v>
      </c>
      <c r="AR42" s="231" t="e">
        <f>SUMIF('[1]03.Bang luong hien tai'!$G$10:$G$1450,$C42,'[1]03.Bang luong hien tai'!BI$10:BI$1450)</f>
        <v>#VALUE!</v>
      </c>
      <c r="AS42" s="231" t="e">
        <f>SUMIF('[1]03.Bang luong hien tai'!$G$10:$G$1450,$C42,'[1]03.Bang luong hien tai'!BJ$10:BJ$1450)</f>
        <v>#VALUE!</v>
      </c>
      <c r="AT42" s="231"/>
      <c r="AU42" s="189" t="s">
        <v>183</v>
      </c>
    </row>
    <row r="43" spans="1:48" s="189" customFormat="1" ht="34.200000000000003">
      <c r="A43" s="243">
        <f t="shared" si="4"/>
        <v>8</v>
      </c>
      <c r="B43" s="247" t="s">
        <v>319</v>
      </c>
      <c r="C43" s="228" t="s">
        <v>330</v>
      </c>
      <c r="D43" s="229" t="e">
        <f>+COUNTIF('[2]4.Bang luong hien tai'!$G$10:$G$333,'3.Bang phan bo luong'!$C43)</f>
        <v>#VALUE!</v>
      </c>
      <c r="E43" s="230" t="e">
        <f>SUMIF('[2]4.Bang luong hien tai'!$G$10:$G$333,$C43,'[2]4.Bang luong hien tai'!$O$10:$O$333)</f>
        <v>#VALUE!</v>
      </c>
      <c r="F43" s="231" t="e">
        <f>SUMIF('[2]4.Bang luong hien tai'!$G$10:$G$333,$C43,'[2]4.Bang luong hien tai'!$P$10:$P$333)</f>
        <v>#VALUE!</v>
      </c>
      <c r="G43" s="231" t="e">
        <f>SUMIF('[2]4.Bang luong hien tai'!$G$10:$G$333,$C43,'[2]4.Bang luong hien tai'!$Q$10:$Q$333)</f>
        <v>#VALUE!</v>
      </c>
      <c r="H43" s="231" t="e">
        <f>SUMIF('[2]4.Bang luong hien tai'!$G$10:$G$333,$C43,'[2]4.Bang luong hien tai'!$Z$10:$Z$333)</f>
        <v>#VALUE!</v>
      </c>
      <c r="I43" s="232" t="e">
        <f>SUMIF('[2]4.Bang luong hien tai'!$G$10:$G$333,$C43,'[2]4.Bang luong hien tai'!$AA$10:$AA$333)</f>
        <v>#VALUE!</v>
      </c>
      <c r="J43" s="233" t="e">
        <f>SUMIF('[2]4.Bang luong hien tai'!$G$10:$G$333,$C43,'[2]4.Bang luong hien tai'!$AB$10:$AB$333)</f>
        <v>#VALUE!</v>
      </c>
      <c r="K43" s="233" t="e">
        <f>SUMIF('[2]4.Bang luong hien tai'!$G$10:$G$333,$C43,'[2]4.Bang luong hien tai'!$AC$10:$AC$333)</f>
        <v>#VALUE!</v>
      </c>
      <c r="L43" s="233" t="e">
        <f>SUMIF('[2]4.Bang luong hien tai'!$G$10:$G$333,$C43,'[2]4.Bang luong hien tai'!$AD$10:$AD$333)</f>
        <v>#VALUE!</v>
      </c>
      <c r="M43" s="233" t="e">
        <f>SUMIF('[2]4.Bang luong hien tai'!$G$10:$G$333,$C43,'[2]4.Bang luong hien tai'!$AE$10:$AE$333)</f>
        <v>#VALUE!</v>
      </c>
      <c r="N43" s="233" t="e">
        <f>SUMIF('[2]4.Bang luong hien tai'!$G$10:$G$333,$C43,'[2]4.Bang luong hien tai'!$AF$10:$AF$333)</f>
        <v>#VALUE!</v>
      </c>
      <c r="O43" s="233" t="e">
        <f>SUMIF('[2]4.Bang luong hien tai'!$G$10:$G$333,$C43,'[2]4.Bang luong hien tai'!$AG$10:$AG$333)</f>
        <v>#VALUE!</v>
      </c>
      <c r="P43" s="233" t="e">
        <f>SUMIF('[2]4.Bang luong hien tai'!$G$10:$G$333,$C43,'[2]4.Bang luong hien tai'!$AH$10:$AH$333)</f>
        <v>#VALUE!</v>
      </c>
      <c r="Q43" s="233" t="e">
        <f>SUMIF('[2]4.Bang luong hien tai'!$G$10:$G$333,$C43,'[2]4.Bang luong hien tai'!$AI$10:$AI$333)</f>
        <v>#VALUE!</v>
      </c>
      <c r="R43" s="233" t="e">
        <f>SUMIF('[2]4.Bang luong hien tai'!$G$10:$G$333,$C43,'[2]4.Bang luong hien tai'!$AJ$10:$AJ$333)</f>
        <v>#VALUE!</v>
      </c>
      <c r="S43" s="233" t="e">
        <f>SUMIF('[2]4.Bang luong hien tai'!$G$10:$G$333,$C43,'[2]4.Bang luong hien tai'!$BO$10:$BO$333)</f>
        <v>#VALUE!</v>
      </c>
      <c r="T43" s="233" t="e">
        <f>SUMIF('[2]4.Bang luong hien tai'!$G$10:$G$333,$C43,'[2]4.Bang luong hien tai'!$BP$10:$BP$333)</f>
        <v>#VALUE!</v>
      </c>
      <c r="U43" s="233" t="e">
        <f>SUMIF('[2]4.Bang luong hien tai'!$G$10:$G$333,$C43,'[2]4.Bang luong hien tai'!$BS$10:$BS$333)</f>
        <v>#VALUE!</v>
      </c>
      <c r="V43" s="233" t="e">
        <f>SUMIF('[2]4.Bang luong hien tai'!$G$10:$G$333,$C43,'[2]4.Bang luong hien tai'!$BT$10:$BT$333)</f>
        <v>#VALUE!</v>
      </c>
      <c r="W43" s="233" t="e">
        <f>SUMIF('[2]4.Bang luong hien tai'!$G$10:$G$333,$C43,'[2]4.Bang luong hien tai'!$AM$10:$AM$333)</f>
        <v>#VALUE!</v>
      </c>
      <c r="X43" s="233" t="e">
        <f>SUMIF('[2]4.Bang luong hien tai'!$G$10:$G$333,$C43,'[2]4.Bang luong hien tai'!$AN$10:$AN$333)</f>
        <v>#VALUE!</v>
      </c>
      <c r="Y43" s="233" t="e">
        <f>SUMIF('[2]4.Bang luong hien tai'!$G$10:$G$333,$C43,'[2]4.Bang luong hien tai'!$AO$10:$AO$333)</f>
        <v>#VALUE!</v>
      </c>
      <c r="Z43" s="233" t="e">
        <f>SUMIF('[2]4.Bang luong hien tai'!$G$10:$G$333,$C43,'[2]4.Bang luong hien tai'!$AP$10:$AP$333)</f>
        <v>#VALUE!</v>
      </c>
      <c r="AA43" s="233" t="e">
        <f>SUMIF('[1]03.Bang luong hien tai'!$G$143:$G$1450,$C43,'[1]03.Bang luong hien tai'!AQ$143:AQ$1450)</f>
        <v>#VALUE!</v>
      </c>
      <c r="AB43" s="233" t="e">
        <f>SUMIF('[2]4.Bang luong hien tai'!$G$10:$G$333,$C43,'[2]4.Bang luong hien tai'!$AR$10:$AR$333)</f>
        <v>#VALUE!</v>
      </c>
      <c r="AC43" s="233" t="e">
        <f>SUMIF('[1]03.Bang luong hien tai'!$G$10:$G$1450,$C43,'[1]03.Bang luong hien tai'!AS$10:AS$1450)</f>
        <v>#VALUE!</v>
      </c>
      <c r="AD43" s="233" t="e">
        <f>SUMIF('[1]03.Bang luong hien tai'!$G$143:$G$1450,$C43,'[1]03.Bang luong hien tai'!AT$143:AT$1450)</f>
        <v>#VALUE!</v>
      </c>
      <c r="AE43" s="233" t="e">
        <f>SUMIF('[2]4.Bang luong hien tai'!$G$10:$G$333,$C43,'[2]4.Bang luong hien tai'!$AU$10:$AU$333)</f>
        <v>#VALUE!</v>
      </c>
      <c r="AF43" s="233" t="e">
        <f>SUMIF('[2]4.Bang luong hien tai'!$G$10:$G$333,$C43,'[2]4.Bang luong hien tai'!$AV$10:$AV$333)</f>
        <v>#VALUE!</v>
      </c>
      <c r="AG43" s="233" t="e">
        <f>SUMIF('[2]4.Bang luong hien tai'!$G$10:$G$333,$C43,'[2]4.Bang luong hien tai'!$AW$10:$AW$333)</f>
        <v>#VALUE!</v>
      </c>
      <c r="AH43" s="233" t="e">
        <f>SUMIF('[2]4.Bang luong hien tai'!$G$10:$G$333,$C43,'[2]4.Bang luong hien tai'!$BQ$10:$BQ$333)</f>
        <v>#VALUE!</v>
      </c>
      <c r="AI43" s="233" t="e">
        <f>SUMIF('[2]4.Bang luong hien tai'!$G$10:$G$333,$C43,'[2]4.Bang luong hien tai'!$BR$10:$BR$333)</f>
        <v>#VALUE!</v>
      </c>
      <c r="AJ43" s="233" t="e">
        <f>SUMIF('[2]4.Bang luong hien tai'!$G$10:$G$333,$C43,'[2]4.Bang luong hien tai'!$AY$10:$AY$333)</f>
        <v>#VALUE!</v>
      </c>
      <c r="AK43" s="231" t="e">
        <f>SUMIF('[2]4.Bang luong hien tai'!$G$10:$G$333,$C43,'[2]4.Bang luong hien tai'!$AZ$10:$AZ$333)</f>
        <v>#VALUE!</v>
      </c>
      <c r="AL43" s="231" t="e">
        <f>SUMIF('[2]4.Bang luong hien tai'!$G$10:$G$333,$C43,'[2]4.Bang luong hien tai'!$BA$10:$BA$333)</f>
        <v>#VALUE!</v>
      </c>
      <c r="AM43" s="231" t="e">
        <f>SUMIF('[1]03.Bang luong hien tai'!$G$10:$G$1450,$C43,'[1]03.Bang luong hien tai'!BC$10:BC$1450)</f>
        <v>#VALUE!</v>
      </c>
      <c r="AN43" s="231" t="e">
        <f>SUMIF('[1]03.Bang luong hien tai'!$G$10:$G$1450,$C43,'[1]03.Bang luong hien tai'!BD$10:BD$1450)</f>
        <v>#VALUE!</v>
      </c>
      <c r="AO43" s="231" t="e">
        <f>SUMIF('[1]03.Bang luong hien tai'!$G$10:$G$1450,$C43,'[1]03.Bang luong hien tai'!BE$10:BE$1450)</f>
        <v>#VALUE!</v>
      </c>
      <c r="AP43" s="231" t="e">
        <f>SUMIF('[1]03.Bang luong hien tai'!$G$10:$G$1450,$C43,'[1]03.Bang luong hien tai'!BF$10:BF$1450)</f>
        <v>#VALUE!</v>
      </c>
      <c r="AQ43" s="231" t="e">
        <f>SUMIF('[1]03.Bang luong hien tai'!$G$10:$G$1450,$C43,'[1]03.Bang luong hien tai'!BG$10:BG$1450)</f>
        <v>#VALUE!</v>
      </c>
      <c r="AR43" s="231" t="e">
        <f>SUMIF('[1]03.Bang luong hien tai'!$G$10:$G$1450,$C43,'[1]03.Bang luong hien tai'!BI$10:BI$1450)</f>
        <v>#VALUE!</v>
      </c>
      <c r="AS43" s="231" t="e">
        <f>SUMIF('[1]03.Bang luong hien tai'!$G$10:$G$1450,$C43,'[1]03.Bang luong hien tai'!BJ$10:BJ$1450)</f>
        <v>#VALUE!</v>
      </c>
      <c r="AT43" s="231"/>
      <c r="AU43" s="189" t="s">
        <v>183</v>
      </c>
    </row>
    <row r="44" spans="1:48" s="189" customFormat="1" ht="12">
      <c r="A44" s="220" t="s">
        <v>331</v>
      </c>
      <c r="B44" s="155"/>
      <c r="C44" s="221"/>
      <c r="D44" s="240" t="e">
        <f t="shared" ref="D44:AT44" si="5">SUM(D36:D43)</f>
        <v>#VALUE!</v>
      </c>
      <c r="E44" s="240" t="e">
        <f t="shared" si="5"/>
        <v>#VALUE!</v>
      </c>
      <c r="F44" s="240" t="e">
        <f t="shared" si="5"/>
        <v>#VALUE!</v>
      </c>
      <c r="G44" s="240" t="e">
        <f t="shared" si="5"/>
        <v>#VALUE!</v>
      </c>
      <c r="H44" s="240" t="e">
        <f t="shared" si="5"/>
        <v>#VALUE!</v>
      </c>
      <c r="I44" s="246" t="e">
        <f t="shared" si="5"/>
        <v>#VALUE!</v>
      </c>
      <c r="J44" s="246" t="e">
        <f t="shared" si="5"/>
        <v>#VALUE!</v>
      </c>
      <c r="K44" s="246" t="e">
        <f t="shared" si="5"/>
        <v>#VALUE!</v>
      </c>
      <c r="L44" s="246" t="e">
        <f t="shared" si="5"/>
        <v>#VALUE!</v>
      </c>
      <c r="M44" s="246" t="e">
        <f t="shared" si="5"/>
        <v>#VALUE!</v>
      </c>
      <c r="N44" s="246" t="e">
        <f t="shared" si="5"/>
        <v>#VALUE!</v>
      </c>
      <c r="O44" s="246" t="e">
        <f t="shared" si="5"/>
        <v>#VALUE!</v>
      </c>
      <c r="P44" s="246" t="e">
        <f t="shared" si="5"/>
        <v>#VALUE!</v>
      </c>
      <c r="Q44" s="246" t="e">
        <f t="shared" si="5"/>
        <v>#VALUE!</v>
      </c>
      <c r="R44" s="246" t="e">
        <f t="shared" si="5"/>
        <v>#VALUE!</v>
      </c>
      <c r="S44" s="246" t="e">
        <f t="shared" si="5"/>
        <v>#VALUE!</v>
      </c>
      <c r="T44" s="246" t="e">
        <f t="shared" si="5"/>
        <v>#VALUE!</v>
      </c>
      <c r="U44" s="246" t="e">
        <f t="shared" si="5"/>
        <v>#VALUE!</v>
      </c>
      <c r="V44" s="246" t="e">
        <f t="shared" si="5"/>
        <v>#VALUE!</v>
      </c>
      <c r="W44" s="246" t="e">
        <f t="shared" si="5"/>
        <v>#VALUE!</v>
      </c>
      <c r="X44" s="246" t="e">
        <f t="shared" si="5"/>
        <v>#VALUE!</v>
      </c>
      <c r="Y44" s="246" t="e">
        <f t="shared" si="5"/>
        <v>#VALUE!</v>
      </c>
      <c r="Z44" s="246" t="e">
        <f t="shared" si="5"/>
        <v>#VALUE!</v>
      </c>
      <c r="AA44" s="246" t="e">
        <f t="shared" si="5"/>
        <v>#VALUE!</v>
      </c>
      <c r="AB44" s="246" t="e">
        <f t="shared" si="5"/>
        <v>#VALUE!</v>
      </c>
      <c r="AC44" s="246" t="e">
        <f t="shared" si="5"/>
        <v>#VALUE!</v>
      </c>
      <c r="AD44" s="246" t="e">
        <f t="shared" si="5"/>
        <v>#VALUE!</v>
      </c>
      <c r="AE44" s="246" t="e">
        <f t="shared" si="5"/>
        <v>#VALUE!</v>
      </c>
      <c r="AF44" s="246" t="e">
        <f t="shared" si="5"/>
        <v>#VALUE!</v>
      </c>
      <c r="AG44" s="246" t="e">
        <f t="shared" si="5"/>
        <v>#VALUE!</v>
      </c>
      <c r="AH44" s="246" t="e">
        <f t="shared" si="5"/>
        <v>#VALUE!</v>
      </c>
      <c r="AI44" s="246" t="e">
        <f t="shared" si="5"/>
        <v>#VALUE!</v>
      </c>
      <c r="AJ44" s="246" t="e">
        <f t="shared" si="5"/>
        <v>#VALUE!</v>
      </c>
      <c r="AK44" s="240" t="e">
        <f t="shared" si="5"/>
        <v>#VALUE!</v>
      </c>
      <c r="AL44" s="240" t="e">
        <f t="shared" si="5"/>
        <v>#VALUE!</v>
      </c>
      <c r="AM44" s="240" t="e">
        <f t="shared" si="5"/>
        <v>#VALUE!</v>
      </c>
      <c r="AN44" s="240" t="e">
        <f t="shared" si="5"/>
        <v>#VALUE!</v>
      </c>
      <c r="AO44" s="240" t="e">
        <f t="shared" si="5"/>
        <v>#VALUE!</v>
      </c>
      <c r="AP44" s="240" t="e">
        <f t="shared" si="5"/>
        <v>#VALUE!</v>
      </c>
      <c r="AQ44" s="240" t="e">
        <f t="shared" si="5"/>
        <v>#VALUE!</v>
      </c>
      <c r="AR44" s="240" t="e">
        <f t="shared" si="5"/>
        <v>#VALUE!</v>
      </c>
      <c r="AS44" s="240" t="e">
        <f t="shared" si="5"/>
        <v>#VALUE!</v>
      </c>
      <c r="AT44" s="240">
        <f t="shared" si="5"/>
        <v>0</v>
      </c>
      <c r="AU44" s="189" t="s">
        <v>183</v>
      </c>
    </row>
    <row r="45" spans="1:48" s="253" customFormat="1" ht="12">
      <c r="A45" s="249" t="s">
        <v>332</v>
      </c>
      <c r="B45" s="250"/>
      <c r="C45" s="251"/>
      <c r="D45" s="252" t="e">
        <f t="shared" ref="D45:AL45" si="6">D44+D34</f>
        <v>#VALUE!</v>
      </c>
      <c r="E45" s="252" t="e">
        <f t="shared" si="6"/>
        <v>#VALUE!</v>
      </c>
      <c r="F45" s="252" t="e">
        <f t="shared" si="6"/>
        <v>#VALUE!</v>
      </c>
      <c r="G45" s="252" t="e">
        <f t="shared" si="6"/>
        <v>#VALUE!</v>
      </c>
      <c r="H45" s="252" t="e">
        <f t="shared" si="6"/>
        <v>#VALUE!</v>
      </c>
      <c r="I45" s="252" t="e">
        <f t="shared" si="6"/>
        <v>#VALUE!</v>
      </c>
      <c r="J45" s="252" t="e">
        <f t="shared" si="6"/>
        <v>#VALUE!</v>
      </c>
      <c r="K45" s="252" t="e">
        <f t="shared" si="6"/>
        <v>#VALUE!</v>
      </c>
      <c r="L45" s="252" t="e">
        <f t="shared" si="6"/>
        <v>#VALUE!</v>
      </c>
      <c r="M45" s="252" t="e">
        <f t="shared" si="6"/>
        <v>#VALUE!</v>
      </c>
      <c r="N45" s="252" t="e">
        <f t="shared" si="6"/>
        <v>#VALUE!</v>
      </c>
      <c r="O45" s="252" t="e">
        <f t="shared" si="6"/>
        <v>#VALUE!</v>
      </c>
      <c r="P45" s="252" t="e">
        <f t="shared" si="6"/>
        <v>#VALUE!</v>
      </c>
      <c r="Q45" s="252" t="e">
        <f t="shared" si="6"/>
        <v>#VALUE!</v>
      </c>
      <c r="R45" s="252" t="e">
        <f t="shared" si="6"/>
        <v>#VALUE!</v>
      </c>
      <c r="S45" s="252" t="e">
        <f t="shared" si="6"/>
        <v>#VALUE!</v>
      </c>
      <c r="T45" s="252" t="e">
        <f t="shared" si="6"/>
        <v>#VALUE!</v>
      </c>
      <c r="U45" s="252" t="e">
        <f t="shared" si="6"/>
        <v>#VALUE!</v>
      </c>
      <c r="V45" s="252" t="e">
        <f t="shared" si="6"/>
        <v>#VALUE!</v>
      </c>
      <c r="W45" s="252" t="e">
        <f t="shared" si="6"/>
        <v>#VALUE!</v>
      </c>
      <c r="X45" s="252" t="e">
        <f t="shared" si="6"/>
        <v>#VALUE!</v>
      </c>
      <c r="Y45" s="252" t="e">
        <f t="shared" si="6"/>
        <v>#VALUE!</v>
      </c>
      <c r="Z45" s="252" t="e">
        <f t="shared" si="6"/>
        <v>#VALUE!</v>
      </c>
      <c r="AA45" s="252" t="e">
        <f t="shared" si="6"/>
        <v>#VALUE!</v>
      </c>
      <c r="AB45" s="252" t="e">
        <f t="shared" si="6"/>
        <v>#VALUE!</v>
      </c>
      <c r="AC45" s="252" t="e">
        <f t="shared" si="6"/>
        <v>#VALUE!</v>
      </c>
      <c r="AD45" s="252" t="e">
        <f t="shared" si="6"/>
        <v>#VALUE!</v>
      </c>
      <c r="AE45" s="252" t="e">
        <f t="shared" si="6"/>
        <v>#VALUE!</v>
      </c>
      <c r="AF45" s="252" t="e">
        <f t="shared" si="6"/>
        <v>#VALUE!</v>
      </c>
      <c r="AG45" s="252" t="e">
        <f t="shared" si="6"/>
        <v>#VALUE!</v>
      </c>
      <c r="AH45" s="252" t="e">
        <f t="shared" si="6"/>
        <v>#VALUE!</v>
      </c>
      <c r="AI45" s="252" t="e">
        <f t="shared" si="6"/>
        <v>#VALUE!</v>
      </c>
      <c r="AJ45" s="252" t="e">
        <f t="shared" si="6"/>
        <v>#VALUE!</v>
      </c>
      <c r="AK45" s="252" t="e">
        <f t="shared" si="6"/>
        <v>#VALUE!</v>
      </c>
      <c r="AL45" s="252" t="e">
        <f t="shared" si="6"/>
        <v>#VALUE!</v>
      </c>
      <c r="AM45" s="252"/>
      <c r="AN45" s="252"/>
      <c r="AO45" s="252"/>
      <c r="AP45" s="252"/>
      <c r="AQ45" s="252"/>
      <c r="AR45" s="252"/>
      <c r="AS45" s="252"/>
      <c r="AT45" s="252"/>
      <c r="AU45" s="253" t="s">
        <v>193</v>
      </c>
    </row>
    <row r="46" spans="1:48" s="189" customFormat="1" ht="12">
      <c r="A46" s="220" t="s">
        <v>333</v>
      </c>
      <c r="B46" s="155"/>
      <c r="C46" s="221"/>
      <c r="D46" s="221"/>
      <c r="E46" s="221"/>
      <c r="F46" s="221"/>
      <c r="G46" s="221"/>
      <c r="H46" s="221"/>
      <c r="I46" s="242"/>
      <c r="J46" s="242"/>
      <c r="K46" s="242"/>
      <c r="L46" s="242"/>
      <c r="M46" s="242"/>
      <c r="N46" s="242"/>
      <c r="O46" s="242"/>
      <c r="P46" s="242"/>
      <c r="Q46" s="242"/>
      <c r="R46" s="242"/>
      <c r="S46" s="242"/>
      <c r="T46" s="242"/>
      <c r="U46" s="242"/>
      <c r="V46" s="242"/>
      <c r="W46" s="242"/>
      <c r="X46" s="242"/>
      <c r="Y46" s="242"/>
      <c r="Z46" s="242"/>
      <c r="AA46" s="242"/>
      <c r="AB46" s="242"/>
      <c r="AC46" s="242"/>
      <c r="AD46" s="242"/>
      <c r="AE46" s="242"/>
      <c r="AF46" s="242"/>
      <c r="AG46" s="242"/>
      <c r="AH46" s="242"/>
      <c r="AI46" s="242"/>
      <c r="AJ46" s="242"/>
      <c r="AK46" s="221"/>
      <c r="AL46" s="221"/>
      <c r="AM46" s="221"/>
      <c r="AN46" s="221"/>
      <c r="AO46" s="221"/>
      <c r="AP46" s="221"/>
      <c r="AQ46" s="221"/>
      <c r="AR46" s="221"/>
      <c r="AS46" s="221"/>
      <c r="AT46" s="231"/>
      <c r="AU46" s="189" t="s">
        <v>189</v>
      </c>
    </row>
    <row r="47" spans="1:48" s="189" customFormat="1" ht="21.75" customHeight="1">
      <c r="A47" s="243">
        <v>1</v>
      </c>
      <c r="B47" s="247" t="s">
        <v>308</v>
      </c>
      <c r="C47" s="228" t="s">
        <v>334</v>
      </c>
      <c r="D47" s="229" t="e">
        <f>+COUNTIF('[2]4.Bang luong hien tai'!$G$10:$G$333,'3.Bang phan bo luong'!$C47)</f>
        <v>#VALUE!</v>
      </c>
      <c r="E47" s="230" t="e">
        <f>SUMIF('[2]4.Bang luong hien tai'!$G$10:$G$333,$C47,'[2]4.Bang luong hien tai'!$O$10:$O$333)</f>
        <v>#VALUE!</v>
      </c>
      <c r="F47" s="231" t="e">
        <f>SUMIF('[2]4.Bang luong hien tai'!$G$10:$G$333,$C47,'[2]4.Bang luong hien tai'!$P$10:$P$333)</f>
        <v>#VALUE!</v>
      </c>
      <c r="G47" s="231" t="e">
        <f>SUMIF('[2]4.Bang luong hien tai'!$G$10:$G$333,$C47,'[2]4.Bang luong hien tai'!$Q$10:$Q$333)</f>
        <v>#VALUE!</v>
      </c>
      <c r="H47" s="231" t="e">
        <f>SUMIF('[2]4.Bang luong hien tai'!$G$10:$G$333,$C47,'[2]4.Bang luong hien tai'!$Z$10:$Z$333)</f>
        <v>#VALUE!</v>
      </c>
      <c r="I47" s="232" t="e">
        <f>SUMIF('[2]4.Bang luong hien tai'!$G$10:$G$333,$C47,'[2]4.Bang luong hien tai'!$AA$10:$AA$333)</f>
        <v>#VALUE!</v>
      </c>
      <c r="J47" s="233" t="e">
        <f>SUMIF('[2]4.Bang luong hien tai'!$G$10:$G$333,$C47,'[2]4.Bang luong hien tai'!$AB$10:$AB$333)</f>
        <v>#VALUE!</v>
      </c>
      <c r="K47" s="233" t="e">
        <f>SUMIF('[2]4.Bang luong hien tai'!$G$10:$G$333,$C47,'[2]4.Bang luong hien tai'!$AC$10:$AC$333)</f>
        <v>#VALUE!</v>
      </c>
      <c r="L47" s="233" t="e">
        <f>SUMIF('[2]4.Bang luong hien tai'!$G$10:$G$333,$C47,'[2]4.Bang luong hien tai'!$AD$10:$AD$333)</f>
        <v>#VALUE!</v>
      </c>
      <c r="M47" s="233" t="e">
        <f>SUMIF('[2]4.Bang luong hien tai'!$G$10:$G$333,$C47,'[2]4.Bang luong hien tai'!$AE$10:$AE$333)</f>
        <v>#VALUE!</v>
      </c>
      <c r="N47" s="233" t="e">
        <f>SUMIF('[2]4.Bang luong hien tai'!$G$10:$G$333,$C47,'[2]4.Bang luong hien tai'!$AF$10:$AF$333)</f>
        <v>#VALUE!</v>
      </c>
      <c r="O47" s="233" t="e">
        <f>SUMIF('[2]4.Bang luong hien tai'!$G$10:$G$333,$C47,'[2]4.Bang luong hien tai'!$AG$10:$AG$333)</f>
        <v>#VALUE!</v>
      </c>
      <c r="P47" s="233" t="e">
        <f>SUMIF('[2]4.Bang luong hien tai'!$G$10:$G$333,$C47,'[2]4.Bang luong hien tai'!$AH$10:$AH$333)</f>
        <v>#VALUE!</v>
      </c>
      <c r="Q47" s="233" t="e">
        <f>SUMIF('[2]4.Bang luong hien tai'!$G$10:$G$333,$C47,'[2]4.Bang luong hien tai'!$AI$10:$AI$333)</f>
        <v>#VALUE!</v>
      </c>
      <c r="R47" s="233" t="e">
        <f>SUMIF('[2]4.Bang luong hien tai'!$G$10:$G$333,$C47,'[2]4.Bang luong hien tai'!$AJ$10:$AJ$333)</f>
        <v>#VALUE!</v>
      </c>
      <c r="S47" s="233" t="e">
        <f>SUMIF('[2]4.Bang luong hien tai'!$G$10:$G$333,$C47,'[2]4.Bang luong hien tai'!$BO$10:$BO$333)</f>
        <v>#VALUE!</v>
      </c>
      <c r="T47" s="233" t="e">
        <f>SUMIF('[2]4.Bang luong hien tai'!$G$10:$G$333,$C47,'[2]4.Bang luong hien tai'!$BP$10:$BP$333)</f>
        <v>#VALUE!</v>
      </c>
      <c r="U47" s="233" t="e">
        <f>SUMIF('[2]4.Bang luong hien tai'!$G$10:$G$333,$C47,'[2]4.Bang luong hien tai'!$BS$10:$BS$333)</f>
        <v>#VALUE!</v>
      </c>
      <c r="V47" s="233" t="e">
        <f>SUMIF('[2]4.Bang luong hien tai'!$G$10:$G$333,$C47,'[2]4.Bang luong hien tai'!$BT$10:$BT$333)</f>
        <v>#VALUE!</v>
      </c>
      <c r="W47" s="233" t="e">
        <f>SUMIF('[2]4.Bang luong hien tai'!$G$10:$G$333,$C47,'[2]4.Bang luong hien tai'!$AM$10:$AM$333)</f>
        <v>#VALUE!</v>
      </c>
      <c r="X47" s="233" t="e">
        <f>SUMIF('[2]4.Bang luong hien tai'!$G$10:$G$333,$C47,'[2]4.Bang luong hien tai'!$AN$10:$AN$333)</f>
        <v>#VALUE!</v>
      </c>
      <c r="Y47" s="233" t="e">
        <f>SUMIF('[2]4.Bang luong hien tai'!$G$10:$G$333,$C47,'[2]4.Bang luong hien tai'!$AO$10:$AO$333)</f>
        <v>#VALUE!</v>
      </c>
      <c r="Z47" s="233" t="e">
        <f>SUMIF('[2]4.Bang luong hien tai'!$G$10:$G$333,$C47,'[2]4.Bang luong hien tai'!$AP$10:$AP$333)</f>
        <v>#VALUE!</v>
      </c>
      <c r="AA47" s="233" t="e">
        <f>SUMIF('[1]03.Bang luong hien tai'!$G$143:$G$1450,$C47,'[1]03.Bang luong hien tai'!AQ$143:AQ$1450)</f>
        <v>#VALUE!</v>
      </c>
      <c r="AB47" s="233" t="e">
        <f>SUMIF('[2]4.Bang luong hien tai'!$G$10:$G$333,$C47,'[2]4.Bang luong hien tai'!$AR$10:$AR$333)</f>
        <v>#VALUE!</v>
      </c>
      <c r="AC47" s="233" t="e">
        <f>SUMIF('[1]03.Bang luong hien tai'!$G$10:$G$1450,$C47,'[1]03.Bang luong hien tai'!AS$10:AS$1450)</f>
        <v>#VALUE!</v>
      </c>
      <c r="AD47" s="233" t="e">
        <f>SUMIF('[1]03.Bang luong hien tai'!$G$143:$G$1450,$C47,'[1]03.Bang luong hien tai'!AT$143:AT$1450)</f>
        <v>#VALUE!</v>
      </c>
      <c r="AE47" s="233" t="e">
        <f>SUMIF('[2]4.Bang luong hien tai'!$G$10:$G$333,$C47,'[2]4.Bang luong hien tai'!$AU$10:$AU$333)</f>
        <v>#VALUE!</v>
      </c>
      <c r="AF47" s="233" t="e">
        <f>SUMIF('[2]4.Bang luong hien tai'!$G$10:$G$333,$C47,'[2]4.Bang luong hien tai'!$AV$10:$AV$333)</f>
        <v>#VALUE!</v>
      </c>
      <c r="AG47" s="233" t="e">
        <f>SUMIF('[2]4.Bang luong hien tai'!$G$10:$G$333,$C47,'[2]4.Bang luong hien tai'!$AW$10:$AW$333)</f>
        <v>#VALUE!</v>
      </c>
      <c r="AH47" s="233" t="e">
        <f>SUMIF('[2]4.Bang luong hien tai'!$G$10:$G$333,$C47,'[2]4.Bang luong hien tai'!$BQ$10:$BQ$333)</f>
        <v>#VALUE!</v>
      </c>
      <c r="AI47" s="233" t="e">
        <f>SUMIF('[2]4.Bang luong hien tai'!$G$10:$G$333,$C47,'[2]4.Bang luong hien tai'!$BR$10:$BR$333)</f>
        <v>#VALUE!</v>
      </c>
      <c r="AJ47" s="233" t="e">
        <f>SUMIF('[2]4.Bang luong hien tai'!$G$10:$G$333,$C47,'[2]4.Bang luong hien tai'!$AY$10:$AY$333)</f>
        <v>#VALUE!</v>
      </c>
      <c r="AK47" s="231" t="e">
        <f>SUMIF('[2]4.Bang luong hien tai'!$G$10:$G$333,$C47,'[2]4.Bang luong hien tai'!$AZ$10:$AZ$333)</f>
        <v>#VALUE!</v>
      </c>
      <c r="AL47" s="231" t="e">
        <f>SUMIF('[2]4.Bang luong hien tai'!$G$10:$G$333,$C47,'[2]4.Bang luong hien tai'!$BA$10:$BA$333)</f>
        <v>#VALUE!</v>
      </c>
      <c r="AM47" s="231" t="e">
        <f>SUMIF('[1]03.Bang luong hien tai'!$G$143:$G$1450,$C47,'[1]03.Bang luong hien tai'!BC$143:BC$1450)</f>
        <v>#VALUE!</v>
      </c>
      <c r="AN47" s="231" t="e">
        <f>SUMIF('[1]03.Bang luong hien tai'!$G$143:$G$1450,$C47,'[1]03.Bang luong hien tai'!BD$143:BD$1450)</f>
        <v>#VALUE!</v>
      </c>
      <c r="AO47" s="231" t="e">
        <f>SUMIF('[1]03.Bang luong hien tai'!$G$143:$G$1450,$C47,'[1]03.Bang luong hien tai'!BE$143:BE$1450)</f>
        <v>#VALUE!</v>
      </c>
      <c r="AP47" s="231" t="e">
        <f>SUMIF('[1]03.Bang luong hien tai'!$G$143:$G$1450,$C47,'[1]03.Bang luong hien tai'!BF$143:BF$1450)</f>
        <v>#VALUE!</v>
      </c>
      <c r="AQ47" s="231" t="e">
        <f>SUMIF('[1]03.Bang luong hien tai'!$G$143:$G$1450,$C47,'[1]03.Bang luong hien tai'!BG$143:BG$1450)</f>
        <v>#VALUE!</v>
      </c>
      <c r="AR47" s="231" t="e">
        <f>SUMIF('[1]03.Bang luong hien tai'!$G$143:$G$1450,$C47,'[1]03.Bang luong hien tai'!BI$143:BI$1450)</f>
        <v>#VALUE!</v>
      </c>
      <c r="AS47" s="231" t="e">
        <f>SUMIF('[1]03.Bang luong hien tai'!$G$143:$G$1450,$C47,'[1]03.Bang luong hien tai'!BJ$143:BJ$1450)</f>
        <v>#VALUE!</v>
      </c>
      <c r="AT47" s="231"/>
      <c r="AU47" s="189" t="s">
        <v>189</v>
      </c>
    </row>
    <row r="48" spans="1:48" s="189" customFormat="1" ht="21.75" customHeight="1">
      <c r="A48" s="243">
        <v>2</v>
      </c>
      <c r="B48" s="247" t="s">
        <v>335</v>
      </c>
      <c r="C48" s="228" t="s">
        <v>336</v>
      </c>
      <c r="D48" s="229" t="e">
        <f>+COUNTIF('[2]4.Bang luong hien tai'!$G$10:$G$333,'3.Bang phan bo luong'!$C48)</f>
        <v>#VALUE!</v>
      </c>
      <c r="E48" s="230" t="e">
        <f>SUMIF('[2]4.Bang luong hien tai'!$G$10:$G$333,$C48,'[2]4.Bang luong hien tai'!$O$10:$O$333)</f>
        <v>#VALUE!</v>
      </c>
      <c r="F48" s="231" t="e">
        <f>SUMIF('[2]4.Bang luong hien tai'!$G$10:$G$333,$C48,'[2]4.Bang luong hien tai'!$P$10:$P$333)</f>
        <v>#VALUE!</v>
      </c>
      <c r="G48" s="231" t="e">
        <f>SUMIF('[2]4.Bang luong hien tai'!$G$10:$G$333,$C48,'[2]4.Bang luong hien tai'!$Q$10:$Q$333)</f>
        <v>#VALUE!</v>
      </c>
      <c r="H48" s="231" t="e">
        <f>SUMIF('[2]4.Bang luong hien tai'!$G$10:$G$333,$C48,'[2]4.Bang luong hien tai'!$Z$10:$Z$333)</f>
        <v>#VALUE!</v>
      </c>
      <c r="I48" s="232" t="e">
        <f>SUMIF('[2]4.Bang luong hien tai'!$G$10:$G$333,$C48,'[2]4.Bang luong hien tai'!$AA$10:$AA$333)</f>
        <v>#VALUE!</v>
      </c>
      <c r="J48" s="233" t="e">
        <f>SUMIF('[2]4.Bang luong hien tai'!$G$10:$G$333,$C48,'[2]4.Bang luong hien tai'!$AB$10:$AB$333)</f>
        <v>#VALUE!</v>
      </c>
      <c r="K48" s="233" t="e">
        <f>SUMIF('[2]4.Bang luong hien tai'!$G$10:$G$333,$C48,'[2]4.Bang luong hien tai'!$AC$10:$AC$333)</f>
        <v>#VALUE!</v>
      </c>
      <c r="L48" s="233" t="e">
        <f>SUMIF('[2]4.Bang luong hien tai'!$G$10:$G$333,$C48,'[2]4.Bang luong hien tai'!$AD$10:$AD$333)</f>
        <v>#VALUE!</v>
      </c>
      <c r="M48" s="233" t="e">
        <f>SUMIF('[2]4.Bang luong hien tai'!$G$10:$G$333,$C48,'[2]4.Bang luong hien tai'!$AE$10:$AE$333)</f>
        <v>#VALUE!</v>
      </c>
      <c r="N48" s="233" t="e">
        <f>SUMIF('[2]4.Bang luong hien tai'!$G$10:$G$333,$C48,'[2]4.Bang luong hien tai'!$AF$10:$AF$333)</f>
        <v>#VALUE!</v>
      </c>
      <c r="O48" s="233" t="e">
        <f>SUMIF('[2]4.Bang luong hien tai'!$G$10:$G$333,$C48,'[2]4.Bang luong hien tai'!$AG$10:$AG$333)</f>
        <v>#VALUE!</v>
      </c>
      <c r="P48" s="233" t="e">
        <f>SUMIF('[2]4.Bang luong hien tai'!$G$10:$G$333,$C48,'[2]4.Bang luong hien tai'!$AH$10:$AH$333)</f>
        <v>#VALUE!</v>
      </c>
      <c r="Q48" s="233" t="e">
        <f>SUMIF('[2]4.Bang luong hien tai'!$G$10:$G$333,$C48,'[2]4.Bang luong hien tai'!$AI$10:$AI$333)</f>
        <v>#VALUE!</v>
      </c>
      <c r="R48" s="233" t="e">
        <f>SUMIF('[2]4.Bang luong hien tai'!$G$10:$G$333,$C48,'[2]4.Bang luong hien tai'!$AJ$10:$AJ$333)</f>
        <v>#VALUE!</v>
      </c>
      <c r="S48" s="233" t="e">
        <f>SUMIF('[2]4.Bang luong hien tai'!$G$10:$G$333,$C48,'[2]4.Bang luong hien tai'!$BO$10:$BO$333)</f>
        <v>#VALUE!</v>
      </c>
      <c r="T48" s="233" t="e">
        <f>SUMIF('[2]4.Bang luong hien tai'!$G$10:$G$333,$C48,'[2]4.Bang luong hien tai'!$BP$10:$BP$333)</f>
        <v>#VALUE!</v>
      </c>
      <c r="U48" s="233" t="e">
        <f>SUMIF('[2]4.Bang luong hien tai'!$G$10:$G$333,$C48,'[2]4.Bang luong hien tai'!$BS$10:$BS$333)</f>
        <v>#VALUE!</v>
      </c>
      <c r="V48" s="233" t="e">
        <f>SUMIF('[2]4.Bang luong hien tai'!$G$10:$G$333,$C48,'[2]4.Bang luong hien tai'!$BT$10:$BT$333)</f>
        <v>#VALUE!</v>
      </c>
      <c r="W48" s="233" t="e">
        <f>SUMIF('[2]4.Bang luong hien tai'!$G$10:$G$333,$C48,'[2]4.Bang luong hien tai'!$AM$10:$AM$333)</f>
        <v>#VALUE!</v>
      </c>
      <c r="X48" s="233" t="e">
        <f>SUMIF('[2]4.Bang luong hien tai'!$G$10:$G$333,$C48,'[2]4.Bang luong hien tai'!$AN$10:$AN$333)</f>
        <v>#VALUE!</v>
      </c>
      <c r="Y48" s="233" t="e">
        <f>SUMIF('[2]4.Bang luong hien tai'!$G$10:$G$333,$C48,'[2]4.Bang luong hien tai'!$AO$10:$AO$333)</f>
        <v>#VALUE!</v>
      </c>
      <c r="Z48" s="233" t="e">
        <f>SUMIF('[2]4.Bang luong hien tai'!$G$10:$G$333,$C48,'[2]4.Bang luong hien tai'!$AP$10:$AP$333)</f>
        <v>#VALUE!</v>
      </c>
      <c r="AA48" s="233" t="e">
        <f>SUMIF('[1]03.Bang luong hien tai'!$G$143:$G$1450,$C48,'[1]03.Bang luong hien tai'!AQ$143:AQ$1450)</f>
        <v>#VALUE!</v>
      </c>
      <c r="AB48" s="233" t="e">
        <f>SUMIF('[2]4.Bang luong hien tai'!$G$10:$G$333,$C48,'[2]4.Bang luong hien tai'!$AR$10:$AR$333)</f>
        <v>#VALUE!</v>
      </c>
      <c r="AC48" s="233" t="e">
        <f>SUMIF('[1]03.Bang luong hien tai'!$G$10:$G$1450,$C48,'[1]03.Bang luong hien tai'!AS$10:AS$1450)</f>
        <v>#VALUE!</v>
      </c>
      <c r="AD48" s="233" t="e">
        <f>SUMIF('[1]03.Bang luong hien tai'!$G$143:$G$1450,$C48,'[1]03.Bang luong hien tai'!AT$143:AT$1450)</f>
        <v>#VALUE!</v>
      </c>
      <c r="AE48" s="233" t="e">
        <f>SUMIF('[2]4.Bang luong hien tai'!$G$10:$G$333,$C48,'[2]4.Bang luong hien tai'!$AU$10:$AU$333)</f>
        <v>#VALUE!</v>
      </c>
      <c r="AF48" s="233" t="e">
        <f>SUMIF('[2]4.Bang luong hien tai'!$G$10:$G$333,$C48,'[2]4.Bang luong hien tai'!$AV$10:$AV$333)</f>
        <v>#VALUE!</v>
      </c>
      <c r="AG48" s="233" t="e">
        <f>SUMIF('[2]4.Bang luong hien tai'!$G$10:$G$333,$C48,'[2]4.Bang luong hien tai'!$AW$10:$AW$333)</f>
        <v>#VALUE!</v>
      </c>
      <c r="AH48" s="233" t="e">
        <f>SUMIF('[2]4.Bang luong hien tai'!$G$10:$G$333,$C48,'[2]4.Bang luong hien tai'!$BQ$10:$BQ$333)</f>
        <v>#VALUE!</v>
      </c>
      <c r="AI48" s="233" t="e">
        <f>SUMIF('[2]4.Bang luong hien tai'!$G$10:$G$333,$C48,'[2]4.Bang luong hien tai'!$BR$10:$BR$333)</f>
        <v>#VALUE!</v>
      </c>
      <c r="AJ48" s="233" t="e">
        <f>SUMIF('[2]4.Bang luong hien tai'!$G$10:$G$333,$C48,'[2]4.Bang luong hien tai'!$AY$10:$AY$333)</f>
        <v>#VALUE!</v>
      </c>
      <c r="AK48" s="231" t="e">
        <f>SUMIF('[2]4.Bang luong hien tai'!$G$10:$G$333,$C48,'[2]4.Bang luong hien tai'!$AZ$10:$AZ$333)</f>
        <v>#VALUE!</v>
      </c>
      <c r="AL48" s="231" t="e">
        <f>SUMIF('[2]4.Bang luong hien tai'!$G$10:$G$333,$C48,'[2]4.Bang luong hien tai'!$BA$10:$BA$333)</f>
        <v>#VALUE!</v>
      </c>
      <c r="AM48" s="231" t="e">
        <f>SUMIF('[1]03.Bang luong hien tai'!$G$143:$G$1450,$C48,'[1]03.Bang luong hien tai'!BC$143:BC$1450)</f>
        <v>#VALUE!</v>
      </c>
      <c r="AN48" s="231" t="e">
        <f>SUMIF('[1]03.Bang luong hien tai'!$G$143:$G$1450,$C48,'[1]03.Bang luong hien tai'!BD$143:BD$1450)</f>
        <v>#VALUE!</v>
      </c>
      <c r="AO48" s="231" t="e">
        <f>SUMIF('[1]03.Bang luong hien tai'!$G$143:$G$1450,$C48,'[1]03.Bang luong hien tai'!BE$143:BE$1450)</f>
        <v>#VALUE!</v>
      </c>
      <c r="AP48" s="231" t="e">
        <f>SUMIF('[1]03.Bang luong hien tai'!$G$143:$G$1450,$C48,'[1]03.Bang luong hien tai'!BF$143:BF$1450)</f>
        <v>#VALUE!</v>
      </c>
      <c r="AQ48" s="231" t="e">
        <f>SUMIF('[1]03.Bang luong hien tai'!$G$143:$G$1450,$C48,'[1]03.Bang luong hien tai'!BG$143:BG$1450)</f>
        <v>#VALUE!</v>
      </c>
      <c r="AR48" s="231" t="e">
        <f>SUMIF('[1]03.Bang luong hien tai'!$G$143:$G$1450,$C48,'[1]03.Bang luong hien tai'!BI$143:BI$1450)</f>
        <v>#VALUE!</v>
      </c>
      <c r="AS48" s="231" t="e">
        <f>SUMIF('[1]03.Bang luong hien tai'!$G$143:$G$1450,$C48,'[1]03.Bang luong hien tai'!BJ$143:BJ$1450)</f>
        <v>#VALUE!</v>
      </c>
      <c r="AT48" s="231"/>
      <c r="AU48" s="189" t="s">
        <v>189</v>
      </c>
    </row>
    <row r="49" spans="1:47" s="189" customFormat="1" ht="21.75" customHeight="1">
      <c r="A49" s="243">
        <v>3</v>
      </c>
      <c r="B49" s="247" t="s">
        <v>313</v>
      </c>
      <c r="C49" s="228" t="s">
        <v>337</v>
      </c>
      <c r="D49" s="229" t="e">
        <f>+COUNTIF('[2]4.Bang luong hien tai'!$G$10:$G$333,'3.Bang phan bo luong'!$C49)</f>
        <v>#VALUE!</v>
      </c>
      <c r="E49" s="230" t="e">
        <f>SUMIF('[2]4.Bang luong hien tai'!$G$10:$G$333,$C49,'[2]4.Bang luong hien tai'!$O$10:$O$333)</f>
        <v>#VALUE!</v>
      </c>
      <c r="F49" s="231" t="e">
        <f>SUMIF('[2]4.Bang luong hien tai'!$G$10:$G$333,$C49,'[2]4.Bang luong hien tai'!$P$10:$P$333)</f>
        <v>#VALUE!</v>
      </c>
      <c r="G49" s="231" t="e">
        <f>SUMIF('[2]4.Bang luong hien tai'!$G$10:$G$333,$C49,'[2]4.Bang luong hien tai'!$Q$10:$Q$333)</f>
        <v>#VALUE!</v>
      </c>
      <c r="H49" s="231" t="e">
        <f>SUMIF('[2]4.Bang luong hien tai'!$G$10:$G$333,$C49,'[2]4.Bang luong hien tai'!$Z$10:$Z$333)</f>
        <v>#VALUE!</v>
      </c>
      <c r="I49" s="232" t="e">
        <f>SUMIF('[2]4.Bang luong hien tai'!$G$10:$G$333,$C49,'[2]4.Bang luong hien tai'!$AA$10:$AA$333)</f>
        <v>#VALUE!</v>
      </c>
      <c r="J49" s="233" t="e">
        <f>SUMIF('[2]4.Bang luong hien tai'!$G$10:$G$333,$C49,'[2]4.Bang luong hien tai'!$AB$10:$AB$333)</f>
        <v>#VALUE!</v>
      </c>
      <c r="K49" s="233" t="e">
        <f>SUMIF('[2]4.Bang luong hien tai'!$G$10:$G$333,$C49,'[2]4.Bang luong hien tai'!$AC$10:$AC$333)</f>
        <v>#VALUE!</v>
      </c>
      <c r="L49" s="233" t="e">
        <f>SUMIF('[2]4.Bang luong hien tai'!$G$10:$G$333,$C49,'[2]4.Bang luong hien tai'!$AD$10:$AD$333)</f>
        <v>#VALUE!</v>
      </c>
      <c r="M49" s="233" t="e">
        <f>SUMIF('[2]4.Bang luong hien tai'!$G$10:$G$333,$C49,'[2]4.Bang luong hien tai'!$AE$10:$AE$333)</f>
        <v>#VALUE!</v>
      </c>
      <c r="N49" s="233" t="e">
        <f>SUMIF('[2]4.Bang luong hien tai'!$G$10:$G$333,$C49,'[2]4.Bang luong hien tai'!$AF$10:$AF$333)</f>
        <v>#VALUE!</v>
      </c>
      <c r="O49" s="233" t="e">
        <f>SUMIF('[2]4.Bang luong hien tai'!$G$10:$G$333,$C49,'[2]4.Bang luong hien tai'!$AG$10:$AG$333)</f>
        <v>#VALUE!</v>
      </c>
      <c r="P49" s="233" t="e">
        <f>SUMIF('[2]4.Bang luong hien tai'!$G$10:$G$333,$C49,'[2]4.Bang luong hien tai'!$AH$10:$AH$333)</f>
        <v>#VALUE!</v>
      </c>
      <c r="Q49" s="233" t="e">
        <f>SUMIF('[2]4.Bang luong hien tai'!$G$10:$G$333,$C49,'[2]4.Bang luong hien tai'!$AI$10:$AI$333)</f>
        <v>#VALUE!</v>
      </c>
      <c r="R49" s="233" t="e">
        <f>SUMIF('[2]4.Bang luong hien tai'!$G$10:$G$333,$C49,'[2]4.Bang luong hien tai'!$AJ$10:$AJ$333)</f>
        <v>#VALUE!</v>
      </c>
      <c r="S49" s="233" t="e">
        <f>SUMIF('[2]4.Bang luong hien tai'!$G$10:$G$333,$C49,'[2]4.Bang luong hien tai'!$BO$10:$BO$333)</f>
        <v>#VALUE!</v>
      </c>
      <c r="T49" s="233" t="e">
        <f>SUMIF('[2]4.Bang luong hien tai'!$G$10:$G$333,$C49,'[2]4.Bang luong hien tai'!$BP$10:$BP$333)</f>
        <v>#VALUE!</v>
      </c>
      <c r="U49" s="233" t="e">
        <f>SUMIF('[2]4.Bang luong hien tai'!$G$10:$G$333,$C49,'[2]4.Bang luong hien tai'!$BS$10:$BS$333)</f>
        <v>#VALUE!</v>
      </c>
      <c r="V49" s="233" t="e">
        <f>SUMIF('[2]4.Bang luong hien tai'!$G$10:$G$333,$C49,'[2]4.Bang luong hien tai'!$BT$10:$BT$333)</f>
        <v>#VALUE!</v>
      </c>
      <c r="W49" s="233" t="e">
        <f>SUMIF('[2]4.Bang luong hien tai'!$G$10:$G$333,$C49,'[2]4.Bang luong hien tai'!$AM$10:$AM$333)</f>
        <v>#VALUE!</v>
      </c>
      <c r="X49" s="233" t="e">
        <f>SUMIF('[2]4.Bang luong hien tai'!$G$10:$G$333,$C49,'[2]4.Bang luong hien tai'!$AN$10:$AN$333)</f>
        <v>#VALUE!</v>
      </c>
      <c r="Y49" s="233" t="e">
        <f>SUMIF('[2]4.Bang luong hien tai'!$G$10:$G$333,$C49,'[2]4.Bang luong hien tai'!$AO$10:$AO$333)</f>
        <v>#VALUE!</v>
      </c>
      <c r="Z49" s="233" t="e">
        <f>SUMIF('[2]4.Bang luong hien tai'!$G$10:$G$333,$C49,'[2]4.Bang luong hien tai'!$AP$10:$AP$333)</f>
        <v>#VALUE!</v>
      </c>
      <c r="AA49" s="233" t="e">
        <f>SUMIF('[1]03.Bang luong hien tai'!$G$143:$G$1450,$C49,'[1]03.Bang luong hien tai'!AQ$143:AQ$1450)</f>
        <v>#VALUE!</v>
      </c>
      <c r="AB49" s="233" t="e">
        <f>SUMIF('[2]4.Bang luong hien tai'!$G$10:$G$333,$C49,'[2]4.Bang luong hien tai'!$AR$10:$AR$333)</f>
        <v>#VALUE!</v>
      </c>
      <c r="AC49" s="233" t="e">
        <f>SUMIF('[1]03.Bang luong hien tai'!$G$10:$G$1450,$C49,'[1]03.Bang luong hien tai'!AS$10:AS$1450)</f>
        <v>#VALUE!</v>
      </c>
      <c r="AD49" s="233" t="e">
        <f>SUMIF('[1]03.Bang luong hien tai'!$G$143:$G$1450,$C49,'[1]03.Bang luong hien tai'!AT$143:AT$1450)</f>
        <v>#VALUE!</v>
      </c>
      <c r="AE49" s="233" t="e">
        <f>SUMIF('[2]4.Bang luong hien tai'!$G$10:$G$333,$C49,'[2]4.Bang luong hien tai'!$AU$10:$AU$333)</f>
        <v>#VALUE!</v>
      </c>
      <c r="AF49" s="233" t="e">
        <f>SUMIF('[2]4.Bang luong hien tai'!$G$10:$G$333,$C49,'[2]4.Bang luong hien tai'!$AV$10:$AV$333)</f>
        <v>#VALUE!</v>
      </c>
      <c r="AG49" s="233" t="e">
        <f>SUMIF('[2]4.Bang luong hien tai'!$G$10:$G$333,$C49,'[2]4.Bang luong hien tai'!$AW$10:$AW$333)</f>
        <v>#VALUE!</v>
      </c>
      <c r="AH49" s="233" t="e">
        <f>SUMIF('[2]4.Bang luong hien tai'!$G$10:$G$333,$C49,'[2]4.Bang luong hien tai'!$BQ$10:$BQ$333)</f>
        <v>#VALUE!</v>
      </c>
      <c r="AI49" s="233" t="e">
        <f>SUMIF('[2]4.Bang luong hien tai'!$G$10:$G$333,$C49,'[2]4.Bang luong hien tai'!$BR$10:$BR$333)</f>
        <v>#VALUE!</v>
      </c>
      <c r="AJ49" s="233" t="e">
        <f>SUMIF('[2]4.Bang luong hien tai'!$G$10:$G$333,$C49,'[2]4.Bang luong hien tai'!$AY$10:$AY$333)</f>
        <v>#VALUE!</v>
      </c>
      <c r="AK49" s="231" t="e">
        <f>SUMIF('[2]4.Bang luong hien tai'!$G$10:$G$333,$C49,'[2]4.Bang luong hien tai'!$AZ$10:$AZ$333)</f>
        <v>#VALUE!</v>
      </c>
      <c r="AL49" s="231" t="e">
        <f>SUMIF('[2]4.Bang luong hien tai'!$G$10:$G$333,$C49,'[2]4.Bang luong hien tai'!$BA$10:$BA$333)</f>
        <v>#VALUE!</v>
      </c>
      <c r="AM49" s="231" t="e">
        <f>SUMIF('[1]03.Bang luong hien tai'!$G$143:$G$1450,$C49,'[1]03.Bang luong hien tai'!BC$143:BC$1450)</f>
        <v>#VALUE!</v>
      </c>
      <c r="AN49" s="231" t="e">
        <f>SUMIF('[1]03.Bang luong hien tai'!$G$143:$G$1450,$C49,'[1]03.Bang luong hien tai'!BD$143:BD$1450)</f>
        <v>#VALUE!</v>
      </c>
      <c r="AO49" s="231" t="e">
        <f>SUMIF('[1]03.Bang luong hien tai'!$G$143:$G$1450,$C49,'[1]03.Bang luong hien tai'!BE$143:BE$1450)</f>
        <v>#VALUE!</v>
      </c>
      <c r="AP49" s="231" t="e">
        <f>SUMIF('[1]03.Bang luong hien tai'!$G$143:$G$1450,$C49,'[1]03.Bang luong hien tai'!BF$143:BF$1450)</f>
        <v>#VALUE!</v>
      </c>
      <c r="AQ49" s="231" t="e">
        <f>SUMIF('[1]03.Bang luong hien tai'!$G$143:$G$1450,$C49,'[1]03.Bang luong hien tai'!BG$143:BG$1450)</f>
        <v>#VALUE!</v>
      </c>
      <c r="AR49" s="231" t="e">
        <f>SUMIF('[1]03.Bang luong hien tai'!$G$143:$G$1450,$C49,'[1]03.Bang luong hien tai'!BI$143:BI$1450)</f>
        <v>#VALUE!</v>
      </c>
      <c r="AS49" s="231" t="e">
        <f>SUMIF('[1]03.Bang luong hien tai'!$G$143:$G$1450,$C49,'[1]03.Bang luong hien tai'!BJ$143:BJ$1450)</f>
        <v>#VALUE!</v>
      </c>
      <c r="AT49" s="231"/>
      <c r="AU49" s="189" t="s">
        <v>189</v>
      </c>
    </row>
    <row r="50" spans="1:47" s="254" customFormat="1" ht="21.75" customHeight="1">
      <c r="A50" s="243">
        <v>4</v>
      </c>
      <c r="B50" s="247" t="s">
        <v>315</v>
      </c>
      <c r="C50" s="228" t="s">
        <v>338</v>
      </c>
      <c r="D50" s="229" t="e">
        <f>+COUNTIF('[2]4.Bang luong hien tai'!$G$10:$G$333,'3.Bang phan bo luong'!$C50)</f>
        <v>#VALUE!</v>
      </c>
      <c r="E50" s="230" t="e">
        <f>SUMIF('[2]4.Bang luong hien tai'!$G$10:$G$333,$C50,'[2]4.Bang luong hien tai'!$O$10:$O$333)</f>
        <v>#VALUE!</v>
      </c>
      <c r="F50" s="231" t="e">
        <f>SUMIF('[2]4.Bang luong hien tai'!$G$10:$G$333,$C50,'[2]4.Bang luong hien tai'!$P$10:$P$333)</f>
        <v>#VALUE!</v>
      </c>
      <c r="G50" s="231" t="e">
        <f>SUMIF('[2]4.Bang luong hien tai'!$G$10:$G$333,$C50,'[2]4.Bang luong hien tai'!$Q$10:$Q$333)</f>
        <v>#VALUE!</v>
      </c>
      <c r="H50" s="231" t="e">
        <f>SUMIF('[2]4.Bang luong hien tai'!$G$10:$G$333,$C50,'[2]4.Bang luong hien tai'!$Z$10:$Z$333)</f>
        <v>#VALUE!</v>
      </c>
      <c r="I50" s="232" t="e">
        <f>SUMIF('[2]4.Bang luong hien tai'!$G$10:$G$333,$C50,'[2]4.Bang luong hien tai'!$AA$10:$AA$333)</f>
        <v>#VALUE!</v>
      </c>
      <c r="J50" s="233" t="e">
        <f>SUMIF('[2]4.Bang luong hien tai'!$G$10:$G$333,$C50,'[2]4.Bang luong hien tai'!$AB$10:$AB$333)</f>
        <v>#VALUE!</v>
      </c>
      <c r="K50" s="233" t="e">
        <f>SUMIF('[2]4.Bang luong hien tai'!$G$10:$G$333,$C50,'[2]4.Bang luong hien tai'!$AC$10:$AC$333)</f>
        <v>#VALUE!</v>
      </c>
      <c r="L50" s="233" t="e">
        <f>SUMIF('[2]4.Bang luong hien tai'!$G$10:$G$333,$C50,'[2]4.Bang luong hien tai'!$AD$10:$AD$333)</f>
        <v>#VALUE!</v>
      </c>
      <c r="M50" s="233" t="e">
        <f>SUMIF('[2]4.Bang luong hien tai'!$G$10:$G$333,$C50,'[2]4.Bang luong hien tai'!$AE$10:$AE$333)</f>
        <v>#VALUE!</v>
      </c>
      <c r="N50" s="233" t="e">
        <f>SUMIF('[2]4.Bang luong hien tai'!$G$10:$G$333,$C50,'[2]4.Bang luong hien tai'!$AF$10:$AF$333)</f>
        <v>#VALUE!</v>
      </c>
      <c r="O50" s="233" t="e">
        <f>SUMIF('[2]4.Bang luong hien tai'!$G$10:$G$333,$C50,'[2]4.Bang luong hien tai'!$AG$10:$AG$333)</f>
        <v>#VALUE!</v>
      </c>
      <c r="P50" s="233" t="e">
        <f>SUMIF('[2]4.Bang luong hien tai'!$G$10:$G$333,$C50,'[2]4.Bang luong hien tai'!$AH$10:$AH$333)</f>
        <v>#VALUE!</v>
      </c>
      <c r="Q50" s="233" t="e">
        <f>SUMIF('[2]4.Bang luong hien tai'!$G$10:$G$333,$C50,'[2]4.Bang luong hien tai'!$AI$10:$AI$333)</f>
        <v>#VALUE!</v>
      </c>
      <c r="R50" s="233" t="e">
        <f>SUMIF('[2]4.Bang luong hien tai'!$G$10:$G$333,$C50,'[2]4.Bang luong hien tai'!$AJ$10:$AJ$333)</f>
        <v>#VALUE!</v>
      </c>
      <c r="S50" s="233" t="e">
        <f>SUMIF('[2]4.Bang luong hien tai'!$G$10:$G$333,$C50,'[2]4.Bang luong hien tai'!$BO$10:$BO$333)</f>
        <v>#VALUE!</v>
      </c>
      <c r="T50" s="233" t="e">
        <f>SUMIF('[2]4.Bang luong hien tai'!$G$10:$G$333,$C50,'[2]4.Bang luong hien tai'!$BP$10:$BP$333)</f>
        <v>#VALUE!</v>
      </c>
      <c r="U50" s="233" t="e">
        <f>SUMIF('[2]4.Bang luong hien tai'!$G$10:$G$333,$C50,'[2]4.Bang luong hien tai'!$BS$10:$BS$333)</f>
        <v>#VALUE!</v>
      </c>
      <c r="V50" s="233" t="e">
        <f>SUMIF('[2]4.Bang luong hien tai'!$G$10:$G$333,$C50,'[2]4.Bang luong hien tai'!$BT$10:$BT$333)</f>
        <v>#VALUE!</v>
      </c>
      <c r="W50" s="233" t="e">
        <f>SUMIF('[2]4.Bang luong hien tai'!$G$10:$G$333,$C50,'[2]4.Bang luong hien tai'!$AM$10:$AM$333)</f>
        <v>#VALUE!</v>
      </c>
      <c r="X50" s="233" t="e">
        <f>SUMIF('[2]4.Bang luong hien tai'!$G$10:$G$333,$C50,'[2]4.Bang luong hien tai'!$AN$10:$AN$333)</f>
        <v>#VALUE!</v>
      </c>
      <c r="Y50" s="233" t="e">
        <f>SUMIF('[2]4.Bang luong hien tai'!$G$10:$G$333,$C50,'[2]4.Bang luong hien tai'!$AO$10:$AO$333)</f>
        <v>#VALUE!</v>
      </c>
      <c r="Z50" s="233" t="e">
        <f>SUMIF('[2]4.Bang luong hien tai'!$G$10:$G$333,$C50,'[2]4.Bang luong hien tai'!$AP$10:$AP$333)</f>
        <v>#VALUE!</v>
      </c>
      <c r="AA50" s="233" t="e">
        <f>SUMIF('[1]03.Bang luong hien tai'!$G$143:$G$1450,$C50,'[1]03.Bang luong hien tai'!AQ$143:AQ$1450)</f>
        <v>#VALUE!</v>
      </c>
      <c r="AB50" s="233" t="e">
        <f>SUMIF('[2]4.Bang luong hien tai'!$G$10:$G$333,$C50,'[2]4.Bang luong hien tai'!$AR$10:$AR$333)</f>
        <v>#VALUE!</v>
      </c>
      <c r="AC50" s="233" t="e">
        <f>SUMIF('[1]03.Bang luong hien tai'!$G$10:$G$1450,$C50,'[1]03.Bang luong hien tai'!AS$10:AS$1450)</f>
        <v>#VALUE!</v>
      </c>
      <c r="AD50" s="233" t="e">
        <f>SUMIF('[1]03.Bang luong hien tai'!$G$143:$G$1450,$C50,'[1]03.Bang luong hien tai'!AT$143:AT$1450)</f>
        <v>#VALUE!</v>
      </c>
      <c r="AE50" s="233" t="e">
        <f>SUMIF('[2]4.Bang luong hien tai'!$G$10:$G$333,$C50,'[2]4.Bang luong hien tai'!$AU$10:$AU$333)</f>
        <v>#VALUE!</v>
      </c>
      <c r="AF50" s="233" t="e">
        <f>SUMIF('[2]4.Bang luong hien tai'!$G$10:$G$333,$C50,'[2]4.Bang luong hien tai'!$AV$10:$AV$333)</f>
        <v>#VALUE!</v>
      </c>
      <c r="AG50" s="233" t="e">
        <f>SUMIF('[2]4.Bang luong hien tai'!$G$10:$G$333,$C50,'[2]4.Bang luong hien tai'!$AW$10:$AW$333)</f>
        <v>#VALUE!</v>
      </c>
      <c r="AH50" s="233" t="e">
        <f>SUMIF('[2]4.Bang luong hien tai'!$G$10:$G$333,$C50,'[2]4.Bang luong hien tai'!$BQ$10:$BQ$333)</f>
        <v>#VALUE!</v>
      </c>
      <c r="AI50" s="233" t="e">
        <f>SUMIF('[2]4.Bang luong hien tai'!$G$10:$G$333,$C50,'[2]4.Bang luong hien tai'!$BR$10:$BR$333)</f>
        <v>#VALUE!</v>
      </c>
      <c r="AJ50" s="233" t="e">
        <f>SUMIF('[2]4.Bang luong hien tai'!$G$10:$G$333,$C50,'[2]4.Bang luong hien tai'!$AY$10:$AY$333)</f>
        <v>#VALUE!</v>
      </c>
      <c r="AK50" s="231" t="e">
        <f>SUMIF('[2]4.Bang luong hien tai'!$G$10:$G$333,$C50,'[2]4.Bang luong hien tai'!$AZ$10:$AZ$333)</f>
        <v>#VALUE!</v>
      </c>
      <c r="AL50" s="231" t="e">
        <f>SUMIF('[2]4.Bang luong hien tai'!$G$10:$G$333,$C50,'[2]4.Bang luong hien tai'!$BA$10:$BA$333)</f>
        <v>#VALUE!</v>
      </c>
      <c r="AM50" s="231" t="e">
        <f>SUMIF('[1]03.Bang luong hien tai'!$G$143:$G$1450,$C50,'[1]03.Bang luong hien tai'!BC$143:BC$1450)</f>
        <v>#VALUE!</v>
      </c>
      <c r="AN50" s="231" t="e">
        <f>SUMIF('[1]03.Bang luong hien tai'!$G$143:$G$1450,$C50,'[1]03.Bang luong hien tai'!BD$143:BD$1450)</f>
        <v>#VALUE!</v>
      </c>
      <c r="AO50" s="231" t="e">
        <f>SUMIF('[1]03.Bang luong hien tai'!$G$143:$G$1450,$C50,'[1]03.Bang luong hien tai'!BE$143:BE$1450)</f>
        <v>#VALUE!</v>
      </c>
      <c r="AP50" s="231" t="e">
        <f>SUMIF('[1]03.Bang luong hien tai'!$G$143:$G$1450,$C50,'[1]03.Bang luong hien tai'!BF$143:BF$1450)</f>
        <v>#VALUE!</v>
      </c>
      <c r="AQ50" s="231" t="e">
        <f>SUMIF('[1]03.Bang luong hien tai'!$G$143:$G$1450,$C50,'[1]03.Bang luong hien tai'!BG$143:BG$1450)</f>
        <v>#VALUE!</v>
      </c>
      <c r="AR50" s="231" t="e">
        <f>SUMIF('[1]03.Bang luong hien tai'!$G$143:$G$1450,$C50,'[1]03.Bang luong hien tai'!BI$143:BI$1450)</f>
        <v>#VALUE!</v>
      </c>
      <c r="AS50" s="231" t="e">
        <f>SUMIF('[1]03.Bang luong hien tai'!$G$143:$G$1450,$C50,'[1]03.Bang luong hien tai'!BJ$143:BJ$1450)</f>
        <v>#VALUE!</v>
      </c>
      <c r="AT50" s="231"/>
      <c r="AU50" s="189" t="s">
        <v>189</v>
      </c>
    </row>
    <row r="51" spans="1:47" s="189" customFormat="1" ht="16.5" customHeight="1">
      <c r="A51" s="220" t="s">
        <v>339</v>
      </c>
      <c r="B51" s="155"/>
      <c r="C51" s="221"/>
      <c r="D51" s="240" t="e">
        <f t="shared" ref="D51:AT51" si="7">SUM(D47:D50)</f>
        <v>#VALUE!</v>
      </c>
      <c r="E51" s="240" t="e">
        <f t="shared" si="7"/>
        <v>#VALUE!</v>
      </c>
      <c r="F51" s="240" t="e">
        <f t="shared" si="7"/>
        <v>#VALUE!</v>
      </c>
      <c r="G51" s="240" t="e">
        <f t="shared" si="7"/>
        <v>#VALUE!</v>
      </c>
      <c r="H51" s="240" t="e">
        <f t="shared" si="7"/>
        <v>#VALUE!</v>
      </c>
      <c r="I51" s="246" t="e">
        <f t="shared" si="7"/>
        <v>#VALUE!</v>
      </c>
      <c r="J51" s="246" t="e">
        <f t="shared" si="7"/>
        <v>#VALUE!</v>
      </c>
      <c r="K51" s="246" t="e">
        <f t="shared" si="7"/>
        <v>#VALUE!</v>
      </c>
      <c r="L51" s="246" t="e">
        <f t="shared" si="7"/>
        <v>#VALUE!</v>
      </c>
      <c r="M51" s="246" t="e">
        <f t="shared" si="7"/>
        <v>#VALUE!</v>
      </c>
      <c r="N51" s="246" t="e">
        <f t="shared" si="7"/>
        <v>#VALUE!</v>
      </c>
      <c r="O51" s="246" t="e">
        <f t="shared" si="7"/>
        <v>#VALUE!</v>
      </c>
      <c r="P51" s="246" t="e">
        <f t="shared" si="7"/>
        <v>#VALUE!</v>
      </c>
      <c r="Q51" s="246" t="e">
        <f t="shared" si="7"/>
        <v>#VALUE!</v>
      </c>
      <c r="R51" s="246" t="e">
        <f t="shared" si="7"/>
        <v>#VALUE!</v>
      </c>
      <c r="S51" s="246" t="e">
        <f t="shared" si="7"/>
        <v>#VALUE!</v>
      </c>
      <c r="T51" s="246" t="e">
        <f t="shared" si="7"/>
        <v>#VALUE!</v>
      </c>
      <c r="U51" s="246" t="e">
        <f t="shared" si="7"/>
        <v>#VALUE!</v>
      </c>
      <c r="V51" s="246" t="e">
        <f t="shared" si="7"/>
        <v>#VALUE!</v>
      </c>
      <c r="W51" s="246" t="e">
        <f t="shared" si="7"/>
        <v>#VALUE!</v>
      </c>
      <c r="X51" s="246" t="e">
        <f t="shared" si="7"/>
        <v>#VALUE!</v>
      </c>
      <c r="Y51" s="246" t="e">
        <f t="shared" si="7"/>
        <v>#VALUE!</v>
      </c>
      <c r="Z51" s="246" t="e">
        <f t="shared" si="7"/>
        <v>#VALUE!</v>
      </c>
      <c r="AA51" s="246" t="e">
        <f t="shared" si="7"/>
        <v>#VALUE!</v>
      </c>
      <c r="AB51" s="246" t="e">
        <f t="shared" si="7"/>
        <v>#VALUE!</v>
      </c>
      <c r="AC51" s="246" t="e">
        <f t="shared" si="7"/>
        <v>#VALUE!</v>
      </c>
      <c r="AD51" s="246" t="e">
        <f t="shared" si="7"/>
        <v>#VALUE!</v>
      </c>
      <c r="AE51" s="246" t="e">
        <f t="shared" si="7"/>
        <v>#VALUE!</v>
      </c>
      <c r="AF51" s="246" t="e">
        <f t="shared" si="7"/>
        <v>#VALUE!</v>
      </c>
      <c r="AG51" s="246" t="e">
        <f t="shared" si="7"/>
        <v>#VALUE!</v>
      </c>
      <c r="AH51" s="246" t="e">
        <f t="shared" si="7"/>
        <v>#VALUE!</v>
      </c>
      <c r="AI51" s="246" t="e">
        <f t="shared" si="7"/>
        <v>#VALUE!</v>
      </c>
      <c r="AJ51" s="246" t="e">
        <f t="shared" si="7"/>
        <v>#VALUE!</v>
      </c>
      <c r="AK51" s="240" t="e">
        <f t="shared" si="7"/>
        <v>#VALUE!</v>
      </c>
      <c r="AL51" s="240" t="e">
        <f t="shared" si="7"/>
        <v>#VALUE!</v>
      </c>
      <c r="AM51" s="240" t="e">
        <f t="shared" si="7"/>
        <v>#VALUE!</v>
      </c>
      <c r="AN51" s="240" t="e">
        <f t="shared" si="7"/>
        <v>#VALUE!</v>
      </c>
      <c r="AO51" s="240" t="e">
        <f t="shared" si="7"/>
        <v>#VALUE!</v>
      </c>
      <c r="AP51" s="240" t="e">
        <f t="shared" si="7"/>
        <v>#VALUE!</v>
      </c>
      <c r="AQ51" s="240" t="e">
        <f t="shared" si="7"/>
        <v>#VALUE!</v>
      </c>
      <c r="AR51" s="240" t="e">
        <f t="shared" si="7"/>
        <v>#VALUE!</v>
      </c>
      <c r="AS51" s="240" t="e">
        <f t="shared" si="7"/>
        <v>#VALUE!</v>
      </c>
      <c r="AT51" s="240">
        <f t="shared" si="7"/>
        <v>0</v>
      </c>
      <c r="AU51" s="189" t="s">
        <v>189</v>
      </c>
    </row>
    <row r="52" spans="1:47" s="189" customFormat="1" ht="12">
      <c r="A52" s="220" t="s">
        <v>340</v>
      </c>
      <c r="B52" s="155"/>
      <c r="C52" s="221"/>
      <c r="D52" s="221"/>
      <c r="E52" s="221"/>
      <c r="F52" s="221"/>
      <c r="G52" s="221"/>
      <c r="H52" s="221"/>
      <c r="I52" s="242"/>
      <c r="J52" s="242"/>
      <c r="K52" s="242"/>
      <c r="L52" s="242"/>
      <c r="M52" s="242"/>
      <c r="N52" s="242"/>
      <c r="O52" s="242"/>
      <c r="P52" s="242"/>
      <c r="Q52" s="242"/>
      <c r="R52" s="242"/>
      <c r="S52" s="242"/>
      <c r="T52" s="242"/>
      <c r="U52" s="242"/>
      <c r="V52" s="242"/>
      <c r="W52" s="242"/>
      <c r="X52" s="242"/>
      <c r="Y52" s="242"/>
      <c r="Z52" s="242"/>
      <c r="AA52" s="242"/>
      <c r="AB52" s="242"/>
      <c r="AC52" s="242"/>
      <c r="AD52" s="242"/>
      <c r="AE52" s="242"/>
      <c r="AF52" s="242"/>
      <c r="AG52" s="242"/>
      <c r="AH52" s="242"/>
      <c r="AI52" s="242"/>
      <c r="AJ52" s="242"/>
      <c r="AK52" s="221"/>
      <c r="AL52" s="221"/>
      <c r="AM52" s="221"/>
      <c r="AN52" s="221"/>
      <c r="AO52" s="221"/>
      <c r="AP52" s="221"/>
      <c r="AQ52" s="221"/>
      <c r="AR52" s="221"/>
      <c r="AS52" s="221"/>
      <c r="AT52" s="221"/>
      <c r="AU52" s="189" t="s">
        <v>195</v>
      </c>
    </row>
    <row r="53" spans="1:47" s="189" customFormat="1" ht="13.2">
      <c r="A53" s="243">
        <v>1</v>
      </c>
      <c r="B53" s="255" t="s">
        <v>301</v>
      </c>
      <c r="C53" s="228" t="s">
        <v>341</v>
      </c>
      <c r="D53" s="229" t="e">
        <f>+COUNTIF('[2]4.Bang luong hien tai'!$G$10:$G$333,'3.Bang phan bo luong'!$C53)</f>
        <v>#VALUE!</v>
      </c>
      <c r="E53" s="230" t="e">
        <f>SUMIF('[2]4.Bang luong hien tai'!$G$10:$G$333,$C53,'[2]4.Bang luong hien tai'!$O$10:$O$333)</f>
        <v>#VALUE!</v>
      </c>
      <c r="F53" s="231" t="e">
        <f>SUMIF('[2]4.Bang luong hien tai'!$G$10:$G$333,$C53,'[2]4.Bang luong hien tai'!$P$10:$P$333)</f>
        <v>#VALUE!</v>
      </c>
      <c r="G53" s="231" t="e">
        <f>SUMIF('[2]4.Bang luong hien tai'!$G$10:$G$333,$C53,'[2]4.Bang luong hien tai'!$Q$10:$Q$333)</f>
        <v>#VALUE!</v>
      </c>
      <c r="H53" s="231" t="e">
        <f>SUMIF('[2]4.Bang luong hien tai'!$G$10:$G$333,$C53,'[2]4.Bang luong hien tai'!$Z$10:$Z$333)</f>
        <v>#VALUE!</v>
      </c>
      <c r="I53" s="232" t="e">
        <f>SUMIF('[2]4.Bang luong hien tai'!$G$10:$G$333,$C53,'[2]4.Bang luong hien tai'!$AA$10:$AA$333)</f>
        <v>#VALUE!</v>
      </c>
      <c r="J53" s="233" t="e">
        <f>SUMIF('[2]4.Bang luong hien tai'!$G$10:$G$333,$C53,'[2]4.Bang luong hien tai'!$AB$10:$AB$333)</f>
        <v>#VALUE!</v>
      </c>
      <c r="K53" s="233" t="e">
        <f>SUMIF('[2]4.Bang luong hien tai'!$G$10:$G$333,$C53,'[2]4.Bang luong hien tai'!$AC$10:$AC$333)</f>
        <v>#VALUE!</v>
      </c>
      <c r="L53" s="233" t="e">
        <f>SUMIF('[2]4.Bang luong hien tai'!$G$10:$G$333,$C53,'[2]4.Bang luong hien tai'!$AD$10:$AD$333)</f>
        <v>#VALUE!</v>
      </c>
      <c r="M53" s="233" t="e">
        <f>SUMIF('[2]4.Bang luong hien tai'!$G$10:$G$333,$C53,'[2]4.Bang luong hien tai'!$AE$10:$AE$333)</f>
        <v>#VALUE!</v>
      </c>
      <c r="N53" s="233" t="e">
        <f>SUMIF('[2]4.Bang luong hien tai'!$G$10:$G$333,$C53,'[2]4.Bang luong hien tai'!$AF$10:$AF$333)</f>
        <v>#VALUE!</v>
      </c>
      <c r="O53" s="233" t="e">
        <f>SUMIF('[2]4.Bang luong hien tai'!$G$10:$G$333,$C53,'[2]4.Bang luong hien tai'!$AG$10:$AG$333)</f>
        <v>#VALUE!</v>
      </c>
      <c r="P53" s="233" t="e">
        <f>SUMIF('[2]4.Bang luong hien tai'!$G$10:$G$333,$C53,'[2]4.Bang luong hien tai'!$AH$10:$AH$333)</f>
        <v>#VALUE!</v>
      </c>
      <c r="Q53" s="233" t="e">
        <f>SUMIF('[2]4.Bang luong hien tai'!$G$10:$G$333,$C53,'[2]4.Bang luong hien tai'!$AI$10:$AI$333)</f>
        <v>#VALUE!</v>
      </c>
      <c r="R53" s="233" t="e">
        <f>SUMIF('[2]4.Bang luong hien tai'!$G$10:$G$333,$C53,'[2]4.Bang luong hien tai'!$AJ$10:$AJ$333)</f>
        <v>#VALUE!</v>
      </c>
      <c r="S53" s="233" t="e">
        <f>SUMIF('[2]4.Bang luong hien tai'!$G$10:$G$333,$C53,'[2]4.Bang luong hien tai'!$BO$10:$BO$333)</f>
        <v>#VALUE!</v>
      </c>
      <c r="T53" s="233" t="e">
        <f>SUMIF('[2]4.Bang luong hien tai'!$G$10:$G$333,$C53,'[2]4.Bang luong hien tai'!$BP$10:$BP$333)</f>
        <v>#VALUE!</v>
      </c>
      <c r="U53" s="233" t="e">
        <f>SUMIF('[2]4.Bang luong hien tai'!$G$10:$G$333,$C53,'[2]4.Bang luong hien tai'!$BS$10:$BS$333)</f>
        <v>#VALUE!</v>
      </c>
      <c r="V53" s="233" t="e">
        <f>SUMIF('[2]4.Bang luong hien tai'!$G$10:$G$333,$C53,'[2]4.Bang luong hien tai'!$BT$10:$BT$333)</f>
        <v>#VALUE!</v>
      </c>
      <c r="W53" s="233" t="e">
        <f>SUMIF('[2]4.Bang luong hien tai'!$G$10:$G$333,$C53,'[2]4.Bang luong hien tai'!$AM$10:$AM$333)</f>
        <v>#VALUE!</v>
      </c>
      <c r="X53" s="233" t="e">
        <f>SUMIF('[2]4.Bang luong hien tai'!$G$10:$G$333,$C53,'[2]4.Bang luong hien tai'!$AN$10:$AN$333)</f>
        <v>#VALUE!</v>
      </c>
      <c r="Y53" s="233" t="e">
        <f>SUMIF('[2]4.Bang luong hien tai'!$G$10:$G$333,$C53,'[2]4.Bang luong hien tai'!$AO$10:$AO$333)</f>
        <v>#VALUE!</v>
      </c>
      <c r="Z53" s="233" t="e">
        <f>SUMIF('[2]4.Bang luong hien tai'!$G$10:$G$333,$C53,'[2]4.Bang luong hien tai'!$AP$10:$AP$333)</f>
        <v>#VALUE!</v>
      </c>
      <c r="AA53" s="233" t="e">
        <f>SUMIF('[1]03.Bang luong hien tai'!$G$143:$G$1450,$C53,'[1]03.Bang luong hien tai'!AQ$143:AQ$1450)</f>
        <v>#VALUE!</v>
      </c>
      <c r="AB53" s="233" t="e">
        <f>SUMIF('[2]4.Bang luong hien tai'!$G$10:$G$333,$C53,'[2]4.Bang luong hien tai'!$AR$10:$AR$333)</f>
        <v>#VALUE!</v>
      </c>
      <c r="AC53" s="233" t="e">
        <f>SUMIF('[1]03.Bang luong hien tai'!$G$10:$G$1450,$C53,'[1]03.Bang luong hien tai'!AS$10:AS$1450)</f>
        <v>#VALUE!</v>
      </c>
      <c r="AD53" s="233" t="e">
        <f>SUMIF('[1]03.Bang luong hien tai'!$G$143:$G$1450,$C53,'[1]03.Bang luong hien tai'!AT$143:AT$1450)</f>
        <v>#VALUE!</v>
      </c>
      <c r="AE53" s="233" t="e">
        <f>SUMIF('[2]4.Bang luong hien tai'!$G$10:$G$333,$C53,'[2]4.Bang luong hien tai'!$AU$10:$AU$333)</f>
        <v>#VALUE!</v>
      </c>
      <c r="AF53" s="233" t="e">
        <f>SUMIF('[2]4.Bang luong hien tai'!$G$10:$G$333,$C53,'[2]4.Bang luong hien tai'!$AV$10:$AV$333)</f>
        <v>#VALUE!</v>
      </c>
      <c r="AG53" s="233" t="e">
        <f>SUMIF('[2]4.Bang luong hien tai'!$G$10:$G$333,$C53,'[2]4.Bang luong hien tai'!$AW$10:$AW$333)</f>
        <v>#VALUE!</v>
      </c>
      <c r="AH53" s="233" t="e">
        <f>SUMIF('[2]4.Bang luong hien tai'!$G$10:$G$333,$C53,'[2]4.Bang luong hien tai'!$BQ$10:$BQ$333)</f>
        <v>#VALUE!</v>
      </c>
      <c r="AI53" s="233" t="e">
        <f>SUMIF('[2]4.Bang luong hien tai'!$G$10:$G$333,$C53,'[2]4.Bang luong hien tai'!$BR$10:$BR$333)</f>
        <v>#VALUE!</v>
      </c>
      <c r="AJ53" s="233" t="e">
        <f>SUMIF('[2]4.Bang luong hien tai'!$G$10:$G$333,$C53,'[2]4.Bang luong hien tai'!$AY$10:$AY$333)</f>
        <v>#VALUE!</v>
      </c>
      <c r="AK53" s="231" t="e">
        <f>SUMIF('[2]4.Bang luong hien tai'!$G$10:$G$333,$C53,'[2]4.Bang luong hien tai'!$AZ$10:$AZ$333)</f>
        <v>#VALUE!</v>
      </c>
      <c r="AL53" s="231" t="e">
        <f>SUMIF('[2]4.Bang luong hien tai'!$G$10:$G$333,$C53,'[2]4.Bang luong hien tai'!$BA$10:$BA$333)</f>
        <v>#VALUE!</v>
      </c>
      <c r="AM53" s="231" t="e">
        <f>SUMIF('[1]03.Bang luong hien tai'!$G$143:$G$1450,$C53,'[1]03.Bang luong hien tai'!BC$143:BC$1450)</f>
        <v>#VALUE!</v>
      </c>
      <c r="AN53" s="231" t="e">
        <f>SUMIF('[1]03.Bang luong hien tai'!$G$143:$G$1450,$C53,'[1]03.Bang luong hien tai'!BD$143:BD$1450)</f>
        <v>#VALUE!</v>
      </c>
      <c r="AO53" s="231" t="e">
        <f>SUMIF('[1]03.Bang luong hien tai'!$G$143:$G$1450,$C53,'[1]03.Bang luong hien tai'!BE$143:BE$1450)</f>
        <v>#VALUE!</v>
      </c>
      <c r="AP53" s="231" t="e">
        <f>SUMIF('[1]03.Bang luong hien tai'!$G$143:$G$1450,$C53,'[1]03.Bang luong hien tai'!BF$143:BF$1450)</f>
        <v>#VALUE!</v>
      </c>
      <c r="AQ53" s="231" t="e">
        <f>SUMIF('[1]03.Bang luong hien tai'!$G$143:$G$1450,$C53,'[1]03.Bang luong hien tai'!BG$143:BG$1450)</f>
        <v>#VALUE!</v>
      </c>
      <c r="AR53" s="231" t="e">
        <f>SUMIF('[1]03.Bang luong hien tai'!$G$143:$G$1450,$C53,'[1]03.Bang luong hien tai'!BI$143:BI$1450)</f>
        <v>#VALUE!</v>
      </c>
      <c r="AS53" s="231" t="e">
        <f>SUMIF('[1]03.Bang luong hien tai'!$G$143:$G$1450,$C53,'[1]03.Bang luong hien tai'!BJ$143:BJ$1450)</f>
        <v>#VALUE!</v>
      </c>
      <c r="AT53" s="231"/>
      <c r="AU53" s="189" t="s">
        <v>195</v>
      </c>
    </row>
    <row r="54" spans="1:47" s="189" customFormat="1" ht="22.8">
      <c r="A54" s="243">
        <v>2</v>
      </c>
      <c r="B54" s="255" t="s">
        <v>342</v>
      </c>
      <c r="C54" s="228" t="s">
        <v>343</v>
      </c>
      <c r="D54" s="229" t="e">
        <f>+COUNTIF('[2]4.Bang luong hien tai'!$G$10:$G$333,'3.Bang phan bo luong'!$C54)</f>
        <v>#VALUE!</v>
      </c>
      <c r="E54" s="230" t="e">
        <f>SUMIF('[2]4.Bang luong hien tai'!$G$10:$G$333,$C54,'[2]4.Bang luong hien tai'!$O$10:$O$333)</f>
        <v>#VALUE!</v>
      </c>
      <c r="F54" s="231" t="e">
        <f>SUMIF('[2]4.Bang luong hien tai'!$G$10:$G$333,$C54,'[2]4.Bang luong hien tai'!$P$10:$P$333)</f>
        <v>#VALUE!</v>
      </c>
      <c r="G54" s="231" t="e">
        <f>SUMIF('[2]4.Bang luong hien tai'!$G$10:$G$333,$C54,'[2]4.Bang luong hien tai'!$Q$10:$Q$333)</f>
        <v>#VALUE!</v>
      </c>
      <c r="H54" s="231" t="e">
        <f>SUMIF('[2]4.Bang luong hien tai'!$G$10:$G$333,$C54,'[2]4.Bang luong hien tai'!$Z$10:$Z$333)</f>
        <v>#VALUE!</v>
      </c>
      <c r="I54" s="232" t="e">
        <f>SUMIF('[2]4.Bang luong hien tai'!$G$10:$G$333,$C54,'[2]4.Bang luong hien tai'!$AA$10:$AA$333)</f>
        <v>#VALUE!</v>
      </c>
      <c r="J54" s="233" t="e">
        <f>SUMIF('[2]4.Bang luong hien tai'!$G$10:$G$333,$C54,'[2]4.Bang luong hien tai'!$AB$10:$AB$333)</f>
        <v>#VALUE!</v>
      </c>
      <c r="K54" s="233" t="e">
        <f>SUMIF('[2]4.Bang luong hien tai'!$G$10:$G$333,$C54,'[2]4.Bang luong hien tai'!$AC$10:$AC$333)</f>
        <v>#VALUE!</v>
      </c>
      <c r="L54" s="233" t="e">
        <f>SUMIF('[2]4.Bang luong hien tai'!$G$10:$G$333,$C54,'[2]4.Bang luong hien tai'!$AD$10:$AD$333)</f>
        <v>#VALUE!</v>
      </c>
      <c r="M54" s="233" t="e">
        <f>SUMIF('[2]4.Bang luong hien tai'!$G$10:$G$333,$C54,'[2]4.Bang luong hien tai'!$AE$10:$AE$333)</f>
        <v>#VALUE!</v>
      </c>
      <c r="N54" s="233" t="e">
        <f>SUMIF('[2]4.Bang luong hien tai'!$G$10:$G$333,$C54,'[2]4.Bang luong hien tai'!$AF$10:$AF$333)</f>
        <v>#VALUE!</v>
      </c>
      <c r="O54" s="233" t="e">
        <f>SUMIF('[2]4.Bang luong hien tai'!$G$10:$G$333,$C54,'[2]4.Bang luong hien tai'!$AG$10:$AG$333)</f>
        <v>#VALUE!</v>
      </c>
      <c r="P54" s="233" t="e">
        <f>SUMIF('[2]4.Bang luong hien tai'!$G$10:$G$333,$C54,'[2]4.Bang luong hien tai'!$AH$10:$AH$333)</f>
        <v>#VALUE!</v>
      </c>
      <c r="Q54" s="233" t="e">
        <f>SUMIF('[2]4.Bang luong hien tai'!$G$10:$G$333,$C54,'[2]4.Bang luong hien tai'!$AI$10:$AI$333)</f>
        <v>#VALUE!</v>
      </c>
      <c r="R54" s="233" t="e">
        <f>SUMIF('[2]4.Bang luong hien tai'!$G$10:$G$333,$C54,'[2]4.Bang luong hien tai'!$AJ$10:$AJ$333)</f>
        <v>#VALUE!</v>
      </c>
      <c r="S54" s="233" t="e">
        <f>SUMIF('[2]4.Bang luong hien tai'!$G$10:$G$333,$C54,'[2]4.Bang luong hien tai'!$BO$10:$BO$333)</f>
        <v>#VALUE!</v>
      </c>
      <c r="T54" s="233" t="e">
        <f>SUMIF('[2]4.Bang luong hien tai'!$G$10:$G$333,$C54,'[2]4.Bang luong hien tai'!$BP$10:$BP$333)</f>
        <v>#VALUE!</v>
      </c>
      <c r="U54" s="233" t="e">
        <f>SUMIF('[2]4.Bang luong hien tai'!$G$10:$G$333,$C54,'[2]4.Bang luong hien tai'!$BS$10:$BS$333)</f>
        <v>#VALUE!</v>
      </c>
      <c r="V54" s="233" t="e">
        <f>SUMIF('[2]4.Bang luong hien tai'!$G$10:$G$333,$C54,'[2]4.Bang luong hien tai'!$BT$10:$BT$333)</f>
        <v>#VALUE!</v>
      </c>
      <c r="W54" s="233" t="e">
        <f>SUMIF('[2]4.Bang luong hien tai'!$G$10:$G$333,$C54,'[2]4.Bang luong hien tai'!$AM$10:$AM$333)</f>
        <v>#VALUE!</v>
      </c>
      <c r="X54" s="233" t="e">
        <f>SUMIF('[2]4.Bang luong hien tai'!$G$10:$G$333,$C54,'[2]4.Bang luong hien tai'!$AN$10:$AN$333)</f>
        <v>#VALUE!</v>
      </c>
      <c r="Y54" s="233" t="e">
        <f>SUMIF('[2]4.Bang luong hien tai'!$G$10:$G$333,$C54,'[2]4.Bang luong hien tai'!$AO$10:$AO$333)</f>
        <v>#VALUE!</v>
      </c>
      <c r="Z54" s="233" t="e">
        <f>SUMIF('[2]4.Bang luong hien tai'!$G$10:$G$333,$C54,'[2]4.Bang luong hien tai'!$AP$10:$AP$333)</f>
        <v>#VALUE!</v>
      </c>
      <c r="AA54" s="233" t="e">
        <f>SUMIF('[1]03.Bang luong hien tai'!$G$143:$G$1450,$C54,'[1]03.Bang luong hien tai'!AQ$143:AQ$1450)</f>
        <v>#VALUE!</v>
      </c>
      <c r="AB54" s="233" t="e">
        <f>SUMIF('[2]4.Bang luong hien tai'!$G$10:$G$333,$C54,'[2]4.Bang luong hien tai'!$AR$10:$AR$333)</f>
        <v>#VALUE!</v>
      </c>
      <c r="AC54" s="233" t="e">
        <f>SUMIF('[1]03.Bang luong hien tai'!$G$10:$G$1450,$C54,'[1]03.Bang luong hien tai'!AS$10:AS$1450)</f>
        <v>#VALUE!</v>
      </c>
      <c r="AD54" s="233" t="e">
        <f>SUMIF('[1]03.Bang luong hien tai'!$G$143:$G$1450,$C54,'[1]03.Bang luong hien tai'!AT$143:AT$1450)</f>
        <v>#VALUE!</v>
      </c>
      <c r="AE54" s="233" t="e">
        <f>SUMIF('[2]4.Bang luong hien tai'!$G$10:$G$333,$C54,'[2]4.Bang luong hien tai'!$AU$10:$AU$333)</f>
        <v>#VALUE!</v>
      </c>
      <c r="AF54" s="233" t="e">
        <f>SUMIF('[2]4.Bang luong hien tai'!$G$10:$G$333,$C54,'[2]4.Bang luong hien tai'!$AV$10:$AV$333)</f>
        <v>#VALUE!</v>
      </c>
      <c r="AG54" s="233" t="e">
        <f>SUMIF('[2]4.Bang luong hien tai'!$G$10:$G$333,$C54,'[2]4.Bang luong hien tai'!$AW$10:$AW$333)</f>
        <v>#VALUE!</v>
      </c>
      <c r="AH54" s="233" t="e">
        <f>SUMIF('[2]4.Bang luong hien tai'!$G$10:$G$333,$C54,'[2]4.Bang luong hien tai'!$BQ$10:$BQ$333)</f>
        <v>#VALUE!</v>
      </c>
      <c r="AI54" s="233" t="e">
        <f>SUMIF('[2]4.Bang luong hien tai'!$G$10:$G$333,$C54,'[2]4.Bang luong hien tai'!$BR$10:$BR$333)</f>
        <v>#VALUE!</v>
      </c>
      <c r="AJ54" s="233" t="e">
        <f>SUMIF('[2]4.Bang luong hien tai'!$G$10:$G$333,$C54,'[2]4.Bang luong hien tai'!$AY$10:$AY$333)</f>
        <v>#VALUE!</v>
      </c>
      <c r="AK54" s="231" t="e">
        <f>SUMIF('[2]4.Bang luong hien tai'!$G$10:$G$333,$C54,'[2]4.Bang luong hien tai'!$AZ$10:$AZ$333)</f>
        <v>#VALUE!</v>
      </c>
      <c r="AL54" s="231" t="e">
        <f>SUMIF('[2]4.Bang luong hien tai'!$G$10:$G$333,$C54,'[2]4.Bang luong hien tai'!$BA$10:$BA$333)</f>
        <v>#VALUE!</v>
      </c>
      <c r="AM54" s="231" t="e">
        <f>SUMIF('[1]03.Bang luong hien tai'!$G$143:$G$1450,$C54,'[1]03.Bang luong hien tai'!BC$143:BC$1450)</f>
        <v>#VALUE!</v>
      </c>
      <c r="AN54" s="231" t="e">
        <f>SUMIF('[1]03.Bang luong hien tai'!$G$143:$G$1450,$C54,'[1]03.Bang luong hien tai'!BD$143:BD$1450)</f>
        <v>#VALUE!</v>
      </c>
      <c r="AO54" s="231" t="e">
        <f>SUMIF('[1]03.Bang luong hien tai'!$G$143:$G$1450,$C54,'[1]03.Bang luong hien tai'!BE$143:BE$1450)</f>
        <v>#VALUE!</v>
      </c>
      <c r="AP54" s="231" t="e">
        <f>SUMIF('[1]03.Bang luong hien tai'!$G$143:$G$1450,$C54,'[1]03.Bang luong hien tai'!BF$143:BF$1450)</f>
        <v>#VALUE!</v>
      </c>
      <c r="AQ54" s="231" t="e">
        <f>SUMIF('[1]03.Bang luong hien tai'!$G$143:$G$1450,$C54,'[1]03.Bang luong hien tai'!BG$143:BG$1450)</f>
        <v>#VALUE!</v>
      </c>
      <c r="AR54" s="231" t="e">
        <f>SUMIF('[1]03.Bang luong hien tai'!$G$143:$G$1450,$C54,'[1]03.Bang luong hien tai'!BI$143:BI$1450)</f>
        <v>#VALUE!</v>
      </c>
      <c r="AS54" s="231" t="e">
        <f>SUMIF('[1]03.Bang luong hien tai'!$G$143:$G$1450,$C54,'[1]03.Bang luong hien tai'!BJ$143:BJ$1450)</f>
        <v>#VALUE!</v>
      </c>
      <c r="AT54" s="231"/>
      <c r="AU54" s="189" t="s">
        <v>195</v>
      </c>
    </row>
    <row r="55" spans="1:47" s="189" customFormat="1" ht="18.75" customHeight="1">
      <c r="A55" s="220" t="s">
        <v>344</v>
      </c>
      <c r="B55" s="155"/>
      <c r="C55" s="221"/>
      <c r="D55" s="240" t="e">
        <f t="shared" ref="D55:AS55" si="8">SUM(D52:D54)</f>
        <v>#VALUE!</v>
      </c>
      <c r="E55" s="240" t="e">
        <f t="shared" si="8"/>
        <v>#VALUE!</v>
      </c>
      <c r="F55" s="240" t="e">
        <f t="shared" si="8"/>
        <v>#VALUE!</v>
      </c>
      <c r="G55" s="240" t="e">
        <f t="shared" si="8"/>
        <v>#VALUE!</v>
      </c>
      <c r="H55" s="240" t="e">
        <f t="shared" si="8"/>
        <v>#VALUE!</v>
      </c>
      <c r="I55" s="246" t="e">
        <f t="shared" si="8"/>
        <v>#VALUE!</v>
      </c>
      <c r="J55" s="246" t="e">
        <f t="shared" si="8"/>
        <v>#VALUE!</v>
      </c>
      <c r="K55" s="246" t="e">
        <f t="shared" si="8"/>
        <v>#VALUE!</v>
      </c>
      <c r="L55" s="246" t="e">
        <f t="shared" si="8"/>
        <v>#VALUE!</v>
      </c>
      <c r="M55" s="246" t="e">
        <f t="shared" si="8"/>
        <v>#VALUE!</v>
      </c>
      <c r="N55" s="246" t="e">
        <f t="shared" si="8"/>
        <v>#VALUE!</v>
      </c>
      <c r="O55" s="246" t="e">
        <f t="shared" si="8"/>
        <v>#VALUE!</v>
      </c>
      <c r="P55" s="246" t="e">
        <f t="shared" si="8"/>
        <v>#VALUE!</v>
      </c>
      <c r="Q55" s="246" t="e">
        <f t="shared" si="8"/>
        <v>#VALUE!</v>
      </c>
      <c r="R55" s="246" t="e">
        <f t="shared" si="8"/>
        <v>#VALUE!</v>
      </c>
      <c r="S55" s="246" t="e">
        <f t="shared" si="8"/>
        <v>#VALUE!</v>
      </c>
      <c r="T55" s="246" t="e">
        <f t="shared" si="8"/>
        <v>#VALUE!</v>
      </c>
      <c r="U55" s="246" t="e">
        <f t="shared" si="8"/>
        <v>#VALUE!</v>
      </c>
      <c r="V55" s="246" t="e">
        <f t="shared" si="8"/>
        <v>#VALUE!</v>
      </c>
      <c r="W55" s="246" t="e">
        <f t="shared" si="8"/>
        <v>#VALUE!</v>
      </c>
      <c r="X55" s="246" t="e">
        <f t="shared" si="8"/>
        <v>#VALUE!</v>
      </c>
      <c r="Y55" s="246" t="e">
        <f t="shared" si="8"/>
        <v>#VALUE!</v>
      </c>
      <c r="Z55" s="246" t="e">
        <f t="shared" si="8"/>
        <v>#VALUE!</v>
      </c>
      <c r="AA55" s="246" t="e">
        <f t="shared" si="8"/>
        <v>#VALUE!</v>
      </c>
      <c r="AB55" s="246" t="e">
        <f t="shared" si="8"/>
        <v>#VALUE!</v>
      </c>
      <c r="AC55" s="246" t="e">
        <f t="shared" si="8"/>
        <v>#VALUE!</v>
      </c>
      <c r="AD55" s="246" t="e">
        <f t="shared" si="8"/>
        <v>#VALUE!</v>
      </c>
      <c r="AE55" s="246" t="e">
        <f t="shared" si="8"/>
        <v>#VALUE!</v>
      </c>
      <c r="AF55" s="246" t="e">
        <f t="shared" si="8"/>
        <v>#VALUE!</v>
      </c>
      <c r="AG55" s="246" t="e">
        <f t="shared" si="8"/>
        <v>#VALUE!</v>
      </c>
      <c r="AH55" s="246" t="e">
        <f t="shared" si="8"/>
        <v>#VALUE!</v>
      </c>
      <c r="AI55" s="246" t="e">
        <f t="shared" si="8"/>
        <v>#VALUE!</v>
      </c>
      <c r="AJ55" s="246" t="e">
        <f t="shared" si="8"/>
        <v>#VALUE!</v>
      </c>
      <c r="AK55" s="240" t="e">
        <f t="shared" si="8"/>
        <v>#VALUE!</v>
      </c>
      <c r="AL55" s="240" t="e">
        <f t="shared" si="8"/>
        <v>#VALUE!</v>
      </c>
      <c r="AM55" s="240" t="e">
        <f t="shared" si="8"/>
        <v>#VALUE!</v>
      </c>
      <c r="AN55" s="240" t="e">
        <f t="shared" si="8"/>
        <v>#VALUE!</v>
      </c>
      <c r="AO55" s="240" t="e">
        <f t="shared" si="8"/>
        <v>#VALUE!</v>
      </c>
      <c r="AP55" s="240" t="e">
        <f t="shared" si="8"/>
        <v>#VALUE!</v>
      </c>
      <c r="AQ55" s="240" t="e">
        <f t="shared" si="8"/>
        <v>#VALUE!</v>
      </c>
      <c r="AR55" s="240" t="e">
        <f t="shared" si="8"/>
        <v>#VALUE!</v>
      </c>
      <c r="AS55" s="240" t="e">
        <f t="shared" si="8"/>
        <v>#VALUE!</v>
      </c>
      <c r="AT55" s="240"/>
      <c r="AU55" s="189" t="s">
        <v>195</v>
      </c>
    </row>
    <row r="56" spans="1:47" s="189" customFormat="1" ht="12">
      <c r="A56" s="220" t="s">
        <v>345</v>
      </c>
      <c r="B56" s="155"/>
      <c r="C56" s="221"/>
      <c r="D56" s="221"/>
      <c r="E56" s="221"/>
      <c r="F56" s="221"/>
      <c r="G56" s="221"/>
      <c r="H56" s="221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  <c r="AJ56" s="242"/>
      <c r="AK56" s="221"/>
      <c r="AL56" s="221"/>
      <c r="AM56" s="221"/>
      <c r="AN56" s="221"/>
      <c r="AO56" s="221"/>
      <c r="AP56" s="221"/>
      <c r="AQ56" s="221"/>
      <c r="AR56" s="221"/>
      <c r="AS56" s="221"/>
      <c r="AT56" s="221"/>
      <c r="AU56" s="189" t="s">
        <v>190</v>
      </c>
    </row>
    <row r="57" spans="1:47" s="189" customFormat="1" ht="23.25" customHeight="1">
      <c r="A57" s="243">
        <v>1</v>
      </c>
      <c r="B57" s="255" t="s">
        <v>335</v>
      </c>
      <c r="C57" s="228" t="s">
        <v>346</v>
      </c>
      <c r="D57" s="229" t="e">
        <f>+COUNTIF('[2]4.Bang luong hien tai'!$G$10:$G$333,'3.Bang phan bo luong'!$C57)</f>
        <v>#VALUE!</v>
      </c>
      <c r="E57" s="230" t="e">
        <f>SUMIF('[2]4.Bang luong hien tai'!$G$10:$G$333,$C57,'[2]4.Bang luong hien tai'!$O$10:$O$333)</f>
        <v>#VALUE!</v>
      </c>
      <c r="F57" s="231" t="e">
        <f>SUMIF('[2]4.Bang luong hien tai'!$G$10:$G$333,$C57,'[2]4.Bang luong hien tai'!$P$10:$P$333)</f>
        <v>#VALUE!</v>
      </c>
      <c r="G57" s="231" t="e">
        <f>SUMIF('[2]4.Bang luong hien tai'!$G$10:$G$333,$C57,'[2]4.Bang luong hien tai'!$Q$10:$Q$333)</f>
        <v>#VALUE!</v>
      </c>
      <c r="H57" s="231" t="e">
        <f>SUMIF('[2]4.Bang luong hien tai'!$G$10:$G$333,$C57,'[2]4.Bang luong hien tai'!$Z$10:$Z$333)</f>
        <v>#VALUE!</v>
      </c>
      <c r="I57" s="232" t="e">
        <f>SUMIF('[2]4.Bang luong hien tai'!$G$10:$G$333,$C57,'[2]4.Bang luong hien tai'!$AA$10:$AA$333)</f>
        <v>#VALUE!</v>
      </c>
      <c r="J57" s="233" t="e">
        <f>SUMIF('[2]4.Bang luong hien tai'!$G$10:$G$333,$C57,'[2]4.Bang luong hien tai'!$AB$10:$AB$333)</f>
        <v>#VALUE!</v>
      </c>
      <c r="K57" s="233" t="e">
        <f>SUMIF('[2]4.Bang luong hien tai'!$G$10:$G$333,$C57,'[2]4.Bang luong hien tai'!$AC$10:$AC$333)</f>
        <v>#VALUE!</v>
      </c>
      <c r="L57" s="233" t="e">
        <f>SUMIF('[2]4.Bang luong hien tai'!$G$10:$G$333,$C57,'[2]4.Bang luong hien tai'!$AD$10:$AD$333)</f>
        <v>#VALUE!</v>
      </c>
      <c r="M57" s="233" t="e">
        <f>SUMIF('[2]4.Bang luong hien tai'!$G$10:$G$333,$C57,'[2]4.Bang luong hien tai'!$AE$10:$AE$333)</f>
        <v>#VALUE!</v>
      </c>
      <c r="N57" s="233" t="e">
        <f>SUMIF('[2]4.Bang luong hien tai'!$G$10:$G$333,$C57,'[2]4.Bang luong hien tai'!$AF$10:$AF$333)</f>
        <v>#VALUE!</v>
      </c>
      <c r="O57" s="233" t="e">
        <f>SUMIF('[2]4.Bang luong hien tai'!$G$10:$G$333,$C57,'[2]4.Bang luong hien tai'!$AG$10:$AG$333)</f>
        <v>#VALUE!</v>
      </c>
      <c r="P57" s="233" t="e">
        <f>SUMIF('[2]4.Bang luong hien tai'!$G$10:$G$333,$C57,'[2]4.Bang luong hien tai'!$AH$10:$AH$333)</f>
        <v>#VALUE!</v>
      </c>
      <c r="Q57" s="233" t="e">
        <f>SUMIF('[2]4.Bang luong hien tai'!$G$10:$G$333,$C57,'[2]4.Bang luong hien tai'!$AI$10:$AI$333)</f>
        <v>#VALUE!</v>
      </c>
      <c r="R57" s="233" t="e">
        <f>SUMIF('[2]4.Bang luong hien tai'!$G$10:$G$333,$C57,'[2]4.Bang luong hien tai'!$AJ$10:$AJ$333)</f>
        <v>#VALUE!</v>
      </c>
      <c r="S57" s="233" t="e">
        <f>SUMIF('[2]4.Bang luong hien tai'!$G$10:$G$333,$C57,'[2]4.Bang luong hien tai'!$BO$10:$BO$333)</f>
        <v>#VALUE!</v>
      </c>
      <c r="T57" s="233" t="e">
        <f>SUMIF('[2]4.Bang luong hien tai'!$G$10:$G$333,$C57,'[2]4.Bang luong hien tai'!$BP$10:$BP$333)</f>
        <v>#VALUE!</v>
      </c>
      <c r="U57" s="233" t="e">
        <f>SUMIF('[2]4.Bang luong hien tai'!$G$10:$G$333,$C57,'[2]4.Bang luong hien tai'!$BS$10:$BS$333)</f>
        <v>#VALUE!</v>
      </c>
      <c r="V57" s="233" t="e">
        <f>SUMIF('[2]4.Bang luong hien tai'!$G$10:$G$333,$C57,'[2]4.Bang luong hien tai'!$BT$10:$BT$333)</f>
        <v>#VALUE!</v>
      </c>
      <c r="W57" s="233" t="e">
        <f>SUMIF('[2]4.Bang luong hien tai'!$G$10:$G$333,$C57,'[2]4.Bang luong hien tai'!$AM$10:$AM$333)</f>
        <v>#VALUE!</v>
      </c>
      <c r="X57" s="233" t="e">
        <f>SUMIF('[2]4.Bang luong hien tai'!$G$10:$G$333,$C57,'[2]4.Bang luong hien tai'!$AN$10:$AN$333)</f>
        <v>#VALUE!</v>
      </c>
      <c r="Y57" s="233" t="e">
        <f>SUMIF('[2]4.Bang luong hien tai'!$G$10:$G$333,$C57,'[2]4.Bang luong hien tai'!$AO$10:$AO$333)</f>
        <v>#VALUE!</v>
      </c>
      <c r="Z57" s="233" t="e">
        <f>SUMIF('[2]4.Bang luong hien tai'!$G$10:$G$333,$C57,'[2]4.Bang luong hien tai'!$AP$10:$AP$333)</f>
        <v>#VALUE!</v>
      </c>
      <c r="AA57" s="233" t="e">
        <f>SUMIF('[1]03.Bang luong hien tai'!$G$143:$G$1450,$C57,'[1]03.Bang luong hien tai'!AQ$143:AQ$1450)</f>
        <v>#VALUE!</v>
      </c>
      <c r="AB57" s="233" t="e">
        <f>SUMIF('[2]4.Bang luong hien tai'!$G$10:$G$333,$C57,'[2]4.Bang luong hien tai'!$AR$10:$AR$333)</f>
        <v>#VALUE!</v>
      </c>
      <c r="AC57" s="233" t="e">
        <f>SUMIF('[1]03.Bang luong hien tai'!$G$10:$G$1450,$C57,'[1]03.Bang luong hien tai'!AS$10:AS$1450)</f>
        <v>#VALUE!</v>
      </c>
      <c r="AD57" s="233" t="e">
        <f>SUMIF('[1]03.Bang luong hien tai'!$G$143:$G$1450,$C57,'[1]03.Bang luong hien tai'!AT$143:AT$1450)</f>
        <v>#VALUE!</v>
      </c>
      <c r="AE57" s="233" t="e">
        <f>SUMIF('[2]4.Bang luong hien tai'!$G$10:$G$333,$C57,'[2]4.Bang luong hien tai'!$AU$10:$AU$333)</f>
        <v>#VALUE!</v>
      </c>
      <c r="AF57" s="233" t="e">
        <f>SUMIF('[2]4.Bang luong hien tai'!$G$10:$G$333,$C57,'[2]4.Bang luong hien tai'!$AV$10:$AV$333)</f>
        <v>#VALUE!</v>
      </c>
      <c r="AG57" s="233" t="e">
        <f>SUMIF('[2]4.Bang luong hien tai'!$G$10:$G$333,$C57,'[2]4.Bang luong hien tai'!$AW$10:$AW$333)</f>
        <v>#VALUE!</v>
      </c>
      <c r="AH57" s="233" t="e">
        <f>SUMIF('[2]4.Bang luong hien tai'!$G$10:$G$333,$C57,'[2]4.Bang luong hien tai'!$BQ$10:$BQ$333)</f>
        <v>#VALUE!</v>
      </c>
      <c r="AI57" s="233" t="e">
        <f>SUMIF('[2]4.Bang luong hien tai'!$G$10:$G$333,$C57,'[2]4.Bang luong hien tai'!$BR$10:$BR$333)</f>
        <v>#VALUE!</v>
      </c>
      <c r="AJ57" s="233" t="e">
        <f>SUMIF('[2]4.Bang luong hien tai'!$G$10:$G$333,$C57,'[2]4.Bang luong hien tai'!$AY$10:$AY$333)</f>
        <v>#VALUE!</v>
      </c>
      <c r="AK57" s="231" t="e">
        <f>SUMIF('[2]4.Bang luong hien tai'!$G$10:$G$333,$C57,'[2]4.Bang luong hien tai'!$AZ$10:$AZ$333)</f>
        <v>#VALUE!</v>
      </c>
      <c r="AL57" s="231" t="e">
        <f>SUMIF('[2]4.Bang luong hien tai'!$G$10:$G$333,$C57,'[2]4.Bang luong hien tai'!$BA$10:$BA$333)</f>
        <v>#VALUE!</v>
      </c>
      <c r="AM57" s="231" t="e">
        <f>SUMIF('[1]03.Bang luong hien tai'!$G$143:$G$1450,$C57,'[1]03.Bang luong hien tai'!BC$143:BC$1450)</f>
        <v>#VALUE!</v>
      </c>
      <c r="AN57" s="231" t="e">
        <f>SUMIF('[1]03.Bang luong hien tai'!$G$143:$G$1450,$C57,'[1]03.Bang luong hien tai'!BD$143:BD$1450)</f>
        <v>#VALUE!</v>
      </c>
      <c r="AO57" s="231" t="e">
        <f>SUMIF('[1]03.Bang luong hien tai'!$G$143:$G$1450,$C57,'[1]03.Bang luong hien tai'!BE$143:BE$1450)</f>
        <v>#VALUE!</v>
      </c>
      <c r="AP57" s="231" t="e">
        <f>SUMIF('[1]03.Bang luong hien tai'!$G$143:$G$1450,$C57,'[1]03.Bang luong hien tai'!BF$143:BF$1450)</f>
        <v>#VALUE!</v>
      </c>
      <c r="AQ57" s="231" t="e">
        <f>SUMIF('[1]03.Bang luong hien tai'!$G$143:$G$1450,$C57,'[1]03.Bang luong hien tai'!BG$143:BG$1450)</f>
        <v>#VALUE!</v>
      </c>
      <c r="AR57" s="231" t="e">
        <f>SUMIF('[1]03.Bang luong hien tai'!$G$143:$G$1450,$C57,'[1]03.Bang luong hien tai'!BI$143:BI$1450)</f>
        <v>#VALUE!</v>
      </c>
      <c r="AS57" s="231" t="e">
        <f>SUMIF('[1]03.Bang luong hien tai'!$G$143:$G$1450,$C57,'[1]03.Bang luong hien tai'!BJ$143:BJ$1450)</f>
        <v>#VALUE!</v>
      </c>
      <c r="AT57" s="231"/>
      <c r="AU57" s="189" t="s">
        <v>190</v>
      </c>
    </row>
    <row r="58" spans="1:47" s="189" customFormat="1" ht="26.4">
      <c r="A58" s="243">
        <v>2</v>
      </c>
      <c r="B58" s="255" t="s">
        <v>347</v>
      </c>
      <c r="C58" s="228" t="s">
        <v>348</v>
      </c>
      <c r="D58" s="229" t="e">
        <f>+COUNTIF('[2]4.Bang luong hien tai'!$G$10:$G$333,'3.Bang phan bo luong'!$C58)</f>
        <v>#VALUE!</v>
      </c>
      <c r="E58" s="230" t="e">
        <f>SUMIF('[2]4.Bang luong hien tai'!$G$10:$G$333,$C58,'[2]4.Bang luong hien tai'!$O$10:$O$333)</f>
        <v>#VALUE!</v>
      </c>
      <c r="F58" s="231" t="e">
        <f>SUMIF('[2]4.Bang luong hien tai'!$G$10:$G$333,$C58,'[2]4.Bang luong hien tai'!$P$10:$P$333)</f>
        <v>#VALUE!</v>
      </c>
      <c r="G58" s="231" t="e">
        <f>SUMIF('[2]4.Bang luong hien tai'!$G$10:$G$333,$C58,'[2]4.Bang luong hien tai'!$Q$10:$Q$333)</f>
        <v>#VALUE!</v>
      </c>
      <c r="H58" s="231" t="e">
        <f>SUMIF('[2]4.Bang luong hien tai'!$G$10:$G$333,$C58,'[2]4.Bang luong hien tai'!$Z$10:$Z$333)</f>
        <v>#VALUE!</v>
      </c>
      <c r="I58" s="232" t="e">
        <f>SUMIF('[2]4.Bang luong hien tai'!$G$10:$G$333,$C58,'[2]4.Bang luong hien tai'!$AA$10:$AA$333)</f>
        <v>#VALUE!</v>
      </c>
      <c r="J58" s="233" t="e">
        <f>SUMIF('[2]4.Bang luong hien tai'!$G$10:$G$333,$C58,'[2]4.Bang luong hien tai'!$AB$10:$AB$333)</f>
        <v>#VALUE!</v>
      </c>
      <c r="K58" s="233" t="e">
        <f>SUMIF('[2]4.Bang luong hien tai'!$G$10:$G$333,$C58,'[2]4.Bang luong hien tai'!$AC$10:$AC$333)</f>
        <v>#VALUE!</v>
      </c>
      <c r="L58" s="233" t="e">
        <f>SUMIF('[2]4.Bang luong hien tai'!$G$10:$G$333,$C58,'[2]4.Bang luong hien tai'!$AD$10:$AD$333)</f>
        <v>#VALUE!</v>
      </c>
      <c r="M58" s="233" t="e">
        <f>SUMIF('[2]4.Bang luong hien tai'!$G$10:$G$333,$C58,'[2]4.Bang luong hien tai'!$AE$10:$AE$333)</f>
        <v>#VALUE!</v>
      </c>
      <c r="N58" s="233" t="e">
        <f>SUMIF('[2]4.Bang luong hien tai'!$G$10:$G$333,$C58,'[2]4.Bang luong hien tai'!$AF$10:$AF$333)</f>
        <v>#VALUE!</v>
      </c>
      <c r="O58" s="233" t="e">
        <f>SUMIF('[2]4.Bang luong hien tai'!$G$10:$G$333,$C58,'[2]4.Bang luong hien tai'!$AG$10:$AG$333)</f>
        <v>#VALUE!</v>
      </c>
      <c r="P58" s="233" t="e">
        <f>SUMIF('[2]4.Bang luong hien tai'!$G$10:$G$333,$C58,'[2]4.Bang luong hien tai'!$AH$10:$AH$333)</f>
        <v>#VALUE!</v>
      </c>
      <c r="Q58" s="233" t="e">
        <f>SUMIF('[2]4.Bang luong hien tai'!$G$10:$G$333,$C58,'[2]4.Bang luong hien tai'!$AI$10:$AI$333)</f>
        <v>#VALUE!</v>
      </c>
      <c r="R58" s="233" t="e">
        <f>SUMIF('[2]4.Bang luong hien tai'!$G$10:$G$333,$C58,'[2]4.Bang luong hien tai'!$AJ$10:$AJ$333)</f>
        <v>#VALUE!</v>
      </c>
      <c r="S58" s="233" t="e">
        <f>SUMIF('[2]4.Bang luong hien tai'!$G$10:$G$333,$C58,'[2]4.Bang luong hien tai'!$BO$10:$BO$333)</f>
        <v>#VALUE!</v>
      </c>
      <c r="T58" s="233" t="e">
        <f>SUMIF('[2]4.Bang luong hien tai'!$G$10:$G$333,$C58,'[2]4.Bang luong hien tai'!$BP$10:$BP$333)</f>
        <v>#VALUE!</v>
      </c>
      <c r="U58" s="233" t="e">
        <f>SUMIF('[2]4.Bang luong hien tai'!$G$10:$G$333,$C58,'[2]4.Bang luong hien tai'!$BS$10:$BS$333)</f>
        <v>#VALUE!</v>
      </c>
      <c r="V58" s="233" t="e">
        <f>SUMIF('[2]4.Bang luong hien tai'!$G$10:$G$333,$C58,'[2]4.Bang luong hien tai'!$BT$10:$BT$333)</f>
        <v>#VALUE!</v>
      </c>
      <c r="W58" s="233" t="e">
        <f>SUMIF('[2]4.Bang luong hien tai'!$G$10:$G$333,$C58,'[2]4.Bang luong hien tai'!$AM$10:$AM$333)</f>
        <v>#VALUE!</v>
      </c>
      <c r="X58" s="233" t="e">
        <f>SUMIF('[2]4.Bang luong hien tai'!$G$10:$G$333,$C58,'[2]4.Bang luong hien tai'!$AN$10:$AN$333)</f>
        <v>#VALUE!</v>
      </c>
      <c r="Y58" s="233" t="e">
        <f>SUMIF('[2]4.Bang luong hien tai'!$G$10:$G$333,$C58,'[2]4.Bang luong hien tai'!$AO$10:$AO$333)</f>
        <v>#VALUE!</v>
      </c>
      <c r="Z58" s="233" t="e">
        <f>SUMIF('[2]4.Bang luong hien tai'!$G$10:$G$333,$C58,'[2]4.Bang luong hien tai'!$AP$10:$AP$333)</f>
        <v>#VALUE!</v>
      </c>
      <c r="AA58" s="233" t="e">
        <f>SUMIF('[1]03.Bang luong hien tai'!$G$143:$G$1450,$C58,'[1]03.Bang luong hien tai'!AQ$143:AQ$1450)</f>
        <v>#VALUE!</v>
      </c>
      <c r="AB58" s="233" t="e">
        <f>SUMIF('[2]4.Bang luong hien tai'!$G$10:$G$333,$C58,'[2]4.Bang luong hien tai'!$AR$10:$AR$333)</f>
        <v>#VALUE!</v>
      </c>
      <c r="AC58" s="233" t="e">
        <f>SUMIF('[1]03.Bang luong hien tai'!$G$10:$G$1450,$C58,'[1]03.Bang luong hien tai'!AS$10:AS$1450)</f>
        <v>#VALUE!</v>
      </c>
      <c r="AD58" s="233" t="e">
        <f>SUMIF('[1]03.Bang luong hien tai'!$G$143:$G$1450,$C58,'[1]03.Bang luong hien tai'!AT$143:AT$1450)</f>
        <v>#VALUE!</v>
      </c>
      <c r="AE58" s="233" t="e">
        <f>SUMIF('[2]4.Bang luong hien tai'!$G$10:$G$333,$C58,'[2]4.Bang luong hien tai'!$AU$10:$AU$333)</f>
        <v>#VALUE!</v>
      </c>
      <c r="AF58" s="233" t="e">
        <f>SUMIF('[2]4.Bang luong hien tai'!$G$10:$G$333,$C58,'[2]4.Bang luong hien tai'!$AV$10:$AV$333)</f>
        <v>#VALUE!</v>
      </c>
      <c r="AG58" s="233" t="e">
        <f>SUMIF('[2]4.Bang luong hien tai'!$G$10:$G$333,$C58,'[2]4.Bang luong hien tai'!$AW$10:$AW$333)</f>
        <v>#VALUE!</v>
      </c>
      <c r="AH58" s="233" t="e">
        <f>SUMIF('[2]4.Bang luong hien tai'!$G$10:$G$333,$C58,'[2]4.Bang luong hien tai'!$BQ$10:$BQ$333)</f>
        <v>#VALUE!</v>
      </c>
      <c r="AI58" s="233" t="e">
        <f>SUMIF('[2]4.Bang luong hien tai'!$G$10:$G$333,$C58,'[2]4.Bang luong hien tai'!$BR$10:$BR$333)</f>
        <v>#VALUE!</v>
      </c>
      <c r="AJ58" s="233" t="e">
        <f>SUMIF('[2]4.Bang luong hien tai'!$G$10:$G$333,$C58,'[2]4.Bang luong hien tai'!$AY$10:$AY$333)</f>
        <v>#VALUE!</v>
      </c>
      <c r="AK58" s="231" t="e">
        <f>SUMIF('[2]4.Bang luong hien tai'!$G$10:$G$333,$C58,'[2]4.Bang luong hien tai'!$AZ$10:$AZ$333)</f>
        <v>#VALUE!</v>
      </c>
      <c r="AL58" s="231" t="e">
        <f>SUMIF('[2]4.Bang luong hien tai'!$G$10:$G$333,$C58,'[2]4.Bang luong hien tai'!$BA$10:$BA$333)</f>
        <v>#VALUE!</v>
      </c>
      <c r="AM58" s="231" t="e">
        <f>SUMIF('[1]03.Bang luong hien tai'!$G$143:$G$1450,$C58,'[1]03.Bang luong hien tai'!BC$143:BC$1450)</f>
        <v>#VALUE!</v>
      </c>
      <c r="AN58" s="231" t="e">
        <f>SUMIF('[1]03.Bang luong hien tai'!$G$143:$G$1450,$C58,'[1]03.Bang luong hien tai'!BD$143:BD$1450)</f>
        <v>#VALUE!</v>
      </c>
      <c r="AO58" s="231" t="e">
        <f>SUMIF('[1]03.Bang luong hien tai'!$G$143:$G$1450,$C58,'[1]03.Bang luong hien tai'!BE$143:BE$1450)</f>
        <v>#VALUE!</v>
      </c>
      <c r="AP58" s="231" t="e">
        <f>SUMIF('[1]03.Bang luong hien tai'!$G$143:$G$1450,$C58,'[1]03.Bang luong hien tai'!BF$143:BF$1450)</f>
        <v>#VALUE!</v>
      </c>
      <c r="AQ58" s="231" t="e">
        <f>SUMIF('[1]03.Bang luong hien tai'!$G$143:$G$1450,$C58,'[1]03.Bang luong hien tai'!BG$143:BG$1450)</f>
        <v>#VALUE!</v>
      </c>
      <c r="AR58" s="231" t="e">
        <f>SUMIF('[1]03.Bang luong hien tai'!$G$143:$G$1450,$C58,'[1]03.Bang luong hien tai'!BI$143:BI$1450)</f>
        <v>#VALUE!</v>
      </c>
      <c r="AS58" s="231" t="e">
        <f>SUMIF('[1]03.Bang luong hien tai'!$G$143:$G$1450,$C58,'[1]03.Bang luong hien tai'!BJ$143:BJ$1450)</f>
        <v>#VALUE!</v>
      </c>
      <c r="AT58" s="231"/>
      <c r="AU58" s="189" t="s">
        <v>190</v>
      </c>
    </row>
    <row r="59" spans="1:47" s="189" customFormat="1" ht="26.4">
      <c r="A59" s="243">
        <v>3</v>
      </c>
      <c r="B59" s="255" t="s">
        <v>313</v>
      </c>
      <c r="C59" s="228" t="s">
        <v>349</v>
      </c>
      <c r="D59" s="229" t="e">
        <f>+COUNTIF('[2]4.Bang luong hien tai'!$G$10:$G$333,'3.Bang phan bo luong'!$C59)</f>
        <v>#VALUE!</v>
      </c>
      <c r="E59" s="230" t="e">
        <f>SUMIF('[2]4.Bang luong hien tai'!$G$10:$G$333,$C59,'[2]4.Bang luong hien tai'!$O$10:$O$333)</f>
        <v>#VALUE!</v>
      </c>
      <c r="F59" s="231" t="e">
        <f>SUMIF('[2]4.Bang luong hien tai'!$G$10:$G$333,$C59,'[2]4.Bang luong hien tai'!$P$10:$P$333)</f>
        <v>#VALUE!</v>
      </c>
      <c r="G59" s="231" t="e">
        <f>SUMIF('[2]4.Bang luong hien tai'!$G$10:$G$333,$C59,'[2]4.Bang luong hien tai'!$Q$10:$Q$333)</f>
        <v>#VALUE!</v>
      </c>
      <c r="H59" s="231" t="e">
        <f>SUMIF('[2]4.Bang luong hien tai'!$G$10:$G$333,$C59,'[2]4.Bang luong hien tai'!$Z$10:$Z$333)</f>
        <v>#VALUE!</v>
      </c>
      <c r="I59" s="232" t="e">
        <f>SUMIF('[2]4.Bang luong hien tai'!$G$10:$G$333,$C59,'[2]4.Bang luong hien tai'!$AA$10:$AA$333)</f>
        <v>#VALUE!</v>
      </c>
      <c r="J59" s="233" t="e">
        <f>SUMIF('[2]4.Bang luong hien tai'!$G$10:$G$333,$C59,'[2]4.Bang luong hien tai'!$AB$10:$AB$333)</f>
        <v>#VALUE!</v>
      </c>
      <c r="K59" s="233" t="e">
        <f>SUMIF('[2]4.Bang luong hien tai'!$G$10:$G$333,$C59,'[2]4.Bang luong hien tai'!$AC$10:$AC$333)</f>
        <v>#VALUE!</v>
      </c>
      <c r="L59" s="233" t="e">
        <f>SUMIF('[2]4.Bang luong hien tai'!$G$10:$G$333,$C59,'[2]4.Bang luong hien tai'!$AD$10:$AD$333)</f>
        <v>#VALUE!</v>
      </c>
      <c r="M59" s="233" t="e">
        <f>SUMIF('[2]4.Bang luong hien tai'!$G$10:$G$333,$C59,'[2]4.Bang luong hien tai'!$AE$10:$AE$333)</f>
        <v>#VALUE!</v>
      </c>
      <c r="N59" s="233" t="e">
        <f>SUMIF('[2]4.Bang luong hien tai'!$G$10:$G$333,$C59,'[2]4.Bang luong hien tai'!$AF$10:$AF$333)</f>
        <v>#VALUE!</v>
      </c>
      <c r="O59" s="233" t="e">
        <f>SUMIF('[2]4.Bang luong hien tai'!$G$10:$G$333,$C59,'[2]4.Bang luong hien tai'!$AG$10:$AG$333)</f>
        <v>#VALUE!</v>
      </c>
      <c r="P59" s="233" t="e">
        <f>SUMIF('[2]4.Bang luong hien tai'!$G$10:$G$333,$C59,'[2]4.Bang luong hien tai'!$AH$10:$AH$333)</f>
        <v>#VALUE!</v>
      </c>
      <c r="Q59" s="233" t="e">
        <f>SUMIF('[2]4.Bang luong hien tai'!$G$10:$G$333,$C59,'[2]4.Bang luong hien tai'!$AI$10:$AI$333)</f>
        <v>#VALUE!</v>
      </c>
      <c r="R59" s="233" t="e">
        <f>SUMIF('[2]4.Bang luong hien tai'!$G$10:$G$333,$C59,'[2]4.Bang luong hien tai'!$AJ$10:$AJ$333)</f>
        <v>#VALUE!</v>
      </c>
      <c r="S59" s="233" t="e">
        <f>SUMIF('[2]4.Bang luong hien tai'!$G$10:$G$333,$C59,'[2]4.Bang luong hien tai'!$BO$10:$BO$333)</f>
        <v>#VALUE!</v>
      </c>
      <c r="T59" s="233" t="e">
        <f>SUMIF('[2]4.Bang luong hien tai'!$G$10:$G$333,$C59,'[2]4.Bang luong hien tai'!$BP$10:$BP$333)</f>
        <v>#VALUE!</v>
      </c>
      <c r="U59" s="233" t="e">
        <f>SUMIF('[2]4.Bang luong hien tai'!$G$10:$G$333,$C59,'[2]4.Bang luong hien tai'!$BS$10:$BS$333)</f>
        <v>#VALUE!</v>
      </c>
      <c r="V59" s="233" t="e">
        <f>SUMIF('[2]4.Bang luong hien tai'!$G$10:$G$333,$C59,'[2]4.Bang luong hien tai'!$BT$10:$BT$333)</f>
        <v>#VALUE!</v>
      </c>
      <c r="W59" s="233" t="e">
        <f>SUMIF('[2]4.Bang luong hien tai'!$G$10:$G$333,$C59,'[2]4.Bang luong hien tai'!$AM$10:$AM$333)</f>
        <v>#VALUE!</v>
      </c>
      <c r="X59" s="233" t="e">
        <f>SUMIF('[2]4.Bang luong hien tai'!$G$10:$G$333,$C59,'[2]4.Bang luong hien tai'!$AN$10:$AN$333)</f>
        <v>#VALUE!</v>
      </c>
      <c r="Y59" s="233" t="e">
        <f>SUMIF('[2]4.Bang luong hien tai'!$G$10:$G$333,$C59,'[2]4.Bang luong hien tai'!$AO$10:$AO$333)</f>
        <v>#VALUE!</v>
      </c>
      <c r="Z59" s="233" t="e">
        <f>SUMIF('[2]4.Bang luong hien tai'!$G$10:$G$333,$C59,'[2]4.Bang luong hien tai'!$AP$10:$AP$333)</f>
        <v>#VALUE!</v>
      </c>
      <c r="AA59" s="233" t="e">
        <f>SUMIF('[1]03.Bang luong hien tai'!$G$143:$G$1450,$C59,'[1]03.Bang luong hien tai'!AQ$143:AQ$1450)</f>
        <v>#VALUE!</v>
      </c>
      <c r="AB59" s="233" t="e">
        <f>SUMIF('[2]4.Bang luong hien tai'!$G$10:$G$333,$C59,'[2]4.Bang luong hien tai'!$AR$10:$AR$333)</f>
        <v>#VALUE!</v>
      </c>
      <c r="AC59" s="233" t="e">
        <f>SUMIF('[1]03.Bang luong hien tai'!$G$10:$G$1450,$C59,'[1]03.Bang luong hien tai'!AS$10:AS$1450)</f>
        <v>#VALUE!</v>
      </c>
      <c r="AD59" s="233" t="e">
        <f>SUMIF('[1]03.Bang luong hien tai'!$G$143:$G$1450,$C59,'[1]03.Bang luong hien tai'!AT$143:AT$1450)</f>
        <v>#VALUE!</v>
      </c>
      <c r="AE59" s="233" t="e">
        <f>SUMIF('[2]4.Bang luong hien tai'!$G$10:$G$333,$C59,'[2]4.Bang luong hien tai'!$AU$10:$AU$333)</f>
        <v>#VALUE!</v>
      </c>
      <c r="AF59" s="233" t="e">
        <f>SUMIF('[2]4.Bang luong hien tai'!$G$10:$G$333,$C59,'[2]4.Bang luong hien tai'!$AV$10:$AV$333)</f>
        <v>#VALUE!</v>
      </c>
      <c r="AG59" s="233" t="e">
        <f>SUMIF('[2]4.Bang luong hien tai'!$G$10:$G$333,$C59,'[2]4.Bang luong hien tai'!$AW$10:$AW$333)</f>
        <v>#VALUE!</v>
      </c>
      <c r="AH59" s="233" t="e">
        <f>SUMIF('[2]4.Bang luong hien tai'!$G$10:$G$333,$C59,'[2]4.Bang luong hien tai'!$BQ$10:$BQ$333)</f>
        <v>#VALUE!</v>
      </c>
      <c r="AI59" s="233" t="e">
        <f>SUMIF('[2]4.Bang luong hien tai'!$G$10:$G$333,$C59,'[2]4.Bang luong hien tai'!$BR$10:$BR$333)</f>
        <v>#VALUE!</v>
      </c>
      <c r="AJ59" s="233" t="e">
        <f>SUMIF('[2]4.Bang luong hien tai'!$G$10:$G$333,$C59,'[2]4.Bang luong hien tai'!$AY$10:$AY$333)</f>
        <v>#VALUE!</v>
      </c>
      <c r="AK59" s="231" t="e">
        <f>SUMIF('[2]4.Bang luong hien tai'!$G$10:$G$333,$C59,'[2]4.Bang luong hien tai'!$AZ$10:$AZ$333)</f>
        <v>#VALUE!</v>
      </c>
      <c r="AL59" s="231" t="e">
        <f>SUMIF('[2]4.Bang luong hien tai'!$G$10:$G$333,$C59,'[2]4.Bang luong hien tai'!$BA$10:$BA$333)</f>
        <v>#VALUE!</v>
      </c>
      <c r="AM59" s="231" t="e">
        <f>SUMIF('[1]03.Bang luong hien tai'!$G$143:$G$1450,$C59,'[1]03.Bang luong hien tai'!BC$143:BC$1450)</f>
        <v>#VALUE!</v>
      </c>
      <c r="AN59" s="231" t="e">
        <f>SUMIF('[1]03.Bang luong hien tai'!$G$143:$G$343,$C59,'[1]03.Bang luong hien tai'!$AL$143:$AL$343)</f>
        <v>#VALUE!</v>
      </c>
      <c r="AO59" s="231" t="e">
        <f>SUMIF('[1]03.Bang luong hien tai'!$G$143:$G$1450,$C59,'[1]03.Bang luong hien tai'!BE$143:BE$1450)</f>
        <v>#VALUE!</v>
      </c>
      <c r="AP59" s="231" t="e">
        <f>SUMIF('[1]03.Bang luong hien tai'!$G$143:$G$1450,$C59,'[1]03.Bang luong hien tai'!BF$143:BF$1450)</f>
        <v>#VALUE!</v>
      </c>
      <c r="AQ59" s="231" t="e">
        <f>SUMIF('[1]03.Bang luong hien tai'!$G$143:$G$1450,$C59,'[1]03.Bang luong hien tai'!BG$143:BG$1450)</f>
        <v>#VALUE!</v>
      </c>
      <c r="AR59" s="231" t="e">
        <f>SUMIF('[1]03.Bang luong hien tai'!$G$143:$G$1450,$C59,'[1]03.Bang luong hien tai'!BI$143:BI$1450)</f>
        <v>#VALUE!</v>
      </c>
      <c r="AS59" s="231" t="e">
        <f>SUMIF('[1]03.Bang luong hien tai'!$G$143:$G$1450,$C59,'[1]03.Bang luong hien tai'!BJ$143:BJ$1450)</f>
        <v>#VALUE!</v>
      </c>
      <c r="AT59" s="231"/>
      <c r="AU59" s="189" t="s">
        <v>190</v>
      </c>
    </row>
    <row r="60" spans="1:47" s="189" customFormat="1" ht="20.25" customHeight="1">
      <c r="A60" s="220" t="s">
        <v>350</v>
      </c>
      <c r="B60" s="155"/>
      <c r="C60" s="221"/>
      <c r="D60" s="240" t="e">
        <f t="shared" ref="D60:AS60" si="9">SUM(D56:D59)</f>
        <v>#VALUE!</v>
      </c>
      <c r="E60" s="240" t="e">
        <f t="shared" si="9"/>
        <v>#VALUE!</v>
      </c>
      <c r="F60" s="240" t="e">
        <f t="shared" si="9"/>
        <v>#VALUE!</v>
      </c>
      <c r="G60" s="240" t="e">
        <f t="shared" si="9"/>
        <v>#VALUE!</v>
      </c>
      <c r="H60" s="240" t="e">
        <f t="shared" si="9"/>
        <v>#VALUE!</v>
      </c>
      <c r="I60" s="246" t="e">
        <f t="shared" si="9"/>
        <v>#VALUE!</v>
      </c>
      <c r="J60" s="246" t="e">
        <f t="shared" si="9"/>
        <v>#VALUE!</v>
      </c>
      <c r="K60" s="246" t="e">
        <f t="shared" si="9"/>
        <v>#VALUE!</v>
      </c>
      <c r="L60" s="246" t="e">
        <f t="shared" si="9"/>
        <v>#VALUE!</v>
      </c>
      <c r="M60" s="246" t="e">
        <f t="shared" si="9"/>
        <v>#VALUE!</v>
      </c>
      <c r="N60" s="246" t="e">
        <f t="shared" si="9"/>
        <v>#VALUE!</v>
      </c>
      <c r="O60" s="246" t="e">
        <f t="shared" si="9"/>
        <v>#VALUE!</v>
      </c>
      <c r="P60" s="246" t="e">
        <f t="shared" si="9"/>
        <v>#VALUE!</v>
      </c>
      <c r="Q60" s="246" t="e">
        <f t="shared" si="9"/>
        <v>#VALUE!</v>
      </c>
      <c r="R60" s="246" t="e">
        <f t="shared" si="9"/>
        <v>#VALUE!</v>
      </c>
      <c r="S60" s="246" t="e">
        <f t="shared" si="9"/>
        <v>#VALUE!</v>
      </c>
      <c r="T60" s="246" t="e">
        <f t="shared" si="9"/>
        <v>#VALUE!</v>
      </c>
      <c r="U60" s="246" t="e">
        <f t="shared" si="9"/>
        <v>#VALUE!</v>
      </c>
      <c r="V60" s="246" t="e">
        <f t="shared" si="9"/>
        <v>#VALUE!</v>
      </c>
      <c r="W60" s="246" t="e">
        <f t="shared" si="9"/>
        <v>#VALUE!</v>
      </c>
      <c r="X60" s="246" t="e">
        <f t="shared" si="9"/>
        <v>#VALUE!</v>
      </c>
      <c r="Y60" s="246" t="e">
        <f t="shared" si="9"/>
        <v>#VALUE!</v>
      </c>
      <c r="Z60" s="246" t="e">
        <f t="shared" si="9"/>
        <v>#VALUE!</v>
      </c>
      <c r="AA60" s="246" t="e">
        <f t="shared" si="9"/>
        <v>#VALUE!</v>
      </c>
      <c r="AB60" s="246" t="e">
        <f t="shared" si="9"/>
        <v>#VALUE!</v>
      </c>
      <c r="AC60" s="246" t="e">
        <f t="shared" si="9"/>
        <v>#VALUE!</v>
      </c>
      <c r="AD60" s="246" t="e">
        <f t="shared" si="9"/>
        <v>#VALUE!</v>
      </c>
      <c r="AE60" s="246" t="e">
        <f t="shared" si="9"/>
        <v>#VALUE!</v>
      </c>
      <c r="AF60" s="246" t="e">
        <f t="shared" si="9"/>
        <v>#VALUE!</v>
      </c>
      <c r="AG60" s="246" t="e">
        <f t="shared" si="9"/>
        <v>#VALUE!</v>
      </c>
      <c r="AH60" s="246" t="e">
        <f t="shared" si="9"/>
        <v>#VALUE!</v>
      </c>
      <c r="AI60" s="246" t="e">
        <f t="shared" si="9"/>
        <v>#VALUE!</v>
      </c>
      <c r="AJ60" s="246" t="e">
        <f t="shared" si="9"/>
        <v>#VALUE!</v>
      </c>
      <c r="AK60" s="240" t="e">
        <f t="shared" si="9"/>
        <v>#VALUE!</v>
      </c>
      <c r="AL60" s="240" t="e">
        <f t="shared" si="9"/>
        <v>#VALUE!</v>
      </c>
      <c r="AM60" s="240" t="e">
        <f t="shared" si="9"/>
        <v>#VALUE!</v>
      </c>
      <c r="AN60" s="240" t="e">
        <f t="shared" si="9"/>
        <v>#VALUE!</v>
      </c>
      <c r="AO60" s="240" t="e">
        <f t="shared" si="9"/>
        <v>#VALUE!</v>
      </c>
      <c r="AP60" s="240" t="e">
        <f t="shared" si="9"/>
        <v>#VALUE!</v>
      </c>
      <c r="AQ60" s="240" t="e">
        <f t="shared" si="9"/>
        <v>#VALUE!</v>
      </c>
      <c r="AR60" s="240" t="e">
        <f t="shared" si="9"/>
        <v>#VALUE!</v>
      </c>
      <c r="AS60" s="240" t="e">
        <f t="shared" si="9"/>
        <v>#VALUE!</v>
      </c>
      <c r="AT60" s="240"/>
      <c r="AU60" s="189" t="s">
        <v>190</v>
      </c>
    </row>
    <row r="61" spans="1:47" s="189" customFormat="1" ht="12">
      <c r="A61" s="220" t="s">
        <v>351</v>
      </c>
      <c r="B61" s="155"/>
      <c r="C61" s="221"/>
      <c r="D61" s="221"/>
      <c r="E61" s="221"/>
      <c r="F61" s="221"/>
      <c r="G61" s="221"/>
      <c r="H61" s="221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  <c r="U61" s="242"/>
      <c r="V61" s="242"/>
      <c r="W61" s="242"/>
      <c r="X61" s="242"/>
      <c r="Y61" s="242"/>
      <c r="Z61" s="242"/>
      <c r="AA61" s="242"/>
      <c r="AB61" s="242"/>
      <c r="AC61" s="242"/>
      <c r="AD61" s="242"/>
      <c r="AE61" s="242"/>
      <c r="AF61" s="242"/>
      <c r="AG61" s="242"/>
      <c r="AH61" s="242"/>
      <c r="AI61" s="242"/>
      <c r="AJ61" s="242"/>
      <c r="AK61" s="221"/>
      <c r="AL61" s="221"/>
      <c r="AM61" s="221"/>
      <c r="AN61" s="256" t="e">
        <f>AN60-'[1]03.Bang luong hien tai'!AL344</f>
        <v>#VALUE!</v>
      </c>
      <c r="AO61" s="221"/>
      <c r="AP61" s="221"/>
      <c r="AQ61" s="221"/>
      <c r="AR61" s="221"/>
      <c r="AS61" s="221"/>
      <c r="AT61" s="221"/>
      <c r="AU61" s="189" t="s">
        <v>20</v>
      </c>
    </row>
    <row r="62" spans="1:47" s="189" customFormat="1" ht="13.2">
      <c r="A62" s="243">
        <v>1</v>
      </c>
      <c r="B62" s="255" t="s">
        <v>352</v>
      </c>
      <c r="C62" s="247" t="s">
        <v>353</v>
      </c>
      <c r="D62" s="229" t="e">
        <f>+COUNTIF('[2]4.Bang luong hien tai'!$G$10:$G$333,'3.Bang phan bo luong'!$C62)</f>
        <v>#VALUE!</v>
      </c>
      <c r="E62" s="230" t="e">
        <f>SUMIF('[2]4.Bang luong hien tai'!$G$10:$G$333,$C62,'[2]4.Bang luong hien tai'!$O$10:$O$333)</f>
        <v>#VALUE!</v>
      </c>
      <c r="F62" s="231" t="e">
        <f>SUMIF('[2]4.Bang luong hien tai'!$G$10:$G$333,$C62,'[2]4.Bang luong hien tai'!$P$10:$P$333)</f>
        <v>#VALUE!</v>
      </c>
      <c r="G62" s="231" t="e">
        <f>SUMIF('[2]4.Bang luong hien tai'!$G$10:$G$333,$C62,'[2]4.Bang luong hien tai'!$Q$10:$Q$333)</f>
        <v>#VALUE!</v>
      </c>
      <c r="H62" s="231" t="e">
        <f>SUMIF('[2]4.Bang luong hien tai'!$G$10:$G$333,$C62,'[2]4.Bang luong hien tai'!$Z$10:$Z$333)</f>
        <v>#VALUE!</v>
      </c>
      <c r="I62" s="232" t="e">
        <f>SUMIF('[2]4.Bang luong hien tai'!$G$10:$G$333,$C62,'[2]4.Bang luong hien tai'!$AA$10:$AA$333)</f>
        <v>#VALUE!</v>
      </c>
      <c r="J62" s="233" t="e">
        <f>SUMIF('[2]4.Bang luong hien tai'!$G$10:$G$333,$C62,'[2]4.Bang luong hien tai'!$AB$10:$AB$333)</f>
        <v>#VALUE!</v>
      </c>
      <c r="K62" s="233" t="e">
        <f>SUMIF('[2]4.Bang luong hien tai'!$G$10:$G$333,$C62,'[2]4.Bang luong hien tai'!$AC$10:$AC$333)</f>
        <v>#VALUE!</v>
      </c>
      <c r="L62" s="233" t="e">
        <f>SUMIF('[2]4.Bang luong hien tai'!$G$10:$G$333,$C62,'[2]4.Bang luong hien tai'!$AD$10:$AD$333)</f>
        <v>#VALUE!</v>
      </c>
      <c r="M62" s="233" t="e">
        <f>SUMIF('[2]4.Bang luong hien tai'!$G$10:$G$333,$C62,'[2]4.Bang luong hien tai'!$AE$10:$AE$333)</f>
        <v>#VALUE!</v>
      </c>
      <c r="N62" s="233" t="e">
        <f>SUMIF('[2]4.Bang luong hien tai'!$G$10:$G$333,$C62,'[2]4.Bang luong hien tai'!$AF$10:$AF$333)</f>
        <v>#VALUE!</v>
      </c>
      <c r="O62" s="233" t="e">
        <f>SUMIF('[2]4.Bang luong hien tai'!$G$10:$G$333,$C62,'[2]4.Bang luong hien tai'!$AG$10:$AG$333)</f>
        <v>#VALUE!</v>
      </c>
      <c r="P62" s="233" t="e">
        <f>SUMIF('[2]4.Bang luong hien tai'!$G$10:$G$333,$C62,'[2]4.Bang luong hien tai'!$AH$10:$AH$333)</f>
        <v>#VALUE!</v>
      </c>
      <c r="Q62" s="233" t="e">
        <f>SUMIF('[2]4.Bang luong hien tai'!$G$10:$G$333,$C62,'[2]4.Bang luong hien tai'!$AI$10:$AI$333)</f>
        <v>#VALUE!</v>
      </c>
      <c r="R62" s="233" t="e">
        <f>SUMIF('[2]4.Bang luong hien tai'!$G$10:$G$333,$C62,'[2]4.Bang luong hien tai'!$AJ$10:$AJ$333)</f>
        <v>#VALUE!</v>
      </c>
      <c r="S62" s="233" t="e">
        <f>SUMIF('[2]4.Bang luong hien tai'!$G$10:$G$333,$C62,'[2]4.Bang luong hien tai'!$BO$10:$BO$333)</f>
        <v>#VALUE!</v>
      </c>
      <c r="T62" s="233" t="e">
        <f>SUMIF('[2]4.Bang luong hien tai'!$G$10:$G$333,$C62,'[2]4.Bang luong hien tai'!$BP$10:$BP$333)</f>
        <v>#VALUE!</v>
      </c>
      <c r="U62" s="233" t="e">
        <f>SUMIF('[2]4.Bang luong hien tai'!$G$10:$G$333,$C62,'[2]4.Bang luong hien tai'!$BS$10:$BS$333)</f>
        <v>#VALUE!</v>
      </c>
      <c r="V62" s="233" t="e">
        <f>SUMIF('[2]4.Bang luong hien tai'!$G$10:$G$333,$C62,'[2]4.Bang luong hien tai'!$BT$10:$BT$333)</f>
        <v>#VALUE!</v>
      </c>
      <c r="W62" s="233" t="e">
        <f>SUMIF('[2]4.Bang luong hien tai'!$G$10:$G$333,$C62,'[2]4.Bang luong hien tai'!$AM$10:$AM$333)</f>
        <v>#VALUE!</v>
      </c>
      <c r="X62" s="233" t="e">
        <f>SUMIF('[2]4.Bang luong hien tai'!$G$10:$G$333,$C62,'[2]4.Bang luong hien tai'!$AN$10:$AN$333)</f>
        <v>#VALUE!</v>
      </c>
      <c r="Y62" s="233" t="e">
        <f>SUMIF('[2]4.Bang luong hien tai'!$G$10:$G$333,$C62,'[2]4.Bang luong hien tai'!$AO$10:$AO$333)</f>
        <v>#VALUE!</v>
      </c>
      <c r="Z62" s="233" t="e">
        <f>SUMIF('[2]4.Bang luong hien tai'!$G$10:$G$333,$C62,'[2]4.Bang luong hien tai'!$AP$10:$AP$333)</f>
        <v>#VALUE!</v>
      </c>
      <c r="AA62" s="233" t="e">
        <f>SUMIF('[1]03.Bang luong hien tai'!$G$143:$G$1450,$C62,'[1]03.Bang luong hien tai'!AQ$143:AQ$1450)</f>
        <v>#VALUE!</v>
      </c>
      <c r="AB62" s="233" t="e">
        <f>SUMIF('[2]4.Bang luong hien tai'!$G$10:$G$333,$C62,'[2]4.Bang luong hien tai'!$AR$10:$AR$333)</f>
        <v>#VALUE!</v>
      </c>
      <c r="AC62" s="233" t="e">
        <f>SUMIF('[1]03.Bang luong hien tai'!$G$10:$G$1450,$C62,'[1]03.Bang luong hien tai'!AS$10:AS$1450)</f>
        <v>#VALUE!</v>
      </c>
      <c r="AD62" s="233" t="e">
        <f>SUMIF('[1]03.Bang luong hien tai'!$G$143:$G$1450,$C62,'[1]03.Bang luong hien tai'!AT$143:AT$1450)</f>
        <v>#VALUE!</v>
      </c>
      <c r="AE62" s="233" t="e">
        <f>SUMIF('[2]4.Bang luong hien tai'!$G$10:$G$333,$C62,'[2]4.Bang luong hien tai'!$AU$10:$AU$333)</f>
        <v>#VALUE!</v>
      </c>
      <c r="AF62" s="233" t="e">
        <f>SUMIF('[2]4.Bang luong hien tai'!$G$10:$G$333,$C62,'[2]4.Bang luong hien tai'!$AV$10:$AV$333)</f>
        <v>#VALUE!</v>
      </c>
      <c r="AG62" s="233" t="e">
        <f>SUMIF('[2]4.Bang luong hien tai'!$G$10:$G$333,$C62,'[2]4.Bang luong hien tai'!$AW$10:$AW$333)</f>
        <v>#VALUE!</v>
      </c>
      <c r="AH62" s="233" t="e">
        <f>SUMIF('[2]4.Bang luong hien tai'!$G$10:$G$333,$C62,'[2]4.Bang luong hien tai'!$BQ$10:$BQ$333)</f>
        <v>#VALUE!</v>
      </c>
      <c r="AI62" s="233" t="e">
        <f>SUMIF('[2]4.Bang luong hien tai'!$G$10:$G$333,$C62,'[2]4.Bang luong hien tai'!$BR$10:$BR$333)</f>
        <v>#VALUE!</v>
      </c>
      <c r="AJ62" s="233" t="e">
        <f>SUMIF('[2]4.Bang luong hien tai'!$G$10:$G$333,$C62,'[2]4.Bang luong hien tai'!$AY$10:$AY$333)</f>
        <v>#VALUE!</v>
      </c>
      <c r="AK62" s="231" t="e">
        <f>SUMIF('[2]4.Bang luong hien tai'!$G$10:$G$333,$C62,'[2]4.Bang luong hien tai'!$AZ$10:$AZ$333)</f>
        <v>#VALUE!</v>
      </c>
      <c r="AL62" s="231" t="e">
        <f>SUMIF('[2]4.Bang luong hien tai'!$G$10:$G$333,$C62,'[2]4.Bang luong hien tai'!$BA$10:$BA$333)</f>
        <v>#VALUE!</v>
      </c>
      <c r="AM62" s="231" t="e">
        <f>SUMIF('[1]03.Bang luong hien tai'!$G$143:$G$1450,$C62,'[1]03.Bang luong hien tai'!BC$143:BC$1450)</f>
        <v>#VALUE!</v>
      </c>
      <c r="AN62" s="231" t="e">
        <f>SUMIF('[1]03.Bang luong hien tai'!$G$143:$G$1450,$C62,'[1]03.Bang luong hien tai'!BD$143:BD$1450)</f>
        <v>#VALUE!</v>
      </c>
      <c r="AO62" s="231" t="e">
        <f>SUMIF('[1]03.Bang luong hien tai'!$G$143:$G$1450,$C62,'[1]03.Bang luong hien tai'!BE$143:BE$1450)</f>
        <v>#VALUE!</v>
      </c>
      <c r="AP62" s="231" t="e">
        <f>SUMIF('[1]03.Bang luong hien tai'!$G$143:$G$1450,$C62,'[1]03.Bang luong hien tai'!BF$143:BF$1450)</f>
        <v>#VALUE!</v>
      </c>
      <c r="AQ62" s="231" t="e">
        <f>SUMIF('[1]03.Bang luong hien tai'!$G$143:$G$1450,$C62,'[1]03.Bang luong hien tai'!BG$143:BG$1450)</f>
        <v>#VALUE!</v>
      </c>
      <c r="AR62" s="231" t="e">
        <f>SUMIF('[1]03.Bang luong hien tai'!$G$143:$G$1450,$C62,'[1]03.Bang luong hien tai'!BI$143:BI$1450)</f>
        <v>#VALUE!</v>
      </c>
      <c r="AS62" s="231" t="e">
        <f>SUMIF('[1]03.Bang luong hien tai'!$G$143:$G$1450,$C62,'[1]03.Bang luong hien tai'!BJ$143:BJ$1450)</f>
        <v>#VALUE!</v>
      </c>
      <c r="AT62" s="231"/>
      <c r="AU62" s="189" t="s">
        <v>20</v>
      </c>
    </row>
    <row r="63" spans="1:47" s="189" customFormat="1" ht="26.4">
      <c r="A63" s="243">
        <v>2</v>
      </c>
      <c r="B63" s="255" t="s">
        <v>354</v>
      </c>
      <c r="C63" s="257" t="s">
        <v>355</v>
      </c>
      <c r="D63" s="229" t="e">
        <f>+COUNTIF('[2]4.Bang luong hien tai'!$G$10:$G$333,'3.Bang phan bo luong'!$C63)</f>
        <v>#VALUE!</v>
      </c>
      <c r="E63" s="230" t="e">
        <f>SUMIF('[2]4.Bang luong hien tai'!$G$10:$G$333,$C63,'[2]4.Bang luong hien tai'!$O$10:$O$333)</f>
        <v>#VALUE!</v>
      </c>
      <c r="F63" s="231" t="e">
        <f>SUMIF('[2]4.Bang luong hien tai'!$G$10:$G$333,$C63,'[2]4.Bang luong hien tai'!$P$10:$P$333)</f>
        <v>#VALUE!</v>
      </c>
      <c r="G63" s="231" t="e">
        <f>SUMIF('[2]4.Bang luong hien tai'!$G$10:$G$333,$C63,'[2]4.Bang luong hien tai'!$Q$10:$Q$333)</f>
        <v>#VALUE!</v>
      </c>
      <c r="H63" s="231" t="e">
        <f>SUMIF('[2]4.Bang luong hien tai'!$G$10:$G$333,$C63,'[2]4.Bang luong hien tai'!$Z$10:$Z$333)</f>
        <v>#VALUE!</v>
      </c>
      <c r="I63" s="232" t="e">
        <f>SUMIF('[2]4.Bang luong hien tai'!$G$10:$G$333,$C63,'[2]4.Bang luong hien tai'!$AA$10:$AA$333)</f>
        <v>#VALUE!</v>
      </c>
      <c r="J63" s="233" t="e">
        <f>SUMIF('[2]4.Bang luong hien tai'!$G$10:$G$333,$C63,'[2]4.Bang luong hien tai'!$AB$10:$AB$333)</f>
        <v>#VALUE!</v>
      </c>
      <c r="K63" s="233" t="e">
        <f>SUMIF('[2]4.Bang luong hien tai'!$G$10:$G$333,$C63,'[2]4.Bang luong hien tai'!$AC$10:$AC$333)</f>
        <v>#VALUE!</v>
      </c>
      <c r="L63" s="233" t="e">
        <f>SUMIF('[2]4.Bang luong hien tai'!$G$10:$G$333,$C63,'[2]4.Bang luong hien tai'!$AD$10:$AD$333)</f>
        <v>#VALUE!</v>
      </c>
      <c r="M63" s="233" t="e">
        <f>SUMIF('[2]4.Bang luong hien tai'!$G$10:$G$333,$C63,'[2]4.Bang luong hien tai'!$AE$10:$AE$333)</f>
        <v>#VALUE!</v>
      </c>
      <c r="N63" s="233" t="e">
        <f>SUMIF('[2]4.Bang luong hien tai'!$G$10:$G$333,$C63,'[2]4.Bang luong hien tai'!$AF$10:$AF$333)</f>
        <v>#VALUE!</v>
      </c>
      <c r="O63" s="233" t="e">
        <f>SUMIF('[2]4.Bang luong hien tai'!$G$10:$G$333,$C63,'[2]4.Bang luong hien tai'!$AG$10:$AG$333)</f>
        <v>#VALUE!</v>
      </c>
      <c r="P63" s="233" t="e">
        <f>SUMIF('[2]4.Bang luong hien tai'!$G$10:$G$333,$C63,'[2]4.Bang luong hien tai'!$AH$10:$AH$333)</f>
        <v>#VALUE!</v>
      </c>
      <c r="Q63" s="233" t="e">
        <f>SUMIF('[2]4.Bang luong hien tai'!$G$10:$G$333,$C63,'[2]4.Bang luong hien tai'!$AI$10:$AI$333)</f>
        <v>#VALUE!</v>
      </c>
      <c r="R63" s="233" t="e">
        <f>SUMIF('[2]4.Bang luong hien tai'!$G$10:$G$333,$C63,'[2]4.Bang luong hien tai'!$AJ$10:$AJ$333)</f>
        <v>#VALUE!</v>
      </c>
      <c r="S63" s="233" t="e">
        <f>SUMIF('[2]4.Bang luong hien tai'!$G$10:$G$333,$C63,'[2]4.Bang luong hien tai'!$BO$10:$BO$333)</f>
        <v>#VALUE!</v>
      </c>
      <c r="T63" s="233" t="e">
        <f>SUMIF('[2]4.Bang luong hien tai'!$G$10:$G$333,$C63,'[2]4.Bang luong hien tai'!$BP$10:$BP$333)</f>
        <v>#VALUE!</v>
      </c>
      <c r="U63" s="233" t="e">
        <f>SUMIF('[2]4.Bang luong hien tai'!$G$10:$G$333,$C63,'[2]4.Bang luong hien tai'!$BS$10:$BS$333)</f>
        <v>#VALUE!</v>
      </c>
      <c r="V63" s="233" t="e">
        <f>SUMIF('[2]4.Bang luong hien tai'!$G$10:$G$333,$C63,'[2]4.Bang luong hien tai'!$BT$10:$BT$333)</f>
        <v>#VALUE!</v>
      </c>
      <c r="W63" s="233" t="e">
        <f>SUMIF('[2]4.Bang luong hien tai'!$G$10:$G$333,$C63,'[2]4.Bang luong hien tai'!$AM$10:$AM$333)</f>
        <v>#VALUE!</v>
      </c>
      <c r="X63" s="233" t="e">
        <f>SUMIF('[2]4.Bang luong hien tai'!$G$10:$G$333,$C63,'[2]4.Bang luong hien tai'!$AN$10:$AN$333)</f>
        <v>#VALUE!</v>
      </c>
      <c r="Y63" s="233" t="e">
        <f>SUMIF('[2]4.Bang luong hien tai'!$G$10:$G$333,$C63,'[2]4.Bang luong hien tai'!$AO$10:$AO$333)</f>
        <v>#VALUE!</v>
      </c>
      <c r="Z63" s="233" t="e">
        <f>SUMIF('[2]4.Bang luong hien tai'!$G$10:$G$333,$C63,'[2]4.Bang luong hien tai'!$AP$10:$AP$333)</f>
        <v>#VALUE!</v>
      </c>
      <c r="AA63" s="233" t="e">
        <f>SUMIF('[1]03.Bang luong hien tai'!$G$143:$G$1450,$C63,'[1]03.Bang luong hien tai'!AQ$143:AQ$1450)</f>
        <v>#VALUE!</v>
      </c>
      <c r="AB63" s="233" t="e">
        <f>SUMIF('[2]4.Bang luong hien tai'!$G$10:$G$333,$C63,'[2]4.Bang luong hien tai'!$AR$10:$AR$333)</f>
        <v>#VALUE!</v>
      </c>
      <c r="AC63" s="233" t="e">
        <f>SUMIF('[1]03.Bang luong hien tai'!$G$10:$G$1450,$C63,'[1]03.Bang luong hien tai'!AS$10:AS$1450)</f>
        <v>#VALUE!</v>
      </c>
      <c r="AD63" s="233" t="e">
        <f>SUMIF('[1]03.Bang luong hien tai'!$G$143:$G$1450,$C63,'[1]03.Bang luong hien tai'!AT$143:AT$1450)</f>
        <v>#VALUE!</v>
      </c>
      <c r="AE63" s="233" t="e">
        <f>SUMIF('[2]4.Bang luong hien tai'!$G$10:$G$333,$C63,'[2]4.Bang luong hien tai'!$AU$10:$AU$333)</f>
        <v>#VALUE!</v>
      </c>
      <c r="AF63" s="233" t="e">
        <f>SUMIF('[2]4.Bang luong hien tai'!$G$10:$G$333,$C63,'[2]4.Bang luong hien tai'!$AV$10:$AV$333)</f>
        <v>#VALUE!</v>
      </c>
      <c r="AG63" s="233" t="e">
        <f>SUMIF('[2]4.Bang luong hien tai'!$G$10:$G$333,$C63,'[2]4.Bang luong hien tai'!$AW$10:$AW$333)</f>
        <v>#VALUE!</v>
      </c>
      <c r="AH63" s="233" t="e">
        <f>SUMIF('[2]4.Bang luong hien tai'!$G$10:$G$333,$C63,'[2]4.Bang luong hien tai'!$BQ$10:$BQ$333)</f>
        <v>#VALUE!</v>
      </c>
      <c r="AI63" s="233" t="e">
        <f>SUMIF('[2]4.Bang luong hien tai'!$G$10:$G$333,$C63,'[2]4.Bang luong hien tai'!$BR$10:$BR$333)</f>
        <v>#VALUE!</v>
      </c>
      <c r="AJ63" s="233" t="e">
        <f>SUMIF('[2]4.Bang luong hien tai'!$G$10:$G$333,$C63,'[2]4.Bang luong hien tai'!$AY$10:$AY$333)</f>
        <v>#VALUE!</v>
      </c>
      <c r="AK63" s="231" t="e">
        <f>SUMIF('[2]4.Bang luong hien tai'!$G$10:$G$333,$C63,'[2]4.Bang luong hien tai'!$AZ$10:$AZ$333)</f>
        <v>#VALUE!</v>
      </c>
      <c r="AL63" s="231" t="e">
        <f>SUMIF('[2]4.Bang luong hien tai'!$G$10:$G$333,$C63,'[2]4.Bang luong hien tai'!$BA$10:$BA$333)</f>
        <v>#VALUE!</v>
      </c>
      <c r="AM63" s="231" t="e">
        <f>SUMIF('[1]03.Bang luong hien tai'!$G$143:$G$1450,$C63,'[1]03.Bang luong hien tai'!BC$143:BC$1450)</f>
        <v>#VALUE!</v>
      </c>
      <c r="AN63" s="231" t="e">
        <f>SUMIF('[1]03.Bang luong hien tai'!$G$143:$G$1450,$C63,'[1]03.Bang luong hien tai'!BD$143:BD$1450)</f>
        <v>#VALUE!</v>
      </c>
      <c r="AO63" s="231" t="e">
        <f>SUMIF('[1]03.Bang luong hien tai'!$G$143:$G$1450,$C63,'[1]03.Bang luong hien tai'!BE$143:BE$1450)</f>
        <v>#VALUE!</v>
      </c>
      <c r="AP63" s="231" t="e">
        <f>SUMIF('[1]03.Bang luong hien tai'!$G$143:$G$1450,$C63,'[1]03.Bang luong hien tai'!BF$143:BF$1450)</f>
        <v>#VALUE!</v>
      </c>
      <c r="AQ63" s="231" t="e">
        <f>SUMIF('[1]03.Bang luong hien tai'!$G$143:$G$1450,$C63,'[1]03.Bang luong hien tai'!BG$143:BG$1450)</f>
        <v>#VALUE!</v>
      </c>
      <c r="AR63" s="231" t="e">
        <f>SUMIF('[1]03.Bang luong hien tai'!$G$143:$G$1450,$C63,'[1]03.Bang luong hien tai'!BI$143:BI$1450)</f>
        <v>#VALUE!</v>
      </c>
      <c r="AS63" s="231" t="e">
        <f>SUMIF('[1]03.Bang luong hien tai'!$G$143:$G$1450,$C63,'[1]03.Bang luong hien tai'!BJ$143:BJ$1450)</f>
        <v>#VALUE!</v>
      </c>
      <c r="AT63" s="245"/>
      <c r="AU63" s="189" t="s">
        <v>20</v>
      </c>
    </row>
    <row r="64" spans="1:47" s="189" customFormat="1" ht="15.75" customHeight="1">
      <c r="A64" s="220" t="s">
        <v>356</v>
      </c>
      <c r="B64" s="155"/>
      <c r="C64" s="221"/>
      <c r="D64" s="240" t="e">
        <f t="shared" ref="D64:AS64" si="10">SUM(D62:D63)</f>
        <v>#VALUE!</v>
      </c>
      <c r="E64" s="240" t="e">
        <f t="shared" si="10"/>
        <v>#VALUE!</v>
      </c>
      <c r="F64" s="240" t="e">
        <f t="shared" si="10"/>
        <v>#VALUE!</v>
      </c>
      <c r="G64" s="240" t="e">
        <f t="shared" si="10"/>
        <v>#VALUE!</v>
      </c>
      <c r="H64" s="240" t="e">
        <f t="shared" si="10"/>
        <v>#VALUE!</v>
      </c>
      <c r="I64" s="240" t="e">
        <f t="shared" si="10"/>
        <v>#VALUE!</v>
      </c>
      <c r="J64" s="240" t="e">
        <f t="shared" si="10"/>
        <v>#VALUE!</v>
      </c>
      <c r="K64" s="240" t="e">
        <f t="shared" si="10"/>
        <v>#VALUE!</v>
      </c>
      <c r="L64" s="240" t="e">
        <f t="shared" si="10"/>
        <v>#VALUE!</v>
      </c>
      <c r="M64" s="240" t="e">
        <f t="shared" si="10"/>
        <v>#VALUE!</v>
      </c>
      <c r="N64" s="240" t="e">
        <f t="shared" si="10"/>
        <v>#VALUE!</v>
      </c>
      <c r="O64" s="240" t="e">
        <f t="shared" si="10"/>
        <v>#VALUE!</v>
      </c>
      <c r="P64" s="240" t="e">
        <f t="shared" si="10"/>
        <v>#VALUE!</v>
      </c>
      <c r="Q64" s="240" t="e">
        <f t="shared" si="10"/>
        <v>#VALUE!</v>
      </c>
      <c r="R64" s="240" t="e">
        <f t="shared" si="10"/>
        <v>#VALUE!</v>
      </c>
      <c r="S64" s="240" t="e">
        <f t="shared" si="10"/>
        <v>#VALUE!</v>
      </c>
      <c r="T64" s="240" t="e">
        <f t="shared" si="10"/>
        <v>#VALUE!</v>
      </c>
      <c r="U64" s="240" t="e">
        <f t="shared" si="10"/>
        <v>#VALUE!</v>
      </c>
      <c r="V64" s="240" t="e">
        <f t="shared" si="10"/>
        <v>#VALUE!</v>
      </c>
      <c r="W64" s="240" t="e">
        <f t="shared" si="10"/>
        <v>#VALUE!</v>
      </c>
      <c r="X64" s="240" t="e">
        <f t="shared" si="10"/>
        <v>#VALUE!</v>
      </c>
      <c r="Y64" s="240" t="e">
        <f t="shared" si="10"/>
        <v>#VALUE!</v>
      </c>
      <c r="Z64" s="240" t="e">
        <f t="shared" si="10"/>
        <v>#VALUE!</v>
      </c>
      <c r="AA64" s="240" t="e">
        <f t="shared" si="10"/>
        <v>#VALUE!</v>
      </c>
      <c r="AB64" s="240" t="e">
        <f t="shared" si="10"/>
        <v>#VALUE!</v>
      </c>
      <c r="AC64" s="240" t="e">
        <f t="shared" si="10"/>
        <v>#VALUE!</v>
      </c>
      <c r="AD64" s="240" t="e">
        <f t="shared" si="10"/>
        <v>#VALUE!</v>
      </c>
      <c r="AE64" s="240" t="e">
        <f t="shared" si="10"/>
        <v>#VALUE!</v>
      </c>
      <c r="AF64" s="240" t="e">
        <f t="shared" si="10"/>
        <v>#VALUE!</v>
      </c>
      <c r="AG64" s="240" t="e">
        <f t="shared" si="10"/>
        <v>#VALUE!</v>
      </c>
      <c r="AH64" s="240" t="e">
        <f t="shared" si="10"/>
        <v>#VALUE!</v>
      </c>
      <c r="AI64" s="240" t="e">
        <f t="shared" si="10"/>
        <v>#VALUE!</v>
      </c>
      <c r="AJ64" s="240" t="e">
        <f t="shared" si="10"/>
        <v>#VALUE!</v>
      </c>
      <c r="AK64" s="240" t="e">
        <f t="shared" si="10"/>
        <v>#VALUE!</v>
      </c>
      <c r="AL64" s="240" t="e">
        <f t="shared" si="10"/>
        <v>#VALUE!</v>
      </c>
      <c r="AM64" s="240" t="e">
        <f t="shared" si="10"/>
        <v>#VALUE!</v>
      </c>
      <c r="AN64" s="240" t="e">
        <f t="shared" si="10"/>
        <v>#VALUE!</v>
      </c>
      <c r="AO64" s="240" t="e">
        <f t="shared" si="10"/>
        <v>#VALUE!</v>
      </c>
      <c r="AP64" s="240" t="e">
        <f t="shared" si="10"/>
        <v>#VALUE!</v>
      </c>
      <c r="AQ64" s="240" t="e">
        <f t="shared" si="10"/>
        <v>#VALUE!</v>
      </c>
      <c r="AR64" s="240" t="e">
        <f t="shared" si="10"/>
        <v>#VALUE!</v>
      </c>
      <c r="AS64" s="240" t="e">
        <f t="shared" si="10"/>
        <v>#VALUE!</v>
      </c>
      <c r="AT64" s="240">
        <f>SUM(AT62:AT62)</f>
        <v>0</v>
      </c>
      <c r="AU64" s="189" t="s">
        <v>20</v>
      </c>
    </row>
    <row r="65" spans="1:47" s="189" customFormat="1" ht="12">
      <c r="A65" s="220" t="s">
        <v>357</v>
      </c>
      <c r="B65" s="155"/>
      <c r="C65" s="221"/>
      <c r="D65" s="221"/>
      <c r="E65" s="221"/>
      <c r="F65" s="221"/>
      <c r="G65" s="221"/>
      <c r="H65" s="221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  <c r="AJ65" s="242"/>
      <c r="AK65" s="221"/>
      <c r="AL65" s="221"/>
      <c r="AM65" s="221"/>
      <c r="AN65" s="221"/>
      <c r="AO65" s="221"/>
      <c r="AP65" s="221"/>
      <c r="AQ65" s="221"/>
      <c r="AR65" s="221"/>
      <c r="AS65" s="221"/>
      <c r="AT65" s="221"/>
      <c r="AU65" s="189" t="s">
        <v>0</v>
      </c>
    </row>
    <row r="66" spans="1:47" s="189" customFormat="1" ht="22.8">
      <c r="A66" s="243">
        <v>1</v>
      </c>
      <c r="B66" s="255" t="s">
        <v>174</v>
      </c>
      <c r="C66" s="258" t="s">
        <v>175</v>
      </c>
      <c r="D66" s="229" t="e">
        <f>+COUNTIF('[2]4.Bang luong hien tai'!$G$10:$G$333,'3.Bang phan bo luong'!$C66)</f>
        <v>#VALUE!</v>
      </c>
      <c r="E66" s="230" t="e">
        <f>SUMIF('[2]4.Bang luong hien tai'!$G$10:$G$333,$C66,'[2]4.Bang luong hien tai'!$O$10:$O$333)</f>
        <v>#VALUE!</v>
      </c>
      <c r="F66" s="231" t="e">
        <f>SUMIF('[2]4.Bang luong hien tai'!$G$10:$G$333,$C66,'[2]4.Bang luong hien tai'!$P$10:$P$333)</f>
        <v>#VALUE!</v>
      </c>
      <c r="G66" s="231" t="e">
        <f>SUMIF('[2]4.Bang luong hien tai'!$G$10:$G$333,$C66,'[2]4.Bang luong hien tai'!$Q$10:$Q$333)</f>
        <v>#VALUE!</v>
      </c>
      <c r="H66" s="231" t="e">
        <f>SUMIF('[2]4.Bang luong hien tai'!$G$10:$G$333,$C66,'[2]4.Bang luong hien tai'!$Z$10:$Z$333)</f>
        <v>#VALUE!</v>
      </c>
      <c r="I66" s="232" t="e">
        <f>SUMIF('[2]4.Bang luong hien tai'!$G$10:$G$333,$C66,'[2]4.Bang luong hien tai'!$AA$10:$AA$333)</f>
        <v>#VALUE!</v>
      </c>
      <c r="J66" s="233" t="e">
        <f>SUMIF('[2]4.Bang luong hien tai'!$G$10:$G$333,$C66,'[2]4.Bang luong hien tai'!$AB$10:$AB$333)</f>
        <v>#VALUE!</v>
      </c>
      <c r="K66" s="233" t="e">
        <f>SUMIF('[2]4.Bang luong hien tai'!$G$10:$G$333,$C66,'[2]4.Bang luong hien tai'!$AC$10:$AC$333)</f>
        <v>#VALUE!</v>
      </c>
      <c r="L66" s="233" t="e">
        <f>SUMIF('[2]4.Bang luong hien tai'!$G$10:$G$333,$C66,'[2]4.Bang luong hien tai'!$AD$10:$AD$333)</f>
        <v>#VALUE!</v>
      </c>
      <c r="M66" s="233" t="e">
        <f>SUMIF('[2]4.Bang luong hien tai'!$G$10:$G$333,$C66,'[2]4.Bang luong hien tai'!$AE$10:$AE$333)</f>
        <v>#VALUE!</v>
      </c>
      <c r="N66" s="233" t="e">
        <f>SUMIF('[2]4.Bang luong hien tai'!$G$10:$G$333,$C66,'[2]4.Bang luong hien tai'!$AF$10:$AF$333)</f>
        <v>#VALUE!</v>
      </c>
      <c r="O66" s="233" t="e">
        <f>SUMIF('[2]4.Bang luong hien tai'!$G$10:$G$333,$C66,'[2]4.Bang luong hien tai'!$AG$10:$AG$333)</f>
        <v>#VALUE!</v>
      </c>
      <c r="P66" s="233" t="e">
        <f>SUMIF('[2]4.Bang luong hien tai'!$G$10:$G$333,$C66,'[2]4.Bang luong hien tai'!$AH$10:$AH$333)</f>
        <v>#VALUE!</v>
      </c>
      <c r="Q66" s="233" t="e">
        <f>SUMIF('[2]4.Bang luong hien tai'!$G$10:$G$333,$C66,'[2]4.Bang luong hien tai'!$AI$10:$AI$333)</f>
        <v>#VALUE!</v>
      </c>
      <c r="R66" s="233" t="e">
        <f>SUMIF('[2]4.Bang luong hien tai'!$G$10:$G$333,$C66,'[2]4.Bang luong hien tai'!$AJ$10:$AJ$333)</f>
        <v>#VALUE!</v>
      </c>
      <c r="S66" s="233" t="e">
        <f>SUMIF('[2]4.Bang luong hien tai'!$G$10:$G$333,$C66,'[2]4.Bang luong hien tai'!$BO$10:$BO$333)</f>
        <v>#VALUE!</v>
      </c>
      <c r="T66" s="233" t="e">
        <f>SUMIF('[2]4.Bang luong hien tai'!$G$10:$G$333,$C66,'[2]4.Bang luong hien tai'!$BP$10:$BP$333)</f>
        <v>#VALUE!</v>
      </c>
      <c r="U66" s="233" t="e">
        <f>SUMIF('[2]4.Bang luong hien tai'!$G$10:$G$333,$C66,'[2]4.Bang luong hien tai'!$BS$10:$BS$333)</f>
        <v>#VALUE!</v>
      </c>
      <c r="V66" s="233" t="e">
        <f>SUMIF('[2]4.Bang luong hien tai'!$G$10:$G$333,$C66,'[2]4.Bang luong hien tai'!$BT$10:$BT$333)</f>
        <v>#VALUE!</v>
      </c>
      <c r="W66" s="233" t="e">
        <f>SUMIF('[2]4.Bang luong hien tai'!$G$10:$G$333,$C66,'[2]4.Bang luong hien tai'!$AM$10:$AM$333)</f>
        <v>#VALUE!</v>
      </c>
      <c r="X66" s="233" t="e">
        <f>SUMIF('[2]4.Bang luong hien tai'!$G$10:$G$333,$C66,'[2]4.Bang luong hien tai'!$AN$10:$AN$333)</f>
        <v>#VALUE!</v>
      </c>
      <c r="Y66" s="233" t="e">
        <f>SUMIF('[2]4.Bang luong hien tai'!$G$10:$G$333,$C66,'[2]4.Bang luong hien tai'!$AO$10:$AO$333)</f>
        <v>#VALUE!</v>
      </c>
      <c r="Z66" s="233" t="e">
        <f>SUMIF('[2]4.Bang luong hien tai'!$G$10:$G$333,$C66,'[2]4.Bang luong hien tai'!$AP$10:$AP$333)</f>
        <v>#VALUE!</v>
      </c>
      <c r="AA66" s="233" t="e">
        <f>SUMIF('[1]03.Bang luong hien tai'!$G$143:$G$1450,$C66,'[1]03.Bang luong hien tai'!AQ$143:AQ$1450)</f>
        <v>#VALUE!</v>
      </c>
      <c r="AB66" s="233" t="e">
        <f>SUMIF('[2]4.Bang luong hien tai'!$G$10:$G$333,$C66,'[2]4.Bang luong hien tai'!$AR$10:$AR$333)</f>
        <v>#VALUE!</v>
      </c>
      <c r="AC66" s="233" t="e">
        <f>SUMIF('[1]03.Bang luong hien tai'!$G$10:$G$1450,$C66,'[1]03.Bang luong hien tai'!AS$10:AS$1450)</f>
        <v>#VALUE!</v>
      </c>
      <c r="AD66" s="233" t="e">
        <f>SUMIF('[1]03.Bang luong hien tai'!$G$143:$G$1450,$C66,'[1]03.Bang luong hien tai'!AT$143:AT$1450)</f>
        <v>#VALUE!</v>
      </c>
      <c r="AE66" s="233" t="e">
        <f>SUMIF('[2]4.Bang luong hien tai'!$G$10:$G$333,$C66,'[2]4.Bang luong hien tai'!$AU$10:$AU$333)</f>
        <v>#VALUE!</v>
      </c>
      <c r="AF66" s="233" t="e">
        <f>SUMIF('[2]4.Bang luong hien tai'!$G$10:$G$333,$C66,'[2]4.Bang luong hien tai'!$AV$10:$AV$333)</f>
        <v>#VALUE!</v>
      </c>
      <c r="AG66" s="233" t="e">
        <f>SUMIF('[2]4.Bang luong hien tai'!$G$10:$G$333,$C66,'[2]4.Bang luong hien tai'!$AW$10:$AW$333)</f>
        <v>#VALUE!</v>
      </c>
      <c r="AH66" s="233" t="e">
        <f>SUMIF('[2]4.Bang luong hien tai'!$G$10:$G$333,$C66,'[2]4.Bang luong hien tai'!$BQ$10:$BQ$333)</f>
        <v>#VALUE!</v>
      </c>
      <c r="AI66" s="233" t="e">
        <f>SUMIF('[2]4.Bang luong hien tai'!$G$10:$G$333,$C66,'[2]4.Bang luong hien tai'!$BR$10:$BR$333)</f>
        <v>#VALUE!</v>
      </c>
      <c r="AJ66" s="233" t="e">
        <f>SUMIF('[2]4.Bang luong hien tai'!$G$10:$G$333,$C66,'[2]4.Bang luong hien tai'!$AY$10:$AY$333)</f>
        <v>#VALUE!</v>
      </c>
      <c r="AK66" s="231" t="e">
        <f>SUMIF('[2]4.Bang luong hien tai'!$G$10:$G$333,$C66,'[2]4.Bang luong hien tai'!$AZ$10:$AZ$333)</f>
        <v>#VALUE!</v>
      </c>
      <c r="AL66" s="231" t="e">
        <f>SUMIF('[2]4.Bang luong hien tai'!$G$10:$G$333,$C66,'[2]4.Bang luong hien tai'!$BA$10:$BA$333)</f>
        <v>#VALUE!</v>
      </c>
      <c r="AM66" s="231" t="e">
        <f>SUMIF('[1]03.Bang luong hien tai'!$G$10:$G$1450,$C66,'[1]03.Bang luong hien tai'!BC$10:BC$1450)</f>
        <v>#VALUE!</v>
      </c>
      <c r="AN66" s="231" t="e">
        <f>SUMIF('[1]03.Bang luong hien tai'!$G$10:$G$343,$C66,'[1]03.Bang luong hien tai'!$AL$10:$AL$343)</f>
        <v>#VALUE!</v>
      </c>
      <c r="AO66" s="231" t="e">
        <f>SUMIF('[1]03.Bang luong hien tai'!$G$10:$G$1450,$C66,'[1]03.Bang luong hien tai'!BE$10:BE$1450)</f>
        <v>#VALUE!</v>
      </c>
      <c r="AP66" s="231" t="e">
        <f>SUMIF('[1]03.Bang luong hien tai'!$G$10:$G$1450,$C66,'[1]03.Bang luong hien tai'!BF$10:BF$1450)</f>
        <v>#VALUE!</v>
      </c>
      <c r="AQ66" s="231" t="e">
        <f>SUMIF('[1]03.Bang luong hien tai'!$G$10:$G$1450,$C66,'[1]03.Bang luong hien tai'!BG$10:BG$1450)</f>
        <v>#VALUE!</v>
      </c>
      <c r="AR66" s="231" t="e">
        <f>SUMIF('[1]03.Bang luong hien tai'!$G$10:$G$1450,$C66,'[1]03.Bang luong hien tai'!BI$10:BI$1450)</f>
        <v>#VALUE!</v>
      </c>
      <c r="AS66" s="231" t="e">
        <f>SUMIF('[1]03.Bang luong hien tai'!$G$10:$G$1450,$C66,'[1]03.Bang luong hien tai'!BJ$10:BJ$1450)</f>
        <v>#VALUE!</v>
      </c>
      <c r="AT66" s="231"/>
      <c r="AU66" s="189" t="s">
        <v>0</v>
      </c>
    </row>
    <row r="67" spans="1:47" s="189" customFormat="1" ht="26.4">
      <c r="A67" s="243">
        <v>2</v>
      </c>
      <c r="B67" s="255" t="s">
        <v>291</v>
      </c>
      <c r="C67" s="258" t="s">
        <v>358</v>
      </c>
      <c r="D67" s="229" t="e">
        <f>+COUNTIF('[2]4.Bang luong hien tai'!$G$10:$G$333,'3.Bang phan bo luong'!$C67)</f>
        <v>#VALUE!</v>
      </c>
      <c r="E67" s="230" t="e">
        <f>SUMIF('[2]4.Bang luong hien tai'!$G$10:$G$333,$C67,'[2]4.Bang luong hien tai'!$O$10:$O$333)</f>
        <v>#VALUE!</v>
      </c>
      <c r="F67" s="231" t="e">
        <f>SUMIF('[2]4.Bang luong hien tai'!$G$10:$G$333,$C67,'[2]4.Bang luong hien tai'!$P$10:$P$333)</f>
        <v>#VALUE!</v>
      </c>
      <c r="G67" s="231" t="e">
        <f>SUMIF('[2]4.Bang luong hien tai'!$G$10:$G$333,$C67,'[2]4.Bang luong hien tai'!$Q$10:$Q$333)</f>
        <v>#VALUE!</v>
      </c>
      <c r="H67" s="231" t="e">
        <f>SUMIF('[2]4.Bang luong hien tai'!$G$10:$G$333,$C67,'[2]4.Bang luong hien tai'!$Z$10:$Z$333)</f>
        <v>#VALUE!</v>
      </c>
      <c r="I67" s="232" t="e">
        <f>SUMIF('[2]4.Bang luong hien tai'!$G$10:$G$333,$C67,'[2]4.Bang luong hien tai'!$AA$10:$AA$333)</f>
        <v>#VALUE!</v>
      </c>
      <c r="J67" s="233" t="e">
        <f>SUMIF('[2]4.Bang luong hien tai'!$G$10:$G$333,$C67,'[2]4.Bang luong hien tai'!$AB$10:$AB$333)</f>
        <v>#VALUE!</v>
      </c>
      <c r="K67" s="233" t="e">
        <f>SUMIF('[2]4.Bang luong hien tai'!$G$10:$G$333,$C67,'[2]4.Bang luong hien tai'!$AC$10:$AC$333)</f>
        <v>#VALUE!</v>
      </c>
      <c r="L67" s="233" t="e">
        <f>SUMIF('[2]4.Bang luong hien tai'!$G$10:$G$333,$C67,'[2]4.Bang luong hien tai'!$AD$10:$AD$333)</f>
        <v>#VALUE!</v>
      </c>
      <c r="M67" s="233" t="e">
        <f>SUMIF('[2]4.Bang luong hien tai'!$G$10:$G$333,$C67,'[2]4.Bang luong hien tai'!$AE$10:$AE$333)</f>
        <v>#VALUE!</v>
      </c>
      <c r="N67" s="233" t="e">
        <f>SUMIF('[2]4.Bang luong hien tai'!$G$10:$G$333,$C67,'[2]4.Bang luong hien tai'!$AF$10:$AF$333)</f>
        <v>#VALUE!</v>
      </c>
      <c r="O67" s="233" t="e">
        <f>SUMIF('[2]4.Bang luong hien tai'!$G$10:$G$333,$C67,'[2]4.Bang luong hien tai'!$AG$10:$AG$333)</f>
        <v>#VALUE!</v>
      </c>
      <c r="P67" s="233" t="e">
        <f>SUMIF('[2]4.Bang luong hien tai'!$G$10:$G$333,$C67,'[2]4.Bang luong hien tai'!$AH$10:$AH$333)</f>
        <v>#VALUE!</v>
      </c>
      <c r="Q67" s="233" t="e">
        <f>SUMIF('[2]4.Bang luong hien tai'!$G$10:$G$333,$C67,'[2]4.Bang luong hien tai'!$AI$10:$AI$333)</f>
        <v>#VALUE!</v>
      </c>
      <c r="R67" s="233" t="e">
        <f>SUMIF('[2]4.Bang luong hien tai'!$G$10:$G$333,$C67,'[2]4.Bang luong hien tai'!$AJ$10:$AJ$333)</f>
        <v>#VALUE!</v>
      </c>
      <c r="S67" s="233" t="e">
        <f>SUMIF('[2]4.Bang luong hien tai'!$G$10:$G$333,$C67,'[2]4.Bang luong hien tai'!$BO$10:$BO$333)</f>
        <v>#VALUE!</v>
      </c>
      <c r="T67" s="233" t="e">
        <f>SUMIF('[2]4.Bang luong hien tai'!$G$10:$G$333,$C67,'[2]4.Bang luong hien tai'!$BP$10:$BP$333)</f>
        <v>#VALUE!</v>
      </c>
      <c r="U67" s="233" t="e">
        <f>SUMIF('[2]4.Bang luong hien tai'!$G$10:$G$333,$C67,'[2]4.Bang luong hien tai'!$BS$10:$BS$333)</f>
        <v>#VALUE!</v>
      </c>
      <c r="V67" s="233" t="e">
        <f>SUMIF('[2]4.Bang luong hien tai'!$G$10:$G$333,$C67,'[2]4.Bang luong hien tai'!$BT$10:$BT$333)</f>
        <v>#VALUE!</v>
      </c>
      <c r="W67" s="233" t="e">
        <f>SUMIF('[2]4.Bang luong hien tai'!$G$10:$G$333,$C67,'[2]4.Bang luong hien tai'!$AM$10:$AM$333)</f>
        <v>#VALUE!</v>
      </c>
      <c r="X67" s="233" t="e">
        <f>SUMIF('[2]4.Bang luong hien tai'!$G$10:$G$333,$C67,'[2]4.Bang luong hien tai'!$AN$10:$AN$333)</f>
        <v>#VALUE!</v>
      </c>
      <c r="Y67" s="233" t="e">
        <f>SUMIF('[2]4.Bang luong hien tai'!$G$10:$G$333,$C67,'[2]4.Bang luong hien tai'!$AO$10:$AO$333)</f>
        <v>#VALUE!</v>
      </c>
      <c r="Z67" s="233" t="e">
        <f>SUMIF('[2]4.Bang luong hien tai'!$G$10:$G$333,$C67,'[2]4.Bang luong hien tai'!$AP$10:$AP$333)</f>
        <v>#VALUE!</v>
      </c>
      <c r="AA67" s="233" t="e">
        <f>SUMIF('[1]03.Bang luong hien tai'!$G$143:$G$1450,$C67,'[1]03.Bang luong hien tai'!AQ$143:AQ$1450)</f>
        <v>#VALUE!</v>
      </c>
      <c r="AB67" s="233" t="e">
        <f>SUMIF('[2]4.Bang luong hien tai'!$G$10:$G$333,$C67,'[2]4.Bang luong hien tai'!$AR$10:$AR$333)</f>
        <v>#VALUE!</v>
      </c>
      <c r="AC67" s="233" t="e">
        <f>SUMIF('[1]03.Bang luong hien tai'!$G$10:$G$1450,$C67,'[1]03.Bang luong hien tai'!AS$10:AS$1450)</f>
        <v>#VALUE!</v>
      </c>
      <c r="AD67" s="233" t="e">
        <f>SUMIF('[1]03.Bang luong hien tai'!$G$143:$G$1450,$C67,'[1]03.Bang luong hien tai'!AT$143:AT$1450)</f>
        <v>#VALUE!</v>
      </c>
      <c r="AE67" s="233" t="e">
        <f>SUMIF('[2]4.Bang luong hien tai'!$G$10:$G$333,$C67,'[2]4.Bang luong hien tai'!$AU$10:$AU$333)</f>
        <v>#VALUE!</v>
      </c>
      <c r="AF67" s="233" t="e">
        <f>SUMIF('[2]4.Bang luong hien tai'!$G$10:$G$333,$C67,'[2]4.Bang luong hien tai'!$AV$10:$AV$333)</f>
        <v>#VALUE!</v>
      </c>
      <c r="AG67" s="233" t="e">
        <f>SUMIF('[2]4.Bang luong hien tai'!$G$10:$G$333,$C67,'[2]4.Bang luong hien tai'!$AW$10:$AW$333)</f>
        <v>#VALUE!</v>
      </c>
      <c r="AH67" s="233" t="e">
        <f>SUMIF('[2]4.Bang luong hien tai'!$G$10:$G$333,$C67,'[2]4.Bang luong hien tai'!$BQ$10:$BQ$333)</f>
        <v>#VALUE!</v>
      </c>
      <c r="AI67" s="233" t="e">
        <f>SUMIF('[2]4.Bang luong hien tai'!$G$10:$G$333,$C67,'[2]4.Bang luong hien tai'!$BR$10:$BR$333)</f>
        <v>#VALUE!</v>
      </c>
      <c r="AJ67" s="233" t="e">
        <f>SUMIF('[2]4.Bang luong hien tai'!$G$10:$G$333,$C67,'[2]4.Bang luong hien tai'!$AY$10:$AY$333)</f>
        <v>#VALUE!</v>
      </c>
      <c r="AK67" s="231" t="e">
        <f>SUMIF('[2]4.Bang luong hien tai'!$G$10:$G$333,$C67,'[2]4.Bang luong hien tai'!$AZ$10:$AZ$333)</f>
        <v>#VALUE!</v>
      </c>
      <c r="AL67" s="231" t="e">
        <f>SUMIF('[2]4.Bang luong hien tai'!$G$10:$G$333,$C67,'[2]4.Bang luong hien tai'!$BA$10:$BA$333)</f>
        <v>#VALUE!</v>
      </c>
      <c r="AM67" s="231" t="e">
        <f>SUMIF('[1]03.Bang luong hien tai'!$G$10:$G$1450,$C67,'[1]03.Bang luong hien tai'!BC$10:BC$1450)</f>
        <v>#VALUE!</v>
      </c>
      <c r="AN67" s="231" t="e">
        <f>SUMIF('[1]03.Bang luong hien tai'!$G$10:$G$343,$C67,'[1]03.Bang luong hien tai'!$AL$10:$AL$343)</f>
        <v>#VALUE!</v>
      </c>
      <c r="AO67" s="231" t="e">
        <f>SUMIF('[1]03.Bang luong hien tai'!$G$10:$G$1450,$C67,'[1]03.Bang luong hien tai'!BE$10:BE$1450)</f>
        <v>#VALUE!</v>
      </c>
      <c r="AP67" s="231" t="e">
        <f>SUMIF('[1]03.Bang luong hien tai'!$G$10:$G$1450,$C67,'[1]03.Bang luong hien tai'!BF$10:BF$1450)</f>
        <v>#VALUE!</v>
      </c>
      <c r="AQ67" s="231" t="e">
        <f>SUMIF('[1]03.Bang luong hien tai'!$G$10:$G$1450,$C67,'[1]03.Bang luong hien tai'!BG$10:BG$1450)</f>
        <v>#VALUE!</v>
      </c>
      <c r="AR67" s="231" t="e">
        <f>SUMIF('[1]03.Bang luong hien tai'!$G$10:$G$1450,$C67,'[1]03.Bang luong hien tai'!BI$10:BI$1450)</f>
        <v>#VALUE!</v>
      </c>
      <c r="AS67" s="231" t="e">
        <f>SUMIF('[1]03.Bang luong hien tai'!$G$10:$G$1450,$C67,'[1]03.Bang luong hien tai'!BJ$10:BJ$1450)</f>
        <v>#VALUE!</v>
      </c>
      <c r="AT67" s="231"/>
      <c r="AU67" s="189" t="s">
        <v>0</v>
      </c>
    </row>
    <row r="68" spans="1:47" s="189" customFormat="1" ht="24">
      <c r="A68" s="243">
        <v>3</v>
      </c>
      <c r="B68" s="3" t="s">
        <v>293</v>
      </c>
      <c r="C68" s="4" t="s">
        <v>177</v>
      </c>
      <c r="D68" s="229" t="e">
        <f>+COUNTIF('[2]4.Bang luong hien tai'!$G$10:$G$333,'3.Bang phan bo luong'!$C68)</f>
        <v>#VALUE!</v>
      </c>
      <c r="E68" s="230" t="e">
        <f>SUMIF('[2]4.Bang luong hien tai'!$G$10:$G$333,$C68,'[2]4.Bang luong hien tai'!$O$10:$O$333)</f>
        <v>#VALUE!</v>
      </c>
      <c r="F68" s="231" t="e">
        <f>SUMIF('[2]4.Bang luong hien tai'!$G$10:$G$333,$C68,'[2]4.Bang luong hien tai'!$P$10:$P$333)</f>
        <v>#VALUE!</v>
      </c>
      <c r="G68" s="231" t="e">
        <f>SUMIF('[2]4.Bang luong hien tai'!$G$10:$G$333,$C68,'[2]4.Bang luong hien tai'!$Q$10:$Q$333)</f>
        <v>#VALUE!</v>
      </c>
      <c r="H68" s="231" t="e">
        <f>SUMIF('[2]4.Bang luong hien tai'!$G$10:$G$333,$C68,'[2]4.Bang luong hien tai'!$Z$10:$Z$333)</f>
        <v>#VALUE!</v>
      </c>
      <c r="I68" s="232" t="e">
        <f>SUMIF('[2]4.Bang luong hien tai'!$G$10:$G$333,$C68,'[2]4.Bang luong hien tai'!$AA$10:$AA$333)</f>
        <v>#VALUE!</v>
      </c>
      <c r="J68" s="233" t="e">
        <f>SUMIF('[2]4.Bang luong hien tai'!$G$10:$G$333,$C68,'[2]4.Bang luong hien tai'!$AB$10:$AB$333)</f>
        <v>#VALUE!</v>
      </c>
      <c r="K68" s="233" t="e">
        <f>SUMIF('[2]4.Bang luong hien tai'!$G$10:$G$333,$C68,'[2]4.Bang luong hien tai'!$AC$10:$AC$333)</f>
        <v>#VALUE!</v>
      </c>
      <c r="L68" s="233" t="e">
        <f>SUMIF('[2]4.Bang luong hien tai'!$G$10:$G$333,$C68,'[2]4.Bang luong hien tai'!$AD$10:$AD$333)</f>
        <v>#VALUE!</v>
      </c>
      <c r="M68" s="233" t="e">
        <f>SUMIF('[2]4.Bang luong hien tai'!$G$10:$G$333,$C68,'[2]4.Bang luong hien tai'!$AE$10:$AE$333)</f>
        <v>#VALUE!</v>
      </c>
      <c r="N68" s="233" t="e">
        <f>SUMIF('[2]4.Bang luong hien tai'!$G$10:$G$333,$C68,'[2]4.Bang luong hien tai'!$AF$10:$AF$333)</f>
        <v>#VALUE!</v>
      </c>
      <c r="O68" s="233" t="e">
        <f>SUMIF('[2]4.Bang luong hien tai'!$G$10:$G$333,$C68,'[2]4.Bang luong hien tai'!$AG$10:$AG$333)</f>
        <v>#VALUE!</v>
      </c>
      <c r="P68" s="233" t="e">
        <f>SUMIF('[2]4.Bang luong hien tai'!$G$10:$G$333,$C68,'[2]4.Bang luong hien tai'!$AH$10:$AH$333)</f>
        <v>#VALUE!</v>
      </c>
      <c r="Q68" s="233" t="e">
        <f>SUMIF('[2]4.Bang luong hien tai'!$G$10:$G$333,$C68,'[2]4.Bang luong hien tai'!$AI$10:$AI$333)</f>
        <v>#VALUE!</v>
      </c>
      <c r="R68" s="233" t="e">
        <f>SUMIF('[2]4.Bang luong hien tai'!$G$10:$G$333,$C68,'[2]4.Bang luong hien tai'!$AJ$10:$AJ$333)</f>
        <v>#VALUE!</v>
      </c>
      <c r="S68" s="233" t="e">
        <f>SUMIF('[2]4.Bang luong hien tai'!$G$10:$G$333,$C68,'[2]4.Bang luong hien tai'!$BO$10:$BO$333)</f>
        <v>#VALUE!</v>
      </c>
      <c r="T68" s="233" t="e">
        <f>SUMIF('[2]4.Bang luong hien tai'!$G$10:$G$333,$C68,'[2]4.Bang luong hien tai'!$BP$10:$BP$333)</f>
        <v>#VALUE!</v>
      </c>
      <c r="U68" s="233" t="e">
        <f>SUMIF('[2]4.Bang luong hien tai'!$G$10:$G$333,$C68,'[2]4.Bang luong hien tai'!$BS$10:$BS$333)</f>
        <v>#VALUE!</v>
      </c>
      <c r="V68" s="233" t="e">
        <f>SUMIF('[2]4.Bang luong hien tai'!$G$10:$G$333,$C68,'[2]4.Bang luong hien tai'!$BT$10:$BT$333)</f>
        <v>#VALUE!</v>
      </c>
      <c r="W68" s="233" t="e">
        <f>SUMIF('[2]4.Bang luong hien tai'!$G$10:$G$333,$C68,'[2]4.Bang luong hien tai'!$AM$10:$AM$333)</f>
        <v>#VALUE!</v>
      </c>
      <c r="X68" s="233" t="e">
        <f>SUMIF('[2]4.Bang luong hien tai'!$G$10:$G$333,$C68,'[2]4.Bang luong hien tai'!$AN$10:$AN$333)</f>
        <v>#VALUE!</v>
      </c>
      <c r="Y68" s="233" t="e">
        <f>SUMIF('[2]4.Bang luong hien tai'!$G$10:$G$333,$C68,'[2]4.Bang luong hien tai'!$AO$10:$AO$333)</f>
        <v>#VALUE!</v>
      </c>
      <c r="Z68" s="233" t="e">
        <f>SUMIF('[2]4.Bang luong hien tai'!$G$10:$G$333,$C68,'[2]4.Bang luong hien tai'!$AP$10:$AP$333)</f>
        <v>#VALUE!</v>
      </c>
      <c r="AA68" s="233" t="e">
        <f>SUMIF('[1]03.Bang luong hien tai'!$G$143:$G$1450,$C68,'[1]03.Bang luong hien tai'!AQ$143:AQ$1450)</f>
        <v>#VALUE!</v>
      </c>
      <c r="AB68" s="233" t="e">
        <f>SUMIF('[2]4.Bang luong hien tai'!$G$10:$G$333,$C68,'[2]4.Bang luong hien tai'!$AR$10:$AR$333)</f>
        <v>#VALUE!</v>
      </c>
      <c r="AC68" s="233" t="e">
        <f>SUMIF('[1]03.Bang luong hien tai'!$G$10:$G$1450,$C68,'[1]03.Bang luong hien tai'!AS$10:AS$1450)</f>
        <v>#VALUE!</v>
      </c>
      <c r="AD68" s="233" t="e">
        <f>SUMIF('[1]03.Bang luong hien tai'!$G$143:$G$1450,$C68,'[1]03.Bang luong hien tai'!AT$143:AT$1450)</f>
        <v>#VALUE!</v>
      </c>
      <c r="AE68" s="233" t="e">
        <f>SUMIF('[2]4.Bang luong hien tai'!$G$10:$G$333,$C68,'[2]4.Bang luong hien tai'!$AU$10:$AU$333)</f>
        <v>#VALUE!</v>
      </c>
      <c r="AF68" s="233" t="e">
        <f>SUMIF('[2]4.Bang luong hien tai'!$G$10:$G$333,$C68,'[2]4.Bang luong hien tai'!$AV$10:$AV$333)</f>
        <v>#VALUE!</v>
      </c>
      <c r="AG68" s="233" t="e">
        <f>SUMIF('[2]4.Bang luong hien tai'!$G$10:$G$333,$C68,'[2]4.Bang luong hien tai'!$AW$10:$AW$333)</f>
        <v>#VALUE!</v>
      </c>
      <c r="AH68" s="233" t="e">
        <f>SUMIF('[2]4.Bang luong hien tai'!$G$10:$G$333,$C68,'[2]4.Bang luong hien tai'!$BQ$10:$BQ$333)</f>
        <v>#VALUE!</v>
      </c>
      <c r="AI68" s="233" t="e">
        <f>SUMIF('[2]4.Bang luong hien tai'!$G$10:$G$333,$C68,'[2]4.Bang luong hien tai'!$BR$10:$BR$333)</f>
        <v>#VALUE!</v>
      </c>
      <c r="AJ68" s="233" t="e">
        <f>SUMIF('[2]4.Bang luong hien tai'!$G$10:$G$333,$C68,'[2]4.Bang luong hien tai'!$AY$10:$AY$333)</f>
        <v>#VALUE!</v>
      </c>
      <c r="AK68" s="231" t="e">
        <f>SUMIF('[2]4.Bang luong hien tai'!$G$10:$G$333,$C68,'[2]4.Bang luong hien tai'!$AZ$10:$AZ$333)</f>
        <v>#VALUE!</v>
      </c>
      <c r="AL68" s="231" t="e">
        <f>SUMIF('[2]4.Bang luong hien tai'!$G$10:$G$333,$C68,'[2]4.Bang luong hien tai'!$BA$10:$BA$333)</f>
        <v>#VALUE!</v>
      </c>
      <c r="AM68" s="231" t="e">
        <f>SUMIF('[1]03.Bang luong hien tai'!$G$10:$G$1450,$C68,'[1]03.Bang luong hien tai'!BC$10:BC$1450)</f>
        <v>#VALUE!</v>
      </c>
      <c r="AN68" s="231" t="e">
        <f>SUMIF('[1]03.Bang luong hien tai'!$G$10:$G$343,$C68,'[1]03.Bang luong hien tai'!$AL$10:$AL$343)</f>
        <v>#VALUE!</v>
      </c>
      <c r="AO68" s="231" t="e">
        <f>SUMIF('[1]03.Bang luong hien tai'!$G$10:$G$1450,$C68,'[1]03.Bang luong hien tai'!BE$10:BE$1450)</f>
        <v>#VALUE!</v>
      </c>
      <c r="AP68" s="231" t="e">
        <f>SUMIF('[1]03.Bang luong hien tai'!$G$10:$G$1450,$C68,'[1]03.Bang luong hien tai'!BF$10:BF$1450)</f>
        <v>#VALUE!</v>
      </c>
      <c r="AQ68" s="231" t="e">
        <f>SUMIF('[1]03.Bang luong hien tai'!$G$10:$G$1450,$C68,'[1]03.Bang luong hien tai'!BG$10:BG$1450)</f>
        <v>#VALUE!</v>
      </c>
      <c r="AR68" s="231" t="e">
        <f>SUMIF('[1]03.Bang luong hien tai'!$G$10:$G$1450,$C68,'[1]03.Bang luong hien tai'!BI$10:BI$1450)</f>
        <v>#VALUE!</v>
      </c>
      <c r="AS68" s="231" t="e">
        <f>SUMIF('[1]03.Bang luong hien tai'!$G$10:$G$1450,$C68,'[1]03.Bang luong hien tai'!BJ$10:BJ$1450)</f>
        <v>#VALUE!</v>
      </c>
      <c r="AT68" s="231"/>
      <c r="AU68" s="189" t="s">
        <v>0</v>
      </c>
    </row>
    <row r="69" spans="1:47" ht="34.200000000000003">
      <c r="A69" s="243">
        <v>4</v>
      </c>
      <c r="B69" s="3" t="s">
        <v>287</v>
      </c>
      <c r="C69" s="228" t="s">
        <v>359</v>
      </c>
      <c r="D69" s="229" t="e">
        <f>+COUNTIF('[2]4.Bang luong hien tai'!$G$10:$G$333,'3.Bang phan bo luong'!$C69)</f>
        <v>#VALUE!</v>
      </c>
      <c r="E69" s="230" t="e">
        <f>SUMIF('[2]4.Bang luong hien tai'!$G$10:$G$333,$C69,'[2]4.Bang luong hien tai'!$O$10:$O$333)</f>
        <v>#VALUE!</v>
      </c>
      <c r="F69" s="231" t="e">
        <f>SUMIF('[2]4.Bang luong hien tai'!$G$10:$G$333,$C69,'[2]4.Bang luong hien tai'!$P$10:$P$333)</f>
        <v>#VALUE!</v>
      </c>
      <c r="G69" s="231" t="e">
        <f>SUMIF('[2]4.Bang luong hien tai'!$G$10:$G$333,$C69,'[2]4.Bang luong hien tai'!$Q$10:$Q$333)</f>
        <v>#VALUE!</v>
      </c>
      <c r="H69" s="231" t="e">
        <f>SUMIF('[2]4.Bang luong hien tai'!$G$10:$G$333,$C69,'[2]4.Bang luong hien tai'!$Z$10:$Z$333)</f>
        <v>#VALUE!</v>
      </c>
      <c r="I69" s="232" t="e">
        <f>SUMIF('[2]4.Bang luong hien tai'!$G$10:$G$333,$C69,'[2]4.Bang luong hien tai'!$AA$10:$AA$333)</f>
        <v>#VALUE!</v>
      </c>
      <c r="J69" s="233" t="e">
        <f>SUMIF('[2]4.Bang luong hien tai'!$G$10:$G$333,$C69,'[2]4.Bang luong hien tai'!$AB$10:$AB$333)</f>
        <v>#VALUE!</v>
      </c>
      <c r="K69" s="233" t="e">
        <f>SUMIF('[2]4.Bang luong hien tai'!$G$10:$G$333,$C69,'[2]4.Bang luong hien tai'!$AC$10:$AC$333)</f>
        <v>#VALUE!</v>
      </c>
      <c r="L69" s="233" t="e">
        <f>SUMIF('[2]4.Bang luong hien tai'!$G$10:$G$333,$C69,'[2]4.Bang luong hien tai'!$AD$10:$AD$333)</f>
        <v>#VALUE!</v>
      </c>
      <c r="M69" s="233" t="e">
        <f>SUMIF('[2]4.Bang luong hien tai'!$G$10:$G$333,$C69,'[2]4.Bang luong hien tai'!$AE$10:$AE$333)</f>
        <v>#VALUE!</v>
      </c>
      <c r="N69" s="233" t="e">
        <f>SUMIF('[2]4.Bang luong hien tai'!$G$10:$G$333,$C69,'[2]4.Bang luong hien tai'!$AF$10:$AF$333)</f>
        <v>#VALUE!</v>
      </c>
      <c r="O69" s="233" t="e">
        <f>SUMIF('[2]4.Bang luong hien tai'!$G$10:$G$333,$C69,'[2]4.Bang luong hien tai'!$AG$10:$AG$333)</f>
        <v>#VALUE!</v>
      </c>
      <c r="P69" s="233" t="e">
        <f>SUMIF('[2]4.Bang luong hien tai'!$G$10:$G$333,$C69,'[2]4.Bang luong hien tai'!$AH$10:$AH$333)</f>
        <v>#VALUE!</v>
      </c>
      <c r="Q69" s="233" t="e">
        <f>SUMIF('[2]4.Bang luong hien tai'!$G$10:$G$333,$C69,'[2]4.Bang luong hien tai'!$AI$10:$AI$333)</f>
        <v>#VALUE!</v>
      </c>
      <c r="R69" s="233" t="e">
        <f>SUMIF('[2]4.Bang luong hien tai'!$G$10:$G$333,$C69,'[2]4.Bang luong hien tai'!$AJ$10:$AJ$333)</f>
        <v>#VALUE!</v>
      </c>
      <c r="S69" s="233" t="e">
        <f>SUMIF('[2]4.Bang luong hien tai'!$G$10:$G$333,$C69,'[2]4.Bang luong hien tai'!$BO$10:$BO$333)</f>
        <v>#VALUE!</v>
      </c>
      <c r="T69" s="233" t="e">
        <f>SUMIF('[2]4.Bang luong hien tai'!$G$10:$G$333,$C69,'[2]4.Bang luong hien tai'!$BP$10:$BP$333)</f>
        <v>#VALUE!</v>
      </c>
      <c r="U69" s="233" t="e">
        <f>SUMIF('[2]4.Bang luong hien tai'!$G$10:$G$333,$C69,'[2]4.Bang luong hien tai'!$BS$10:$BS$333)</f>
        <v>#VALUE!</v>
      </c>
      <c r="V69" s="233" t="e">
        <f>SUMIF('[2]4.Bang luong hien tai'!$G$10:$G$333,$C69,'[2]4.Bang luong hien tai'!$BT$10:$BT$333)</f>
        <v>#VALUE!</v>
      </c>
      <c r="W69" s="233" t="e">
        <f>SUMIF('[2]4.Bang luong hien tai'!$G$10:$G$333,$C69,'[2]4.Bang luong hien tai'!$AM$10:$AM$333)</f>
        <v>#VALUE!</v>
      </c>
      <c r="X69" s="233" t="e">
        <f>SUMIF('[2]4.Bang luong hien tai'!$G$10:$G$333,$C69,'[2]4.Bang luong hien tai'!$AN$10:$AN$333)</f>
        <v>#VALUE!</v>
      </c>
      <c r="Y69" s="233" t="e">
        <f>SUMIF('[2]4.Bang luong hien tai'!$G$10:$G$333,$C69,'[2]4.Bang luong hien tai'!$AO$10:$AO$333)</f>
        <v>#VALUE!</v>
      </c>
      <c r="Z69" s="233" t="e">
        <f>SUMIF('[2]4.Bang luong hien tai'!$G$10:$G$333,$C69,'[2]4.Bang luong hien tai'!$AP$10:$AP$333)</f>
        <v>#VALUE!</v>
      </c>
      <c r="AA69" s="233" t="e">
        <f>SUMIF('[1]03.Bang luong hien tai'!$G$143:$G$1450,$C69,'[1]03.Bang luong hien tai'!AQ$143:AQ$1450)</f>
        <v>#VALUE!</v>
      </c>
      <c r="AB69" s="233" t="e">
        <f>SUMIF('[2]4.Bang luong hien tai'!$G$10:$G$333,$C69,'[2]4.Bang luong hien tai'!$AR$10:$AR$333)</f>
        <v>#VALUE!</v>
      </c>
      <c r="AC69" s="233" t="e">
        <f>SUMIF('[1]03.Bang luong hien tai'!$G$10:$G$1450,$C69,'[1]03.Bang luong hien tai'!AS$10:AS$1450)</f>
        <v>#VALUE!</v>
      </c>
      <c r="AD69" s="233" t="e">
        <f>SUMIF('[1]03.Bang luong hien tai'!$G$143:$G$1450,$C69,'[1]03.Bang luong hien tai'!AT$143:AT$1450)</f>
        <v>#VALUE!</v>
      </c>
      <c r="AE69" s="233" t="e">
        <f>SUMIF('[2]4.Bang luong hien tai'!$G$10:$G$333,$C69,'[2]4.Bang luong hien tai'!$AU$10:$AU$333)</f>
        <v>#VALUE!</v>
      </c>
      <c r="AF69" s="233" t="e">
        <f>SUMIF('[2]4.Bang luong hien tai'!$G$10:$G$333,$C69,'[2]4.Bang luong hien tai'!$AV$10:$AV$333)</f>
        <v>#VALUE!</v>
      </c>
      <c r="AG69" s="233" t="e">
        <f>SUMIF('[2]4.Bang luong hien tai'!$G$10:$G$333,$C69,'[2]4.Bang luong hien tai'!$AW$10:$AW$333)</f>
        <v>#VALUE!</v>
      </c>
      <c r="AH69" s="233" t="e">
        <f>SUMIF('[2]4.Bang luong hien tai'!$G$10:$G$333,$C69,'[2]4.Bang luong hien tai'!$BQ$10:$BQ$333)</f>
        <v>#VALUE!</v>
      </c>
      <c r="AI69" s="233" t="e">
        <f>SUMIF('[2]4.Bang luong hien tai'!$G$10:$G$333,$C69,'[2]4.Bang luong hien tai'!$BR$10:$BR$333)</f>
        <v>#VALUE!</v>
      </c>
      <c r="AJ69" s="233" t="e">
        <f>SUMIF('[2]4.Bang luong hien tai'!$G$10:$G$333,$C69,'[2]4.Bang luong hien tai'!$AY$10:$AY$333)</f>
        <v>#VALUE!</v>
      </c>
      <c r="AK69" s="231" t="e">
        <f>SUMIF('[2]4.Bang luong hien tai'!$G$10:$G$333,$C69,'[2]4.Bang luong hien tai'!$AZ$10:$AZ$333)</f>
        <v>#VALUE!</v>
      </c>
      <c r="AL69" s="231" t="e">
        <f>SUMIF('[2]4.Bang luong hien tai'!$G$10:$G$333,$C69,'[2]4.Bang luong hien tai'!$BA$10:$BA$333)</f>
        <v>#VALUE!</v>
      </c>
      <c r="AM69" s="231" t="e">
        <f>SUMIF('[1]03.Bang luong hien tai'!$G$10:$G$1450,$C69,'[1]03.Bang luong hien tai'!BC$10:BC$1450)</f>
        <v>#VALUE!</v>
      </c>
      <c r="AN69" s="231" t="e">
        <f>SUMIF('[1]03.Bang luong hien tai'!$G$10:$G$343,$C69,'[1]03.Bang luong hien tai'!$AL$10:$AL$343)</f>
        <v>#VALUE!</v>
      </c>
      <c r="AO69" s="231" t="e">
        <f>SUMIF('[1]03.Bang luong hien tai'!$G$10:$G$1450,$C69,'[1]03.Bang luong hien tai'!BE$10:BE$1450)</f>
        <v>#VALUE!</v>
      </c>
      <c r="AP69" s="231" t="e">
        <f>SUMIF('[1]03.Bang luong hien tai'!$G$10:$G$1450,$C69,'[1]03.Bang luong hien tai'!BF$10:BF$1450)</f>
        <v>#VALUE!</v>
      </c>
      <c r="AQ69" s="231" t="e">
        <f>SUMIF('[1]03.Bang luong hien tai'!$G$10:$G$1450,$C69,'[1]03.Bang luong hien tai'!BG$10:BG$1450)</f>
        <v>#VALUE!</v>
      </c>
      <c r="AR69" s="231" t="e">
        <f>SUMIF('[1]03.Bang luong hien tai'!$G$10:$G$1450,$C69,'[1]03.Bang luong hien tai'!BI$10:BI$1450)</f>
        <v>#VALUE!</v>
      </c>
      <c r="AS69" s="231" t="e">
        <f>SUMIF('[1]03.Bang luong hien tai'!$G$10:$G$1450,$C69,'[1]03.Bang luong hien tai'!BJ$10:BJ$1450)</f>
        <v>#VALUE!</v>
      </c>
      <c r="AT69" s="231"/>
      <c r="AU69" s="189" t="s">
        <v>0</v>
      </c>
    </row>
    <row r="70" spans="1:47" ht="34.200000000000003">
      <c r="A70" s="243">
        <v>5</v>
      </c>
      <c r="B70" s="3" t="s">
        <v>360</v>
      </c>
      <c r="C70" s="228" t="s">
        <v>361</v>
      </c>
      <c r="D70" s="229" t="e">
        <f>+COUNTIF('[2]4.Bang luong hien tai'!$G$10:$G$333,'3.Bang phan bo luong'!$C70)</f>
        <v>#VALUE!</v>
      </c>
      <c r="E70" s="230" t="e">
        <f>SUMIF('[2]4.Bang luong hien tai'!$G$10:$G$333,$C70,'[2]4.Bang luong hien tai'!$O$10:$O$333)</f>
        <v>#VALUE!</v>
      </c>
      <c r="F70" s="231" t="e">
        <f>SUMIF('[2]4.Bang luong hien tai'!$G$10:$G$333,$C70,'[2]4.Bang luong hien tai'!$P$10:$P$333)</f>
        <v>#VALUE!</v>
      </c>
      <c r="G70" s="231" t="e">
        <f>SUMIF('[2]4.Bang luong hien tai'!$G$10:$G$333,$C70,'[2]4.Bang luong hien tai'!$Q$10:$Q$333)</f>
        <v>#VALUE!</v>
      </c>
      <c r="H70" s="231" t="e">
        <f>SUMIF('[2]4.Bang luong hien tai'!$G$10:$G$333,$C70,'[2]4.Bang luong hien tai'!$Z$10:$Z$333)</f>
        <v>#VALUE!</v>
      </c>
      <c r="I70" s="232" t="e">
        <f>SUMIF('[2]4.Bang luong hien tai'!$G$10:$G$333,$C70,'[2]4.Bang luong hien tai'!$AA$10:$AA$333)</f>
        <v>#VALUE!</v>
      </c>
      <c r="J70" s="233" t="e">
        <f>SUMIF('[2]4.Bang luong hien tai'!$G$10:$G$333,$C70,'[2]4.Bang luong hien tai'!$AB$10:$AB$333)</f>
        <v>#VALUE!</v>
      </c>
      <c r="K70" s="233" t="e">
        <f>SUMIF('[2]4.Bang luong hien tai'!$G$10:$G$333,$C70,'[2]4.Bang luong hien tai'!$AC$10:$AC$333)</f>
        <v>#VALUE!</v>
      </c>
      <c r="L70" s="233" t="e">
        <f>SUMIF('[2]4.Bang luong hien tai'!$G$10:$G$333,$C70,'[2]4.Bang luong hien tai'!$AD$10:$AD$333)</f>
        <v>#VALUE!</v>
      </c>
      <c r="M70" s="233" t="e">
        <f>SUMIF('[2]4.Bang luong hien tai'!$G$10:$G$333,$C70,'[2]4.Bang luong hien tai'!$AE$10:$AE$333)</f>
        <v>#VALUE!</v>
      </c>
      <c r="N70" s="233" t="e">
        <f>SUMIF('[2]4.Bang luong hien tai'!$G$10:$G$333,$C70,'[2]4.Bang luong hien tai'!$AF$10:$AF$333)</f>
        <v>#VALUE!</v>
      </c>
      <c r="O70" s="233" t="e">
        <f>SUMIF('[2]4.Bang luong hien tai'!$G$10:$G$333,$C70,'[2]4.Bang luong hien tai'!$AG$10:$AG$333)</f>
        <v>#VALUE!</v>
      </c>
      <c r="P70" s="233" t="e">
        <f>SUMIF('[2]4.Bang luong hien tai'!$G$10:$G$333,$C70,'[2]4.Bang luong hien tai'!$AH$10:$AH$333)</f>
        <v>#VALUE!</v>
      </c>
      <c r="Q70" s="233" t="e">
        <f>SUMIF('[2]4.Bang luong hien tai'!$G$10:$G$333,$C70,'[2]4.Bang luong hien tai'!$AI$10:$AI$333)</f>
        <v>#VALUE!</v>
      </c>
      <c r="R70" s="233" t="e">
        <f>SUMIF('[2]4.Bang luong hien tai'!$G$10:$G$333,$C70,'[2]4.Bang luong hien tai'!$AJ$10:$AJ$333)</f>
        <v>#VALUE!</v>
      </c>
      <c r="S70" s="233" t="e">
        <f>SUMIF('[2]4.Bang luong hien tai'!$G$10:$G$333,$C70,'[2]4.Bang luong hien tai'!$BO$10:$BO$333)</f>
        <v>#VALUE!</v>
      </c>
      <c r="T70" s="233" t="e">
        <f>SUMIF('[2]4.Bang luong hien tai'!$G$10:$G$333,$C70,'[2]4.Bang luong hien tai'!$BP$10:$BP$333)</f>
        <v>#VALUE!</v>
      </c>
      <c r="U70" s="233" t="e">
        <f>SUMIF('[2]4.Bang luong hien tai'!$G$10:$G$333,$C70,'[2]4.Bang luong hien tai'!$BS$10:$BS$333)</f>
        <v>#VALUE!</v>
      </c>
      <c r="V70" s="233" t="e">
        <f>SUMIF('[2]4.Bang luong hien tai'!$G$10:$G$333,$C70,'[2]4.Bang luong hien tai'!$BT$10:$BT$333)</f>
        <v>#VALUE!</v>
      </c>
      <c r="W70" s="233" t="e">
        <f>SUMIF('[2]4.Bang luong hien tai'!$G$10:$G$333,$C70,'[2]4.Bang luong hien tai'!$AM$10:$AM$333)</f>
        <v>#VALUE!</v>
      </c>
      <c r="X70" s="233" t="e">
        <f>SUMIF('[2]4.Bang luong hien tai'!$G$10:$G$333,$C70,'[2]4.Bang luong hien tai'!$AN$10:$AN$333)</f>
        <v>#VALUE!</v>
      </c>
      <c r="Y70" s="233" t="e">
        <f>SUMIF('[2]4.Bang luong hien tai'!$G$10:$G$333,$C70,'[2]4.Bang luong hien tai'!$AO$10:$AO$333)</f>
        <v>#VALUE!</v>
      </c>
      <c r="Z70" s="233" t="e">
        <f>SUMIF('[2]4.Bang luong hien tai'!$G$10:$G$333,$C70,'[2]4.Bang luong hien tai'!$AP$10:$AP$333)</f>
        <v>#VALUE!</v>
      </c>
      <c r="AA70" s="233" t="e">
        <f>SUMIF('[1]03.Bang luong hien tai'!$G$143:$G$1450,$C70,'[1]03.Bang luong hien tai'!AQ$143:AQ$1450)</f>
        <v>#VALUE!</v>
      </c>
      <c r="AB70" s="233" t="e">
        <f>SUMIF('[2]4.Bang luong hien tai'!$G$10:$G$333,$C70,'[2]4.Bang luong hien tai'!$AR$10:$AR$333)</f>
        <v>#VALUE!</v>
      </c>
      <c r="AC70" s="233" t="e">
        <f>SUMIF('[1]03.Bang luong hien tai'!$G$10:$G$1450,$C70,'[1]03.Bang luong hien tai'!AS$10:AS$1450)</f>
        <v>#VALUE!</v>
      </c>
      <c r="AD70" s="233" t="e">
        <f>SUMIF('[1]03.Bang luong hien tai'!$G$143:$G$1450,$C70,'[1]03.Bang luong hien tai'!AT$143:AT$1450)</f>
        <v>#VALUE!</v>
      </c>
      <c r="AE70" s="233" t="e">
        <f>SUMIF('[2]4.Bang luong hien tai'!$G$10:$G$333,$C70,'[2]4.Bang luong hien tai'!$AU$10:$AU$333)</f>
        <v>#VALUE!</v>
      </c>
      <c r="AF70" s="233" t="e">
        <f>SUMIF('[2]4.Bang luong hien tai'!$G$10:$G$333,$C70,'[2]4.Bang luong hien tai'!$AV$10:$AV$333)</f>
        <v>#VALUE!</v>
      </c>
      <c r="AG70" s="233" t="e">
        <f>SUMIF('[2]4.Bang luong hien tai'!$G$10:$G$333,$C70,'[2]4.Bang luong hien tai'!$AW$10:$AW$333)</f>
        <v>#VALUE!</v>
      </c>
      <c r="AH70" s="233" t="e">
        <f>SUMIF('[2]4.Bang luong hien tai'!$G$10:$G$333,$C70,'[2]4.Bang luong hien tai'!$BQ$10:$BQ$333)</f>
        <v>#VALUE!</v>
      </c>
      <c r="AI70" s="233" t="e">
        <f>SUMIF('[2]4.Bang luong hien tai'!$G$10:$G$333,$C70,'[2]4.Bang luong hien tai'!$BR$10:$BR$333)</f>
        <v>#VALUE!</v>
      </c>
      <c r="AJ70" s="233" t="e">
        <f>SUMIF('[2]4.Bang luong hien tai'!$G$10:$G$333,$C70,'[2]4.Bang luong hien tai'!$AY$10:$AY$333)</f>
        <v>#VALUE!</v>
      </c>
      <c r="AK70" s="231" t="e">
        <f>SUMIF('[2]4.Bang luong hien tai'!$G$10:$G$333,$C70,'[2]4.Bang luong hien tai'!$AZ$10:$AZ$333)</f>
        <v>#VALUE!</v>
      </c>
      <c r="AL70" s="231" t="e">
        <f>SUMIF('[2]4.Bang luong hien tai'!$G$10:$G$333,$C70,'[2]4.Bang luong hien tai'!$BA$10:$BA$333)</f>
        <v>#VALUE!</v>
      </c>
      <c r="AM70" s="231" t="e">
        <f>SUMIF('[1]03.Bang luong hien tai'!$G$10:$G$1450,$C70,'[1]03.Bang luong hien tai'!BC$10:BC$1450)</f>
        <v>#VALUE!</v>
      </c>
      <c r="AN70" s="231" t="e">
        <f>SUMIF('[1]03.Bang luong hien tai'!$G$10:$G$343,$C70,'[1]03.Bang luong hien tai'!$AL$10:$AL$343)</f>
        <v>#VALUE!</v>
      </c>
      <c r="AO70" s="231" t="e">
        <f>SUMIF('[1]03.Bang luong hien tai'!$G$10:$G$1450,$C70,'[1]03.Bang luong hien tai'!BE$10:BE$1450)</f>
        <v>#VALUE!</v>
      </c>
      <c r="AP70" s="231" t="e">
        <f>SUMIF('[1]03.Bang luong hien tai'!$G$10:$G$1450,$C70,'[1]03.Bang luong hien tai'!BF$10:BF$1450)</f>
        <v>#VALUE!</v>
      </c>
      <c r="AQ70" s="231" t="e">
        <f>SUMIF('[1]03.Bang luong hien tai'!$G$10:$G$1450,$C70,'[1]03.Bang luong hien tai'!BG$10:BG$1450)</f>
        <v>#VALUE!</v>
      </c>
      <c r="AR70" s="231" t="e">
        <f>SUMIF('[1]03.Bang luong hien tai'!$G$10:$G$1450,$C70,'[1]03.Bang luong hien tai'!BI$10:BI$1450)</f>
        <v>#VALUE!</v>
      </c>
      <c r="AS70" s="231" t="e">
        <f>SUMIF('[1]03.Bang luong hien tai'!$G$10:$G$1450,$C70,'[1]03.Bang luong hien tai'!BJ$10:BJ$1450)</f>
        <v>#VALUE!</v>
      </c>
      <c r="AT70" s="231"/>
      <c r="AU70" s="189" t="s">
        <v>0</v>
      </c>
    </row>
    <row r="71" spans="1:47" ht="24">
      <c r="A71" s="243">
        <v>6</v>
      </c>
      <c r="B71" s="4" t="s">
        <v>362</v>
      </c>
      <c r="C71" s="4" t="s">
        <v>363</v>
      </c>
      <c r="D71" s="229" t="e">
        <f>+COUNTIF('[2]4.Bang luong hien tai'!$G$10:$G$333,'3.Bang phan bo luong'!$C71)</f>
        <v>#VALUE!</v>
      </c>
      <c r="E71" s="230" t="e">
        <f>SUMIF('[2]4.Bang luong hien tai'!$G$10:$G$333,$C71,'[2]4.Bang luong hien tai'!$O$10:$O$333)</f>
        <v>#VALUE!</v>
      </c>
      <c r="F71" s="231" t="e">
        <f>SUMIF('[2]4.Bang luong hien tai'!$G$10:$G$333,$C71,'[2]4.Bang luong hien tai'!$P$10:$P$333)</f>
        <v>#VALUE!</v>
      </c>
      <c r="G71" s="231" t="e">
        <f>SUMIF('[2]4.Bang luong hien tai'!$G$10:$G$333,$C71,'[2]4.Bang luong hien tai'!$Q$10:$Q$333)</f>
        <v>#VALUE!</v>
      </c>
      <c r="H71" s="231" t="e">
        <f>SUMIF('[2]4.Bang luong hien tai'!$G$10:$G$333,$C71,'[2]4.Bang luong hien tai'!$Z$10:$Z$333)</f>
        <v>#VALUE!</v>
      </c>
      <c r="I71" s="232" t="e">
        <f>SUMIF('[2]4.Bang luong hien tai'!$G$10:$G$333,$C71,'[2]4.Bang luong hien tai'!$AA$10:$AA$333)</f>
        <v>#VALUE!</v>
      </c>
      <c r="J71" s="233" t="e">
        <f>SUMIF('[2]4.Bang luong hien tai'!$G$10:$G$333,$C71,'[2]4.Bang luong hien tai'!$AB$10:$AB$333)</f>
        <v>#VALUE!</v>
      </c>
      <c r="K71" s="233" t="e">
        <f>SUMIF('[2]4.Bang luong hien tai'!$G$10:$G$333,$C71,'[2]4.Bang luong hien tai'!$AC$10:$AC$333)</f>
        <v>#VALUE!</v>
      </c>
      <c r="L71" s="233" t="e">
        <f>SUMIF('[2]4.Bang luong hien tai'!$G$10:$G$333,$C71,'[2]4.Bang luong hien tai'!$AD$10:$AD$333)</f>
        <v>#VALUE!</v>
      </c>
      <c r="M71" s="233" t="e">
        <f>SUMIF('[2]4.Bang luong hien tai'!$G$10:$G$333,$C71,'[2]4.Bang luong hien tai'!$AE$10:$AE$333)</f>
        <v>#VALUE!</v>
      </c>
      <c r="N71" s="233" t="e">
        <f>SUMIF('[2]4.Bang luong hien tai'!$G$10:$G$333,$C71,'[2]4.Bang luong hien tai'!$AF$10:$AF$333)</f>
        <v>#VALUE!</v>
      </c>
      <c r="O71" s="233" t="e">
        <f>SUMIF('[2]4.Bang luong hien tai'!$G$10:$G$333,$C71,'[2]4.Bang luong hien tai'!$AG$10:$AG$333)</f>
        <v>#VALUE!</v>
      </c>
      <c r="P71" s="233" t="e">
        <f>SUMIF('[2]4.Bang luong hien tai'!$G$10:$G$333,$C71,'[2]4.Bang luong hien tai'!$AH$10:$AH$333)</f>
        <v>#VALUE!</v>
      </c>
      <c r="Q71" s="233" t="e">
        <f>SUMIF('[2]4.Bang luong hien tai'!$G$10:$G$333,$C71,'[2]4.Bang luong hien tai'!$AI$10:$AI$333)</f>
        <v>#VALUE!</v>
      </c>
      <c r="R71" s="233" t="e">
        <f>SUMIF('[2]4.Bang luong hien tai'!$G$10:$G$333,$C71,'[2]4.Bang luong hien tai'!$AJ$10:$AJ$333)</f>
        <v>#VALUE!</v>
      </c>
      <c r="S71" s="233" t="e">
        <f>SUMIF('[2]4.Bang luong hien tai'!$G$10:$G$333,$C71,'[2]4.Bang luong hien tai'!$BO$10:$BO$333)</f>
        <v>#VALUE!</v>
      </c>
      <c r="T71" s="233" t="e">
        <f>SUMIF('[2]4.Bang luong hien tai'!$G$10:$G$333,$C71,'[2]4.Bang luong hien tai'!$BP$10:$BP$333)</f>
        <v>#VALUE!</v>
      </c>
      <c r="U71" s="233" t="e">
        <f>SUMIF('[2]4.Bang luong hien tai'!$G$10:$G$333,$C71,'[2]4.Bang luong hien tai'!$BS$10:$BS$333)</f>
        <v>#VALUE!</v>
      </c>
      <c r="V71" s="233" t="e">
        <f>SUMIF('[2]4.Bang luong hien tai'!$G$10:$G$333,$C71,'[2]4.Bang luong hien tai'!$BT$10:$BT$333)</f>
        <v>#VALUE!</v>
      </c>
      <c r="W71" s="233" t="e">
        <f>SUMIF('[2]4.Bang luong hien tai'!$G$10:$G$333,$C71,'[2]4.Bang luong hien tai'!$AM$10:$AM$333)</f>
        <v>#VALUE!</v>
      </c>
      <c r="X71" s="233" t="e">
        <f>SUMIF('[2]4.Bang luong hien tai'!$G$10:$G$333,$C71,'[2]4.Bang luong hien tai'!$AN$10:$AN$333)</f>
        <v>#VALUE!</v>
      </c>
      <c r="Y71" s="233" t="e">
        <f>SUMIF('[2]4.Bang luong hien tai'!$G$10:$G$333,$C71,'[2]4.Bang luong hien tai'!$AO$10:$AO$333)</f>
        <v>#VALUE!</v>
      </c>
      <c r="Z71" s="233" t="e">
        <f>SUMIF('[2]4.Bang luong hien tai'!$G$10:$G$333,$C71,'[2]4.Bang luong hien tai'!$AP$10:$AP$333)</f>
        <v>#VALUE!</v>
      </c>
      <c r="AA71" s="233" t="e">
        <f>SUMIF('[1]03.Bang luong hien tai'!$G$143:$G$1450,$C71,'[1]03.Bang luong hien tai'!AQ$143:AQ$1450)</f>
        <v>#VALUE!</v>
      </c>
      <c r="AB71" s="233" t="e">
        <f>SUMIF('[2]4.Bang luong hien tai'!$G$10:$G$333,$C71,'[2]4.Bang luong hien tai'!$AR$10:$AR$333)</f>
        <v>#VALUE!</v>
      </c>
      <c r="AC71" s="233" t="e">
        <f>SUMIF('[1]03.Bang luong hien tai'!$G$10:$G$1450,$C71,'[1]03.Bang luong hien tai'!AS$10:AS$1450)</f>
        <v>#VALUE!</v>
      </c>
      <c r="AD71" s="233" t="e">
        <f>SUMIF('[1]03.Bang luong hien tai'!$G$143:$G$1450,$C71,'[1]03.Bang luong hien tai'!AT$143:AT$1450)</f>
        <v>#VALUE!</v>
      </c>
      <c r="AE71" s="233" t="e">
        <f>SUMIF('[2]4.Bang luong hien tai'!$G$10:$G$333,$C71,'[2]4.Bang luong hien tai'!$AU$10:$AU$333)</f>
        <v>#VALUE!</v>
      </c>
      <c r="AF71" s="233" t="e">
        <f>SUMIF('[2]4.Bang luong hien tai'!$G$10:$G$333,$C71,'[2]4.Bang luong hien tai'!$AV$10:$AV$333)</f>
        <v>#VALUE!</v>
      </c>
      <c r="AG71" s="233" t="e">
        <f>SUMIF('[2]4.Bang luong hien tai'!$G$10:$G$333,$C71,'[2]4.Bang luong hien tai'!$AW$10:$AW$333)</f>
        <v>#VALUE!</v>
      </c>
      <c r="AH71" s="233" t="e">
        <f>SUMIF('[2]4.Bang luong hien tai'!$G$10:$G$333,$C71,'[2]4.Bang luong hien tai'!$BQ$10:$BQ$333)</f>
        <v>#VALUE!</v>
      </c>
      <c r="AI71" s="233" t="e">
        <f>SUMIF('[2]4.Bang luong hien tai'!$G$10:$G$333,$C71,'[2]4.Bang luong hien tai'!$BR$10:$BR$333)</f>
        <v>#VALUE!</v>
      </c>
      <c r="AJ71" s="233" t="e">
        <f>SUMIF('[2]4.Bang luong hien tai'!$G$10:$G$333,$C71,'[2]4.Bang luong hien tai'!$AY$10:$AY$333)</f>
        <v>#VALUE!</v>
      </c>
      <c r="AK71" s="231" t="e">
        <f>SUMIF('[2]4.Bang luong hien tai'!$G$10:$G$333,$C71,'[2]4.Bang luong hien tai'!$AZ$10:$AZ$333)</f>
        <v>#VALUE!</v>
      </c>
      <c r="AL71" s="231" t="e">
        <f>SUMIF('[2]4.Bang luong hien tai'!$G$10:$G$333,$C71,'[2]4.Bang luong hien tai'!$BA$10:$BA$333)</f>
        <v>#VALUE!</v>
      </c>
      <c r="AM71" s="231" t="e">
        <f>SUMIF('[1]03.Bang luong hien tai'!$G$10:$G$1450,$C71,'[1]03.Bang luong hien tai'!BC$10:BC$1450)</f>
        <v>#VALUE!</v>
      </c>
      <c r="AN71" s="231" t="e">
        <f>SUMIF('[1]03.Bang luong hien tai'!$G$10:$G$343,$C71,'[1]03.Bang luong hien tai'!$AL$10:$AL$343)</f>
        <v>#VALUE!</v>
      </c>
      <c r="AO71" s="231" t="e">
        <f>SUMIF('[1]03.Bang luong hien tai'!$G$10:$G$1450,$C71,'[1]03.Bang luong hien tai'!BE$10:BE$1450)</f>
        <v>#VALUE!</v>
      </c>
      <c r="AP71" s="231" t="e">
        <f>SUMIF('[1]03.Bang luong hien tai'!$G$10:$G$1450,$C71,'[1]03.Bang luong hien tai'!BF$10:BF$1450)</f>
        <v>#VALUE!</v>
      </c>
      <c r="AQ71" s="231" t="e">
        <f>SUMIF('[1]03.Bang luong hien tai'!$G$10:$G$1450,$C71,'[1]03.Bang luong hien tai'!BG$10:BG$1450)</f>
        <v>#VALUE!</v>
      </c>
      <c r="AR71" s="231" t="e">
        <f>SUMIF('[1]03.Bang luong hien tai'!$G$10:$G$1450,$C71,'[1]03.Bang luong hien tai'!BI$10:BI$1450)</f>
        <v>#VALUE!</v>
      </c>
      <c r="AS71" s="231" t="e">
        <f>SUMIF('[1]03.Bang luong hien tai'!$G$10:$G$1450,$C71,'[1]03.Bang luong hien tai'!BJ$10:BJ$1450)</f>
        <v>#VALUE!</v>
      </c>
      <c r="AT71" s="245"/>
      <c r="AU71" s="189" t="s">
        <v>0</v>
      </c>
    </row>
    <row r="72" spans="1:47" ht="24">
      <c r="A72" s="243">
        <v>7</v>
      </c>
      <c r="B72" s="4" t="s">
        <v>364</v>
      </c>
      <c r="C72" s="259" t="s">
        <v>365</v>
      </c>
      <c r="D72" s="229" t="e">
        <f>+COUNTIF('[2]4.Bang luong hien tai'!$G$10:$G$333,'3.Bang phan bo luong'!$C72)</f>
        <v>#VALUE!</v>
      </c>
      <c r="E72" s="230" t="e">
        <f>SUMIF('[2]4.Bang luong hien tai'!$G$10:$G$333,$C72,'[2]4.Bang luong hien tai'!$O$10:$O$333)</f>
        <v>#VALUE!</v>
      </c>
      <c r="F72" s="231" t="e">
        <f>SUMIF('[2]4.Bang luong hien tai'!$G$10:$G$333,$C72,'[2]4.Bang luong hien tai'!$P$10:$P$333)</f>
        <v>#VALUE!</v>
      </c>
      <c r="G72" s="231" t="e">
        <f>SUMIF('[2]4.Bang luong hien tai'!$G$10:$G$333,$C72,'[2]4.Bang luong hien tai'!$Q$10:$Q$333)</f>
        <v>#VALUE!</v>
      </c>
      <c r="H72" s="231" t="e">
        <f>SUMIF('[2]4.Bang luong hien tai'!$G$10:$G$333,$C72,'[2]4.Bang luong hien tai'!$Z$10:$Z$333)</f>
        <v>#VALUE!</v>
      </c>
      <c r="I72" s="232" t="e">
        <f>SUMIF('[2]4.Bang luong hien tai'!$G$10:$G$333,$C72,'[2]4.Bang luong hien tai'!$AA$10:$AA$333)</f>
        <v>#VALUE!</v>
      </c>
      <c r="J72" s="233" t="e">
        <f>SUMIF('[2]4.Bang luong hien tai'!$G$10:$G$333,$C72,'[2]4.Bang luong hien tai'!$AB$10:$AB$333)</f>
        <v>#VALUE!</v>
      </c>
      <c r="K72" s="233" t="e">
        <f>SUMIF('[2]4.Bang luong hien tai'!$G$10:$G$333,$C72,'[2]4.Bang luong hien tai'!$AC$10:$AC$333)</f>
        <v>#VALUE!</v>
      </c>
      <c r="L72" s="233" t="e">
        <f>SUMIF('[2]4.Bang luong hien tai'!$G$10:$G$333,$C72,'[2]4.Bang luong hien tai'!$AD$10:$AD$333)</f>
        <v>#VALUE!</v>
      </c>
      <c r="M72" s="233" t="e">
        <f>SUMIF('[2]4.Bang luong hien tai'!$G$10:$G$333,$C72,'[2]4.Bang luong hien tai'!$AE$10:$AE$333)</f>
        <v>#VALUE!</v>
      </c>
      <c r="N72" s="233" t="e">
        <f>SUMIF('[2]4.Bang luong hien tai'!$G$10:$G$333,$C72,'[2]4.Bang luong hien tai'!$AF$10:$AF$333)</f>
        <v>#VALUE!</v>
      </c>
      <c r="O72" s="233" t="e">
        <f>SUMIF('[2]4.Bang luong hien tai'!$G$10:$G$333,$C72,'[2]4.Bang luong hien tai'!$AG$10:$AG$333)</f>
        <v>#VALUE!</v>
      </c>
      <c r="P72" s="233" t="e">
        <f>SUMIF('[2]4.Bang luong hien tai'!$G$10:$G$333,$C72,'[2]4.Bang luong hien tai'!$AH$10:$AH$333)</f>
        <v>#VALUE!</v>
      </c>
      <c r="Q72" s="233" t="e">
        <f>SUMIF('[2]4.Bang luong hien tai'!$G$10:$G$333,$C72,'[2]4.Bang luong hien tai'!$AI$10:$AI$333)</f>
        <v>#VALUE!</v>
      </c>
      <c r="R72" s="233" t="e">
        <f>SUMIF('[2]4.Bang luong hien tai'!$G$10:$G$333,$C72,'[2]4.Bang luong hien tai'!$AJ$10:$AJ$333)</f>
        <v>#VALUE!</v>
      </c>
      <c r="S72" s="233" t="e">
        <f>SUMIF('[2]4.Bang luong hien tai'!$G$10:$G$333,$C72,'[2]4.Bang luong hien tai'!$BO$10:$BO$333)</f>
        <v>#VALUE!</v>
      </c>
      <c r="T72" s="233" t="e">
        <f>SUMIF('[2]4.Bang luong hien tai'!$G$10:$G$333,$C72,'[2]4.Bang luong hien tai'!$BP$10:$BP$333)</f>
        <v>#VALUE!</v>
      </c>
      <c r="U72" s="233" t="e">
        <f>SUMIF('[2]4.Bang luong hien tai'!$G$10:$G$333,$C72,'[2]4.Bang luong hien tai'!$BS$10:$BS$333)</f>
        <v>#VALUE!</v>
      </c>
      <c r="V72" s="233" t="e">
        <f>SUMIF('[2]4.Bang luong hien tai'!$G$10:$G$333,$C72,'[2]4.Bang luong hien tai'!$BT$10:$BT$333)</f>
        <v>#VALUE!</v>
      </c>
      <c r="W72" s="233" t="e">
        <f>SUMIF('[2]4.Bang luong hien tai'!$G$10:$G$333,$C72,'[2]4.Bang luong hien tai'!$AM$10:$AM$333)</f>
        <v>#VALUE!</v>
      </c>
      <c r="X72" s="233" t="e">
        <f>SUMIF('[2]4.Bang luong hien tai'!$G$10:$G$333,$C72,'[2]4.Bang luong hien tai'!$AN$10:$AN$333)</f>
        <v>#VALUE!</v>
      </c>
      <c r="Y72" s="233" t="e">
        <f>SUMIF('[2]4.Bang luong hien tai'!$G$10:$G$333,$C72,'[2]4.Bang luong hien tai'!$AO$10:$AO$333)</f>
        <v>#VALUE!</v>
      </c>
      <c r="Z72" s="233" t="e">
        <f>SUMIF('[2]4.Bang luong hien tai'!$G$10:$G$333,$C72,'[2]4.Bang luong hien tai'!$AP$10:$AP$333)</f>
        <v>#VALUE!</v>
      </c>
      <c r="AA72" s="233" t="e">
        <f>SUMIF('[1]03.Bang luong hien tai'!$G$143:$G$1450,$C72,'[1]03.Bang luong hien tai'!AQ$143:AQ$1450)</f>
        <v>#VALUE!</v>
      </c>
      <c r="AB72" s="233" t="e">
        <f>SUMIF('[2]4.Bang luong hien tai'!$G$10:$G$333,$C72,'[2]4.Bang luong hien tai'!$AR$10:$AR$333)</f>
        <v>#VALUE!</v>
      </c>
      <c r="AC72" s="233" t="e">
        <f>SUMIF('[1]03.Bang luong hien tai'!$G$10:$G$1450,$C72,'[1]03.Bang luong hien tai'!AS$10:AS$1450)</f>
        <v>#VALUE!</v>
      </c>
      <c r="AD72" s="233" t="e">
        <f>SUMIF('[1]03.Bang luong hien tai'!$G$143:$G$1450,$C72,'[1]03.Bang luong hien tai'!AT$143:AT$1450)</f>
        <v>#VALUE!</v>
      </c>
      <c r="AE72" s="233" t="e">
        <f>SUMIF('[2]4.Bang luong hien tai'!$G$10:$G$333,$C72,'[2]4.Bang luong hien tai'!$AU$10:$AU$333)</f>
        <v>#VALUE!</v>
      </c>
      <c r="AF72" s="233" t="e">
        <f>SUMIF('[2]4.Bang luong hien tai'!$G$10:$G$333,$C72,'[2]4.Bang luong hien tai'!$AV$10:$AV$333)</f>
        <v>#VALUE!</v>
      </c>
      <c r="AG72" s="233" t="e">
        <f>SUMIF('[2]4.Bang luong hien tai'!$G$10:$G$333,$C72,'[2]4.Bang luong hien tai'!$AW$10:$AW$333)</f>
        <v>#VALUE!</v>
      </c>
      <c r="AH72" s="233" t="e">
        <f>SUMIF('[2]4.Bang luong hien tai'!$G$10:$G$333,$C72,'[2]4.Bang luong hien tai'!$BQ$10:$BQ$333)</f>
        <v>#VALUE!</v>
      </c>
      <c r="AI72" s="233" t="e">
        <f>SUMIF('[2]4.Bang luong hien tai'!$G$10:$G$333,$C72,'[2]4.Bang luong hien tai'!$BR$10:$BR$333)</f>
        <v>#VALUE!</v>
      </c>
      <c r="AJ72" s="233" t="e">
        <f>SUMIF('[2]4.Bang luong hien tai'!$G$10:$G$333,$C72,'[2]4.Bang luong hien tai'!$AY$10:$AY$333)</f>
        <v>#VALUE!</v>
      </c>
      <c r="AK72" s="231" t="e">
        <f>SUMIF('[2]4.Bang luong hien tai'!$G$10:$G$333,$C72,'[2]4.Bang luong hien tai'!$AZ$10:$AZ$333)</f>
        <v>#VALUE!</v>
      </c>
      <c r="AL72" s="231" t="e">
        <f>SUMIF('[2]4.Bang luong hien tai'!$G$10:$G$333,$C72,'[2]4.Bang luong hien tai'!$BA$10:$BA$333)</f>
        <v>#VALUE!</v>
      </c>
      <c r="AM72" s="231" t="e">
        <f>SUMIF('[1]03.Bang luong hien tai'!$G$10:$G$1450,$C72,'[1]03.Bang luong hien tai'!BC$10:BC$1450)</f>
        <v>#VALUE!</v>
      </c>
      <c r="AN72" s="231" t="e">
        <f>SUMIF('[1]03.Bang luong hien tai'!$G$10:$G$343,$C72,'[1]03.Bang luong hien tai'!$AL$10:$AL$343)</f>
        <v>#VALUE!</v>
      </c>
      <c r="AO72" s="231" t="e">
        <f>SUMIF('[1]03.Bang luong hien tai'!$G$10:$G$1450,$C72,'[1]03.Bang luong hien tai'!BE$10:BE$1450)</f>
        <v>#VALUE!</v>
      </c>
      <c r="AP72" s="231" t="e">
        <f>SUMIF('[1]03.Bang luong hien tai'!$G$10:$G$1450,$C72,'[1]03.Bang luong hien tai'!BF$10:BF$1450)</f>
        <v>#VALUE!</v>
      </c>
      <c r="AQ72" s="231" t="e">
        <f>SUMIF('[1]03.Bang luong hien tai'!$G$10:$G$1450,$C72,'[1]03.Bang luong hien tai'!BG$10:BG$1450)</f>
        <v>#VALUE!</v>
      </c>
      <c r="AR72" s="231" t="e">
        <f>SUMIF('[1]03.Bang luong hien tai'!$G$10:$G$1450,$C72,'[1]03.Bang luong hien tai'!BI$10:BI$1450)</f>
        <v>#VALUE!</v>
      </c>
      <c r="AS72" s="231" t="e">
        <f>SUMIF('[1]03.Bang luong hien tai'!$G$10:$G$1450,$C72,'[1]03.Bang luong hien tai'!BJ$10:BJ$1450)</f>
        <v>#VALUE!</v>
      </c>
      <c r="AT72" s="245"/>
      <c r="AU72" s="189" t="s">
        <v>0</v>
      </c>
    </row>
    <row r="73" spans="1:47" ht="36">
      <c r="A73" s="243">
        <v>8</v>
      </c>
      <c r="B73" s="4" t="s">
        <v>366</v>
      </c>
      <c r="C73" s="259" t="s">
        <v>367</v>
      </c>
      <c r="D73" s="229" t="e">
        <f>+COUNTIF('[2]4.Bang luong hien tai'!$G$10:$G$333,'3.Bang phan bo luong'!$C73)</f>
        <v>#VALUE!</v>
      </c>
      <c r="E73" s="230" t="e">
        <f>SUMIF('[2]4.Bang luong hien tai'!$G$10:$G$333,$C73,'[2]4.Bang luong hien tai'!$O$10:$O$333)</f>
        <v>#VALUE!</v>
      </c>
      <c r="F73" s="231" t="e">
        <f>SUMIF('[2]4.Bang luong hien tai'!$G$10:$G$333,$C73,'[2]4.Bang luong hien tai'!$P$10:$P$333)</f>
        <v>#VALUE!</v>
      </c>
      <c r="G73" s="231" t="e">
        <f>SUMIF('[2]4.Bang luong hien tai'!$G$10:$G$333,$C73,'[2]4.Bang luong hien tai'!$Q$10:$Q$333)</f>
        <v>#VALUE!</v>
      </c>
      <c r="H73" s="231" t="e">
        <f>SUMIF('[2]4.Bang luong hien tai'!$G$10:$G$333,$C73,'[2]4.Bang luong hien tai'!$Z$10:$Z$333)</f>
        <v>#VALUE!</v>
      </c>
      <c r="I73" s="232" t="e">
        <f>SUMIF('[2]4.Bang luong hien tai'!$G$10:$G$333,$C73,'[2]4.Bang luong hien tai'!$AA$10:$AA$333)</f>
        <v>#VALUE!</v>
      </c>
      <c r="J73" s="233" t="e">
        <f>SUMIF('[2]4.Bang luong hien tai'!$G$10:$G$333,$C73,'[2]4.Bang luong hien tai'!$AB$10:$AB$333)</f>
        <v>#VALUE!</v>
      </c>
      <c r="K73" s="233" t="e">
        <f>SUMIF('[2]4.Bang luong hien tai'!$G$10:$G$333,$C73,'[2]4.Bang luong hien tai'!$AC$10:$AC$333)</f>
        <v>#VALUE!</v>
      </c>
      <c r="L73" s="233" t="e">
        <f>SUMIF('[2]4.Bang luong hien tai'!$G$10:$G$333,$C73,'[2]4.Bang luong hien tai'!$AD$10:$AD$333)</f>
        <v>#VALUE!</v>
      </c>
      <c r="M73" s="233" t="e">
        <f>SUMIF('[2]4.Bang luong hien tai'!$G$10:$G$333,$C73,'[2]4.Bang luong hien tai'!$AE$10:$AE$333)</f>
        <v>#VALUE!</v>
      </c>
      <c r="N73" s="233" t="e">
        <f>SUMIF('[2]4.Bang luong hien tai'!$G$10:$G$333,$C73,'[2]4.Bang luong hien tai'!$AF$10:$AF$333)</f>
        <v>#VALUE!</v>
      </c>
      <c r="O73" s="233" t="e">
        <f>SUMIF('[2]4.Bang luong hien tai'!$G$10:$G$333,$C73,'[2]4.Bang luong hien tai'!$AG$10:$AG$333)</f>
        <v>#VALUE!</v>
      </c>
      <c r="P73" s="233" t="e">
        <f>SUMIF('[2]4.Bang luong hien tai'!$G$10:$G$333,$C73,'[2]4.Bang luong hien tai'!$AH$10:$AH$333)</f>
        <v>#VALUE!</v>
      </c>
      <c r="Q73" s="233" t="e">
        <f>SUMIF('[2]4.Bang luong hien tai'!$G$10:$G$333,$C73,'[2]4.Bang luong hien tai'!$AI$10:$AI$333)</f>
        <v>#VALUE!</v>
      </c>
      <c r="R73" s="233" t="e">
        <f>SUMIF('[2]4.Bang luong hien tai'!$G$10:$G$333,$C73,'[2]4.Bang luong hien tai'!$AJ$10:$AJ$333)</f>
        <v>#VALUE!</v>
      </c>
      <c r="S73" s="233" t="e">
        <f>SUMIF('[2]4.Bang luong hien tai'!$G$10:$G$333,$C73,'[2]4.Bang luong hien tai'!$BO$10:$BO$333)</f>
        <v>#VALUE!</v>
      </c>
      <c r="T73" s="233" t="e">
        <f>SUMIF('[2]4.Bang luong hien tai'!$G$10:$G$333,$C73,'[2]4.Bang luong hien tai'!$BP$10:$BP$333)</f>
        <v>#VALUE!</v>
      </c>
      <c r="U73" s="233" t="e">
        <f>SUMIF('[2]4.Bang luong hien tai'!$G$10:$G$333,$C73,'[2]4.Bang luong hien tai'!$BS$10:$BS$333)</f>
        <v>#VALUE!</v>
      </c>
      <c r="V73" s="233" t="e">
        <f>SUMIF('[2]4.Bang luong hien tai'!$G$10:$G$333,$C73,'[2]4.Bang luong hien tai'!$BT$10:$BT$333)</f>
        <v>#VALUE!</v>
      </c>
      <c r="W73" s="233" t="e">
        <f>SUMIF('[2]4.Bang luong hien tai'!$G$10:$G$333,$C73,'[2]4.Bang luong hien tai'!$AM$10:$AM$333)</f>
        <v>#VALUE!</v>
      </c>
      <c r="X73" s="233" t="e">
        <f>SUMIF('[2]4.Bang luong hien tai'!$G$10:$G$333,$C73,'[2]4.Bang luong hien tai'!$AN$10:$AN$333)</f>
        <v>#VALUE!</v>
      </c>
      <c r="Y73" s="233" t="e">
        <f>SUMIF('[2]4.Bang luong hien tai'!$G$10:$G$333,$C73,'[2]4.Bang luong hien tai'!$AO$10:$AO$333)</f>
        <v>#VALUE!</v>
      </c>
      <c r="Z73" s="233" t="e">
        <f>SUMIF('[2]4.Bang luong hien tai'!$G$10:$G$333,$C73,'[2]4.Bang luong hien tai'!$AP$10:$AP$333)</f>
        <v>#VALUE!</v>
      </c>
      <c r="AA73" s="233" t="e">
        <f>SUMIF('[1]03.Bang luong hien tai'!$G$143:$G$1450,$C73,'[1]03.Bang luong hien tai'!AQ$143:AQ$1450)</f>
        <v>#VALUE!</v>
      </c>
      <c r="AB73" s="233" t="e">
        <f>SUMIF('[2]4.Bang luong hien tai'!$G$10:$G$333,$C73,'[2]4.Bang luong hien tai'!$AR$10:$AR$333)</f>
        <v>#VALUE!</v>
      </c>
      <c r="AC73" s="233" t="e">
        <f>SUMIF('[1]03.Bang luong hien tai'!$G$10:$G$1450,$C73,'[1]03.Bang luong hien tai'!AS$10:AS$1450)</f>
        <v>#VALUE!</v>
      </c>
      <c r="AD73" s="233" t="e">
        <f>SUMIF('[1]03.Bang luong hien tai'!$G$143:$G$1450,$C73,'[1]03.Bang luong hien tai'!AT$143:AT$1450)</f>
        <v>#VALUE!</v>
      </c>
      <c r="AE73" s="233" t="e">
        <f>SUMIF('[2]4.Bang luong hien tai'!$G$10:$G$333,$C73,'[2]4.Bang luong hien tai'!$AU$10:$AU$333)</f>
        <v>#VALUE!</v>
      </c>
      <c r="AF73" s="233" t="e">
        <f>SUMIF('[2]4.Bang luong hien tai'!$G$10:$G$333,$C73,'[2]4.Bang luong hien tai'!$AV$10:$AV$333)</f>
        <v>#VALUE!</v>
      </c>
      <c r="AG73" s="233" t="e">
        <f>SUMIF('[2]4.Bang luong hien tai'!$G$10:$G$333,$C73,'[2]4.Bang luong hien tai'!$AW$10:$AW$333)</f>
        <v>#VALUE!</v>
      </c>
      <c r="AH73" s="233" t="e">
        <f>SUMIF('[2]4.Bang luong hien tai'!$G$10:$G$333,$C73,'[2]4.Bang luong hien tai'!$BQ$10:$BQ$333)</f>
        <v>#VALUE!</v>
      </c>
      <c r="AI73" s="233" t="e">
        <f>SUMIF('[2]4.Bang luong hien tai'!$G$10:$G$333,$C73,'[2]4.Bang luong hien tai'!$BR$10:$BR$333)</f>
        <v>#VALUE!</v>
      </c>
      <c r="AJ73" s="233" t="e">
        <f>SUMIF('[2]4.Bang luong hien tai'!$G$10:$G$333,$C73,'[2]4.Bang luong hien tai'!$AY$10:$AY$333)</f>
        <v>#VALUE!</v>
      </c>
      <c r="AK73" s="231" t="e">
        <f>SUMIF('[2]4.Bang luong hien tai'!$G$10:$G$333,$C73,'[2]4.Bang luong hien tai'!$AZ$10:$AZ$333)</f>
        <v>#VALUE!</v>
      </c>
      <c r="AL73" s="231" t="e">
        <f>SUMIF('[2]4.Bang luong hien tai'!$G$10:$G$333,$C73,'[2]4.Bang luong hien tai'!$BA$10:$BA$333)</f>
        <v>#VALUE!</v>
      </c>
      <c r="AM73" s="231" t="e">
        <f>SUMIF('[1]03.Bang luong hien tai'!$G$10:$G$1450,$C73,'[1]03.Bang luong hien tai'!BC$10:BC$1450)</f>
        <v>#VALUE!</v>
      </c>
      <c r="AN73" s="231" t="e">
        <f>SUMIF('[1]03.Bang luong hien tai'!$G$10:$G$343,$C73,'[1]03.Bang luong hien tai'!$AL$10:$AL$343)</f>
        <v>#VALUE!</v>
      </c>
      <c r="AO73" s="231" t="e">
        <f>SUMIF('[1]03.Bang luong hien tai'!$G$10:$G$1450,$C73,'[1]03.Bang luong hien tai'!BE$10:BE$1450)</f>
        <v>#VALUE!</v>
      </c>
      <c r="AP73" s="231" t="e">
        <f>SUMIF('[1]03.Bang luong hien tai'!$G$10:$G$1450,$C73,'[1]03.Bang luong hien tai'!BF$10:BF$1450)</f>
        <v>#VALUE!</v>
      </c>
      <c r="AQ73" s="231" t="e">
        <f>SUMIF('[1]03.Bang luong hien tai'!$G$10:$G$1450,$C73,'[1]03.Bang luong hien tai'!BG$10:BG$1450)</f>
        <v>#VALUE!</v>
      </c>
      <c r="AR73" s="231" t="e">
        <f>SUMIF('[1]03.Bang luong hien tai'!$G$10:$G$1450,$C73,'[1]03.Bang luong hien tai'!BI$10:BI$1450)</f>
        <v>#VALUE!</v>
      </c>
      <c r="AS73" s="231" t="e">
        <f>SUMIF('[1]03.Bang luong hien tai'!$G$10:$G$1450,$C73,'[1]03.Bang luong hien tai'!BJ$10:BJ$1450)</f>
        <v>#VALUE!</v>
      </c>
      <c r="AT73" s="245"/>
      <c r="AU73" s="189" t="s">
        <v>0</v>
      </c>
    </row>
    <row r="74" spans="1:47" ht="24">
      <c r="A74" s="243">
        <v>9</v>
      </c>
      <c r="B74" s="4" t="s">
        <v>285</v>
      </c>
      <c r="C74" s="259" t="s">
        <v>368</v>
      </c>
      <c r="D74" s="229" t="e">
        <f>+COUNTIF('[2]4.Bang luong hien tai'!$G$10:$G$333,'3.Bang phan bo luong'!$C74)</f>
        <v>#VALUE!</v>
      </c>
      <c r="E74" s="230" t="e">
        <f>SUMIF('[2]4.Bang luong hien tai'!$G$10:$G$333,$C74,'[2]4.Bang luong hien tai'!$O$10:$O$333)</f>
        <v>#VALUE!</v>
      </c>
      <c r="F74" s="231" t="e">
        <f>SUMIF('[2]4.Bang luong hien tai'!$G$10:$G$333,$C74,'[2]4.Bang luong hien tai'!$P$10:$P$333)</f>
        <v>#VALUE!</v>
      </c>
      <c r="G74" s="231" t="e">
        <f>SUMIF('[2]4.Bang luong hien tai'!$G$10:$G$333,$C74,'[2]4.Bang luong hien tai'!$Q$10:$Q$333)</f>
        <v>#VALUE!</v>
      </c>
      <c r="H74" s="231" t="e">
        <f>SUMIF('[2]4.Bang luong hien tai'!$G$10:$G$333,$C74,'[2]4.Bang luong hien tai'!$Z$10:$Z$333)</f>
        <v>#VALUE!</v>
      </c>
      <c r="I74" s="232" t="e">
        <f>SUMIF('[2]4.Bang luong hien tai'!$G$10:$G$333,$C74,'[2]4.Bang luong hien tai'!$AA$10:$AA$333)</f>
        <v>#VALUE!</v>
      </c>
      <c r="J74" s="233" t="e">
        <f>SUMIF('[2]4.Bang luong hien tai'!$G$10:$G$333,$C74,'[2]4.Bang luong hien tai'!$AB$10:$AB$333)</f>
        <v>#VALUE!</v>
      </c>
      <c r="K74" s="233" t="e">
        <f>SUMIF('[2]4.Bang luong hien tai'!$G$10:$G$333,$C74,'[2]4.Bang luong hien tai'!$AC$10:$AC$333)</f>
        <v>#VALUE!</v>
      </c>
      <c r="L74" s="233" t="e">
        <f>SUMIF('[2]4.Bang luong hien tai'!$G$10:$G$333,$C74,'[2]4.Bang luong hien tai'!$AD$10:$AD$333)</f>
        <v>#VALUE!</v>
      </c>
      <c r="M74" s="233" t="e">
        <f>SUMIF('[2]4.Bang luong hien tai'!$G$10:$G$333,$C74,'[2]4.Bang luong hien tai'!$AE$10:$AE$333)</f>
        <v>#VALUE!</v>
      </c>
      <c r="N74" s="233" t="e">
        <f>SUMIF('[2]4.Bang luong hien tai'!$G$10:$G$333,$C74,'[2]4.Bang luong hien tai'!$AF$10:$AF$333)</f>
        <v>#VALUE!</v>
      </c>
      <c r="O74" s="233" t="e">
        <f>SUMIF('[2]4.Bang luong hien tai'!$G$10:$G$333,$C74,'[2]4.Bang luong hien tai'!$AG$10:$AG$333)</f>
        <v>#VALUE!</v>
      </c>
      <c r="P74" s="233" t="e">
        <f>SUMIF('[2]4.Bang luong hien tai'!$G$10:$G$333,$C74,'[2]4.Bang luong hien tai'!$AH$10:$AH$333)</f>
        <v>#VALUE!</v>
      </c>
      <c r="Q74" s="233" t="e">
        <f>SUMIF('[2]4.Bang luong hien tai'!$G$10:$G$333,$C74,'[2]4.Bang luong hien tai'!$AI$10:$AI$333)</f>
        <v>#VALUE!</v>
      </c>
      <c r="R74" s="233" t="e">
        <f>SUMIF('[2]4.Bang luong hien tai'!$G$10:$G$333,$C74,'[2]4.Bang luong hien tai'!$AJ$10:$AJ$333)</f>
        <v>#VALUE!</v>
      </c>
      <c r="S74" s="233" t="e">
        <f>SUMIF('[2]4.Bang luong hien tai'!$G$10:$G$333,$C74,'[2]4.Bang luong hien tai'!$BO$10:$BO$333)</f>
        <v>#VALUE!</v>
      </c>
      <c r="T74" s="233" t="e">
        <f>SUMIF('[2]4.Bang luong hien tai'!$G$10:$G$333,$C74,'[2]4.Bang luong hien tai'!$BP$10:$BP$333)</f>
        <v>#VALUE!</v>
      </c>
      <c r="U74" s="233" t="e">
        <f>SUMIF('[2]4.Bang luong hien tai'!$G$10:$G$333,$C74,'[2]4.Bang luong hien tai'!$BS$10:$BS$333)</f>
        <v>#VALUE!</v>
      </c>
      <c r="V74" s="233" t="e">
        <f>SUMIF('[2]4.Bang luong hien tai'!$G$10:$G$333,$C74,'[2]4.Bang luong hien tai'!$BT$10:$BT$333)</f>
        <v>#VALUE!</v>
      </c>
      <c r="W74" s="233" t="e">
        <f>SUMIF('[2]4.Bang luong hien tai'!$G$10:$G$333,$C74,'[2]4.Bang luong hien tai'!$AM$10:$AM$333)</f>
        <v>#VALUE!</v>
      </c>
      <c r="X74" s="233" t="e">
        <f>SUMIF('[2]4.Bang luong hien tai'!$G$10:$G$333,$C74,'[2]4.Bang luong hien tai'!$AN$10:$AN$333)</f>
        <v>#VALUE!</v>
      </c>
      <c r="Y74" s="233" t="e">
        <f>SUMIF('[2]4.Bang luong hien tai'!$G$10:$G$333,$C74,'[2]4.Bang luong hien tai'!$AO$10:$AO$333)</f>
        <v>#VALUE!</v>
      </c>
      <c r="Z74" s="233" t="e">
        <f>SUMIF('[2]4.Bang luong hien tai'!$G$10:$G$333,$C74,'[2]4.Bang luong hien tai'!$AP$10:$AP$333)</f>
        <v>#VALUE!</v>
      </c>
      <c r="AA74" s="233" t="e">
        <f>SUMIF('[1]03.Bang luong hien tai'!$G$143:$G$1450,$C74,'[1]03.Bang luong hien tai'!AQ$143:AQ$1450)</f>
        <v>#VALUE!</v>
      </c>
      <c r="AB74" s="233" t="e">
        <f>SUMIF('[2]4.Bang luong hien tai'!$G$10:$G$333,$C74,'[2]4.Bang luong hien tai'!$AR$10:$AR$333)</f>
        <v>#VALUE!</v>
      </c>
      <c r="AC74" s="233" t="e">
        <f>SUMIF('[1]03.Bang luong hien tai'!$G$10:$G$1450,$C74,'[1]03.Bang luong hien tai'!AS$10:AS$1450)</f>
        <v>#VALUE!</v>
      </c>
      <c r="AD74" s="233" t="e">
        <f>SUMIF('[1]03.Bang luong hien tai'!$G$143:$G$1450,$C74,'[1]03.Bang luong hien tai'!AT$143:AT$1450)</f>
        <v>#VALUE!</v>
      </c>
      <c r="AE74" s="233" t="e">
        <f>SUMIF('[2]4.Bang luong hien tai'!$G$10:$G$333,$C74,'[2]4.Bang luong hien tai'!$AU$10:$AU$333)</f>
        <v>#VALUE!</v>
      </c>
      <c r="AF74" s="233" t="e">
        <f>SUMIF('[2]4.Bang luong hien tai'!$G$10:$G$333,$C74,'[2]4.Bang luong hien tai'!$AV$10:$AV$333)</f>
        <v>#VALUE!</v>
      </c>
      <c r="AG74" s="233" t="e">
        <f>SUMIF('[2]4.Bang luong hien tai'!$G$10:$G$333,$C74,'[2]4.Bang luong hien tai'!$AW$10:$AW$333)</f>
        <v>#VALUE!</v>
      </c>
      <c r="AH74" s="233" t="e">
        <f>SUMIF('[2]4.Bang luong hien tai'!$G$10:$G$333,$C74,'[2]4.Bang luong hien tai'!$BQ$10:$BQ$333)</f>
        <v>#VALUE!</v>
      </c>
      <c r="AI74" s="233" t="e">
        <f>SUMIF('[2]4.Bang luong hien tai'!$G$10:$G$333,$C74,'[2]4.Bang luong hien tai'!$BR$10:$BR$333)</f>
        <v>#VALUE!</v>
      </c>
      <c r="AJ74" s="233" t="e">
        <f>SUMIF('[2]4.Bang luong hien tai'!$G$10:$G$333,$C74,'[2]4.Bang luong hien tai'!$AY$10:$AY$333)</f>
        <v>#VALUE!</v>
      </c>
      <c r="AK74" s="231" t="e">
        <f>SUMIF('[2]4.Bang luong hien tai'!$G$10:$G$333,$C74,'[2]4.Bang luong hien tai'!$AZ$10:$AZ$333)</f>
        <v>#VALUE!</v>
      </c>
      <c r="AL74" s="231" t="e">
        <f>SUMIF('[2]4.Bang luong hien tai'!$G$10:$G$333,$C74,'[2]4.Bang luong hien tai'!$BA$10:$BA$333)</f>
        <v>#VALUE!</v>
      </c>
      <c r="AM74" s="231" t="e">
        <f>SUMIF('[1]03.Bang luong hien tai'!$G$10:$G$1450,$C74,'[1]03.Bang luong hien tai'!BC$10:BC$1450)</f>
        <v>#VALUE!</v>
      </c>
      <c r="AN74" s="231" t="e">
        <f>SUMIF('[1]03.Bang luong hien tai'!$G$10:$G$343,$C74,'[1]03.Bang luong hien tai'!$AL$10:$AL$343)</f>
        <v>#VALUE!</v>
      </c>
      <c r="AO74" s="231" t="e">
        <f>SUMIF('[1]03.Bang luong hien tai'!$G$10:$G$1450,$C74,'[1]03.Bang luong hien tai'!BE$10:BE$1450)</f>
        <v>#VALUE!</v>
      </c>
      <c r="AP74" s="231" t="e">
        <f>SUMIF('[1]03.Bang luong hien tai'!$G$10:$G$1450,$C74,'[1]03.Bang luong hien tai'!BF$10:BF$1450)</f>
        <v>#VALUE!</v>
      </c>
      <c r="AQ74" s="231" t="e">
        <f>SUMIF('[1]03.Bang luong hien tai'!$G$10:$G$1450,$C74,'[1]03.Bang luong hien tai'!BG$10:BG$1450)</f>
        <v>#VALUE!</v>
      </c>
      <c r="AR74" s="231" t="e">
        <f>SUMIF('[1]03.Bang luong hien tai'!$G$10:$G$1450,$C74,'[1]03.Bang luong hien tai'!BI$10:BI$1450)</f>
        <v>#VALUE!</v>
      </c>
      <c r="AS74" s="231" t="e">
        <f>SUMIF('[1]03.Bang luong hien tai'!$G$10:$G$1450,$C74,'[1]03.Bang luong hien tai'!BJ$10:BJ$1450)</f>
        <v>#VALUE!</v>
      </c>
      <c r="AT74" s="245"/>
      <c r="AU74" s="189" t="s">
        <v>0</v>
      </c>
    </row>
    <row r="75" spans="1:47" ht="24">
      <c r="A75" s="243">
        <v>10</v>
      </c>
      <c r="B75" s="4" t="s">
        <v>369</v>
      </c>
      <c r="C75" s="259" t="s">
        <v>370</v>
      </c>
      <c r="D75" s="229" t="e">
        <f>+COUNTIF('[2]4.Bang luong hien tai'!$G$10:$G$333,'3.Bang phan bo luong'!$C75)</f>
        <v>#VALUE!</v>
      </c>
      <c r="E75" s="230" t="e">
        <f>SUMIF('[2]4.Bang luong hien tai'!$G$10:$G$333,$C75,'[2]4.Bang luong hien tai'!$O$10:$O$333)</f>
        <v>#VALUE!</v>
      </c>
      <c r="F75" s="231" t="e">
        <f>SUMIF('[2]4.Bang luong hien tai'!$G$10:$G$333,$C75,'[2]4.Bang luong hien tai'!$P$10:$P$333)</f>
        <v>#VALUE!</v>
      </c>
      <c r="G75" s="231" t="e">
        <f>SUMIF('[2]4.Bang luong hien tai'!$G$10:$G$333,$C75,'[2]4.Bang luong hien tai'!$Q$10:$Q$333)</f>
        <v>#VALUE!</v>
      </c>
      <c r="H75" s="231" t="e">
        <f>SUMIF('[2]4.Bang luong hien tai'!$G$10:$G$333,$C75,'[2]4.Bang luong hien tai'!$Z$10:$Z$333)</f>
        <v>#VALUE!</v>
      </c>
      <c r="I75" s="232" t="e">
        <f>SUMIF('[2]4.Bang luong hien tai'!$G$10:$G$333,$C75,'[2]4.Bang luong hien tai'!$AA$10:$AA$333)</f>
        <v>#VALUE!</v>
      </c>
      <c r="J75" s="233" t="e">
        <f>SUMIF('[2]4.Bang luong hien tai'!$G$10:$G$333,$C75,'[2]4.Bang luong hien tai'!$AB$10:$AB$333)</f>
        <v>#VALUE!</v>
      </c>
      <c r="K75" s="233" t="e">
        <f>SUMIF('[2]4.Bang luong hien tai'!$G$10:$G$333,$C75,'[2]4.Bang luong hien tai'!$AC$10:$AC$333)</f>
        <v>#VALUE!</v>
      </c>
      <c r="L75" s="233" t="e">
        <f>SUMIF('[2]4.Bang luong hien tai'!$G$10:$G$333,$C75,'[2]4.Bang luong hien tai'!$AD$10:$AD$333)</f>
        <v>#VALUE!</v>
      </c>
      <c r="M75" s="233" t="e">
        <f>SUMIF('[2]4.Bang luong hien tai'!$G$10:$G$333,$C75,'[2]4.Bang luong hien tai'!$AE$10:$AE$333)</f>
        <v>#VALUE!</v>
      </c>
      <c r="N75" s="233" t="e">
        <f>SUMIF('[2]4.Bang luong hien tai'!$G$10:$G$333,$C75,'[2]4.Bang luong hien tai'!$AF$10:$AF$333)</f>
        <v>#VALUE!</v>
      </c>
      <c r="O75" s="233" t="e">
        <f>SUMIF('[2]4.Bang luong hien tai'!$G$10:$G$333,$C75,'[2]4.Bang luong hien tai'!$AG$10:$AG$333)</f>
        <v>#VALUE!</v>
      </c>
      <c r="P75" s="233" t="e">
        <f>SUMIF('[2]4.Bang luong hien tai'!$G$10:$G$333,$C75,'[2]4.Bang luong hien tai'!$AH$10:$AH$333)</f>
        <v>#VALUE!</v>
      </c>
      <c r="Q75" s="233" t="e">
        <f>SUMIF('[2]4.Bang luong hien tai'!$G$10:$G$333,$C75,'[2]4.Bang luong hien tai'!$AI$10:$AI$333)</f>
        <v>#VALUE!</v>
      </c>
      <c r="R75" s="233" t="e">
        <f>SUMIF('[2]4.Bang luong hien tai'!$G$10:$G$333,$C75,'[2]4.Bang luong hien tai'!$AJ$10:$AJ$333)</f>
        <v>#VALUE!</v>
      </c>
      <c r="S75" s="233" t="e">
        <f>SUMIF('[2]4.Bang luong hien tai'!$G$10:$G$333,$C75,'[2]4.Bang luong hien tai'!$BO$10:$BO$333)</f>
        <v>#VALUE!</v>
      </c>
      <c r="T75" s="233" t="e">
        <f>SUMIF('[2]4.Bang luong hien tai'!$G$10:$G$333,$C75,'[2]4.Bang luong hien tai'!$BP$10:$BP$333)</f>
        <v>#VALUE!</v>
      </c>
      <c r="U75" s="233" t="e">
        <f>SUMIF('[2]4.Bang luong hien tai'!$G$10:$G$333,$C75,'[2]4.Bang luong hien tai'!$BS$10:$BS$333)</f>
        <v>#VALUE!</v>
      </c>
      <c r="V75" s="233" t="e">
        <f>SUMIF('[2]4.Bang luong hien tai'!$G$10:$G$333,$C75,'[2]4.Bang luong hien tai'!$BT$10:$BT$333)</f>
        <v>#VALUE!</v>
      </c>
      <c r="W75" s="233" t="e">
        <f>SUMIF('[2]4.Bang luong hien tai'!$G$10:$G$333,$C75,'[2]4.Bang luong hien tai'!$AM$10:$AM$333)</f>
        <v>#VALUE!</v>
      </c>
      <c r="X75" s="233" t="e">
        <f>SUMIF('[2]4.Bang luong hien tai'!$G$10:$G$333,$C75,'[2]4.Bang luong hien tai'!$AN$10:$AN$333)</f>
        <v>#VALUE!</v>
      </c>
      <c r="Y75" s="233" t="e">
        <f>SUMIF('[2]4.Bang luong hien tai'!$G$10:$G$333,$C75,'[2]4.Bang luong hien tai'!$AO$10:$AO$333)</f>
        <v>#VALUE!</v>
      </c>
      <c r="Z75" s="233" t="e">
        <f>SUMIF('[2]4.Bang luong hien tai'!$G$10:$G$333,$C75,'[2]4.Bang luong hien tai'!$AP$10:$AP$333)</f>
        <v>#VALUE!</v>
      </c>
      <c r="AA75" s="233" t="e">
        <f>SUMIF('[1]03.Bang luong hien tai'!$G$143:$G$1450,$C75,'[1]03.Bang luong hien tai'!AQ$143:AQ$1450)</f>
        <v>#VALUE!</v>
      </c>
      <c r="AB75" s="233" t="e">
        <f>SUMIF('[2]4.Bang luong hien tai'!$G$10:$G$333,$C75,'[2]4.Bang luong hien tai'!$AR$10:$AR$333)</f>
        <v>#VALUE!</v>
      </c>
      <c r="AC75" s="233" t="e">
        <f>SUMIF('[1]03.Bang luong hien tai'!$G$10:$G$1450,$C75,'[1]03.Bang luong hien tai'!AS$10:AS$1450)</f>
        <v>#VALUE!</v>
      </c>
      <c r="AD75" s="233" t="e">
        <f>SUMIF('[1]03.Bang luong hien tai'!$G$143:$G$1450,$C75,'[1]03.Bang luong hien tai'!AT$143:AT$1450)</f>
        <v>#VALUE!</v>
      </c>
      <c r="AE75" s="233" t="e">
        <f>SUMIF('[2]4.Bang luong hien tai'!$G$10:$G$333,$C75,'[2]4.Bang luong hien tai'!$AU$10:$AU$333)</f>
        <v>#VALUE!</v>
      </c>
      <c r="AF75" s="233" t="e">
        <f>SUMIF('[2]4.Bang luong hien tai'!$G$10:$G$333,$C75,'[2]4.Bang luong hien tai'!$AV$10:$AV$333)</f>
        <v>#VALUE!</v>
      </c>
      <c r="AG75" s="233" t="e">
        <f>SUMIF('[2]4.Bang luong hien tai'!$G$10:$G$333,$C75,'[2]4.Bang luong hien tai'!$AW$10:$AW$333)</f>
        <v>#VALUE!</v>
      </c>
      <c r="AH75" s="233" t="e">
        <f>SUMIF('[2]4.Bang luong hien tai'!$G$10:$G$333,$C75,'[2]4.Bang luong hien tai'!$BQ$10:$BQ$333)</f>
        <v>#VALUE!</v>
      </c>
      <c r="AI75" s="233" t="e">
        <f>SUMIF('[2]4.Bang luong hien tai'!$G$10:$G$333,$C75,'[2]4.Bang luong hien tai'!$BR$10:$BR$333)</f>
        <v>#VALUE!</v>
      </c>
      <c r="AJ75" s="233" t="e">
        <f>SUMIF('[2]4.Bang luong hien tai'!$G$10:$G$333,$C75,'[2]4.Bang luong hien tai'!$AY$10:$AY$333)</f>
        <v>#VALUE!</v>
      </c>
      <c r="AK75" s="231" t="e">
        <f>SUMIF('[2]4.Bang luong hien tai'!$G$10:$G$333,$C75,'[2]4.Bang luong hien tai'!$AZ$10:$AZ$333)</f>
        <v>#VALUE!</v>
      </c>
      <c r="AL75" s="231" t="e">
        <f>SUMIF('[2]4.Bang luong hien tai'!$G$10:$G$333,$C75,'[2]4.Bang luong hien tai'!$BA$10:$BA$333)</f>
        <v>#VALUE!</v>
      </c>
      <c r="AM75" s="231" t="e">
        <f>SUMIF('[1]03.Bang luong hien tai'!$G$10:$G$1450,$C75,'[1]03.Bang luong hien tai'!BC$10:BC$1450)</f>
        <v>#VALUE!</v>
      </c>
      <c r="AN75" s="231" t="e">
        <f>SUMIF('[1]03.Bang luong hien tai'!$G$10:$G$343,$C75,'[1]03.Bang luong hien tai'!$AL$10:$AL$343)</f>
        <v>#VALUE!</v>
      </c>
      <c r="AO75" s="231" t="e">
        <f>SUMIF('[1]03.Bang luong hien tai'!$G$10:$G$1450,$C75,'[1]03.Bang luong hien tai'!BE$10:BE$1450)</f>
        <v>#VALUE!</v>
      </c>
      <c r="AP75" s="231" t="e">
        <f>SUMIF('[1]03.Bang luong hien tai'!$G$10:$G$1450,$C75,'[1]03.Bang luong hien tai'!BF$10:BF$1450)</f>
        <v>#VALUE!</v>
      </c>
      <c r="AQ75" s="231" t="e">
        <f>SUMIF('[1]03.Bang luong hien tai'!$G$10:$G$1450,$C75,'[1]03.Bang luong hien tai'!BG$10:BG$1450)</f>
        <v>#VALUE!</v>
      </c>
      <c r="AR75" s="231" t="e">
        <f>SUMIF('[1]03.Bang luong hien tai'!$G$10:$G$1450,$C75,'[1]03.Bang luong hien tai'!BI$10:BI$1450)</f>
        <v>#VALUE!</v>
      </c>
      <c r="AS75" s="231" t="e">
        <f>SUMIF('[1]03.Bang luong hien tai'!$G$10:$G$1450,$C75,'[1]03.Bang luong hien tai'!BJ$10:BJ$1450)</f>
        <v>#VALUE!</v>
      </c>
      <c r="AT75" s="245"/>
      <c r="AU75" s="189" t="s">
        <v>0</v>
      </c>
    </row>
    <row r="76" spans="1:47" ht="24">
      <c r="A76" s="243">
        <v>11</v>
      </c>
      <c r="B76" s="4" t="s">
        <v>371</v>
      </c>
      <c r="C76" s="259" t="s">
        <v>372</v>
      </c>
      <c r="D76" s="229" t="e">
        <f>+COUNTIF('[2]4.Bang luong hien tai'!$G$10:$G$333,'3.Bang phan bo luong'!$C76)</f>
        <v>#VALUE!</v>
      </c>
      <c r="E76" s="230" t="e">
        <f>SUMIF('[2]4.Bang luong hien tai'!$G$10:$G$333,$C76,'[2]4.Bang luong hien tai'!$O$10:$O$333)</f>
        <v>#VALUE!</v>
      </c>
      <c r="F76" s="231" t="e">
        <f>SUMIF('[2]4.Bang luong hien tai'!$G$10:$G$333,$C76,'[2]4.Bang luong hien tai'!$P$10:$P$333)</f>
        <v>#VALUE!</v>
      </c>
      <c r="G76" s="231" t="e">
        <f>SUMIF('[2]4.Bang luong hien tai'!$G$10:$G$333,$C76,'[2]4.Bang luong hien tai'!$Q$10:$Q$333)</f>
        <v>#VALUE!</v>
      </c>
      <c r="H76" s="231" t="e">
        <f>SUMIF('[2]4.Bang luong hien tai'!$G$10:$G$333,$C76,'[2]4.Bang luong hien tai'!$Z$10:$Z$333)</f>
        <v>#VALUE!</v>
      </c>
      <c r="I76" s="232" t="e">
        <f>SUMIF('[2]4.Bang luong hien tai'!$G$10:$G$333,$C76,'[2]4.Bang luong hien tai'!$AA$10:$AA$333)</f>
        <v>#VALUE!</v>
      </c>
      <c r="J76" s="233" t="e">
        <f>SUMIF('[2]4.Bang luong hien tai'!$G$10:$G$333,$C76,'[2]4.Bang luong hien tai'!$AB$10:$AB$333)</f>
        <v>#VALUE!</v>
      </c>
      <c r="K76" s="233" t="e">
        <f>SUMIF('[2]4.Bang luong hien tai'!$G$10:$G$333,$C76,'[2]4.Bang luong hien tai'!$AC$10:$AC$333)</f>
        <v>#VALUE!</v>
      </c>
      <c r="L76" s="233" t="e">
        <f>SUMIF('[2]4.Bang luong hien tai'!$G$10:$G$333,$C76,'[2]4.Bang luong hien tai'!$AD$10:$AD$333)</f>
        <v>#VALUE!</v>
      </c>
      <c r="M76" s="233" t="e">
        <f>SUMIF('[2]4.Bang luong hien tai'!$G$10:$G$333,$C76,'[2]4.Bang luong hien tai'!$AE$10:$AE$333)</f>
        <v>#VALUE!</v>
      </c>
      <c r="N76" s="233" t="e">
        <f>SUMIF('[2]4.Bang luong hien tai'!$G$10:$G$333,$C76,'[2]4.Bang luong hien tai'!$AF$10:$AF$333)</f>
        <v>#VALUE!</v>
      </c>
      <c r="O76" s="233" t="e">
        <f>SUMIF('[2]4.Bang luong hien tai'!$G$10:$G$333,$C76,'[2]4.Bang luong hien tai'!$AG$10:$AG$333)</f>
        <v>#VALUE!</v>
      </c>
      <c r="P76" s="233" t="e">
        <f>SUMIF('[2]4.Bang luong hien tai'!$G$10:$G$333,$C76,'[2]4.Bang luong hien tai'!$AH$10:$AH$333)</f>
        <v>#VALUE!</v>
      </c>
      <c r="Q76" s="233" t="e">
        <f>SUMIF('[2]4.Bang luong hien tai'!$G$10:$G$333,$C76,'[2]4.Bang luong hien tai'!$AI$10:$AI$333)</f>
        <v>#VALUE!</v>
      </c>
      <c r="R76" s="233" t="e">
        <f>SUMIF('[2]4.Bang luong hien tai'!$G$10:$G$333,$C76,'[2]4.Bang luong hien tai'!$AJ$10:$AJ$333)</f>
        <v>#VALUE!</v>
      </c>
      <c r="S76" s="233" t="e">
        <f>SUMIF('[2]4.Bang luong hien tai'!$G$10:$G$333,$C76,'[2]4.Bang luong hien tai'!$BO$10:$BO$333)</f>
        <v>#VALUE!</v>
      </c>
      <c r="T76" s="233" t="e">
        <f>SUMIF('[2]4.Bang luong hien tai'!$G$10:$G$333,$C76,'[2]4.Bang luong hien tai'!$BP$10:$BP$333)</f>
        <v>#VALUE!</v>
      </c>
      <c r="U76" s="233" t="e">
        <f>SUMIF('[2]4.Bang luong hien tai'!$G$10:$G$333,$C76,'[2]4.Bang luong hien tai'!$BS$10:$BS$333)</f>
        <v>#VALUE!</v>
      </c>
      <c r="V76" s="233" t="e">
        <f>SUMIF('[2]4.Bang luong hien tai'!$G$10:$G$333,$C76,'[2]4.Bang luong hien tai'!$BT$10:$BT$333)</f>
        <v>#VALUE!</v>
      </c>
      <c r="W76" s="233" t="e">
        <f>SUMIF('[2]4.Bang luong hien tai'!$G$10:$G$333,$C76,'[2]4.Bang luong hien tai'!$AM$10:$AM$333)</f>
        <v>#VALUE!</v>
      </c>
      <c r="X76" s="233" t="e">
        <f>SUMIF('[2]4.Bang luong hien tai'!$G$10:$G$333,$C76,'[2]4.Bang luong hien tai'!$AN$10:$AN$333)</f>
        <v>#VALUE!</v>
      </c>
      <c r="Y76" s="233" t="e">
        <f>SUMIF('[2]4.Bang luong hien tai'!$G$10:$G$333,$C76,'[2]4.Bang luong hien tai'!$AO$10:$AO$333)</f>
        <v>#VALUE!</v>
      </c>
      <c r="Z76" s="233" t="e">
        <f>SUMIF('[2]4.Bang luong hien tai'!$G$10:$G$333,$C76,'[2]4.Bang luong hien tai'!$AP$10:$AP$333)</f>
        <v>#VALUE!</v>
      </c>
      <c r="AA76" s="233" t="e">
        <f>SUMIF('[1]03.Bang luong hien tai'!$G$143:$G$1450,$C76,'[1]03.Bang luong hien tai'!AQ$143:AQ$1450)</f>
        <v>#VALUE!</v>
      </c>
      <c r="AB76" s="233" t="e">
        <f>SUMIF('[2]4.Bang luong hien tai'!$G$10:$G$333,$C76,'[2]4.Bang luong hien tai'!$AR$10:$AR$333)</f>
        <v>#VALUE!</v>
      </c>
      <c r="AC76" s="233" t="e">
        <f>SUMIF('[1]03.Bang luong hien tai'!$G$10:$G$1450,$C76,'[1]03.Bang luong hien tai'!AS$10:AS$1450)</f>
        <v>#VALUE!</v>
      </c>
      <c r="AD76" s="233" t="e">
        <f>SUMIF('[1]03.Bang luong hien tai'!$G$143:$G$1450,$C76,'[1]03.Bang luong hien tai'!AT$143:AT$1450)</f>
        <v>#VALUE!</v>
      </c>
      <c r="AE76" s="233" t="e">
        <f>SUMIF('[2]4.Bang luong hien tai'!$G$10:$G$333,$C76,'[2]4.Bang luong hien tai'!$AU$10:$AU$333)</f>
        <v>#VALUE!</v>
      </c>
      <c r="AF76" s="233" t="e">
        <f>SUMIF('[2]4.Bang luong hien tai'!$G$10:$G$333,$C76,'[2]4.Bang luong hien tai'!$AV$10:$AV$333)</f>
        <v>#VALUE!</v>
      </c>
      <c r="AG76" s="233" t="e">
        <f>SUMIF('[2]4.Bang luong hien tai'!$G$10:$G$333,$C76,'[2]4.Bang luong hien tai'!$AW$10:$AW$333)</f>
        <v>#VALUE!</v>
      </c>
      <c r="AH76" s="233" t="e">
        <f>SUMIF('[2]4.Bang luong hien tai'!$G$10:$G$333,$C76,'[2]4.Bang luong hien tai'!$BQ$10:$BQ$333)</f>
        <v>#VALUE!</v>
      </c>
      <c r="AI76" s="233" t="e">
        <f>SUMIF('[2]4.Bang luong hien tai'!$G$10:$G$333,$C76,'[2]4.Bang luong hien tai'!$BR$10:$BR$333)</f>
        <v>#VALUE!</v>
      </c>
      <c r="AJ76" s="233" t="e">
        <f>SUMIF('[2]4.Bang luong hien tai'!$G$10:$G$333,$C76,'[2]4.Bang luong hien tai'!$AY$10:$AY$333)</f>
        <v>#VALUE!</v>
      </c>
      <c r="AK76" s="231" t="e">
        <f>SUMIF('[2]4.Bang luong hien tai'!$G$10:$G$333,$C76,'[2]4.Bang luong hien tai'!$AZ$10:$AZ$333)</f>
        <v>#VALUE!</v>
      </c>
      <c r="AL76" s="231" t="e">
        <f>SUMIF('[2]4.Bang luong hien tai'!$G$10:$G$333,$C76,'[2]4.Bang luong hien tai'!$BA$10:$BA$333)</f>
        <v>#VALUE!</v>
      </c>
      <c r="AM76" s="231" t="e">
        <f>SUMIF('[1]03.Bang luong hien tai'!$G$10:$G$1450,$C76,'[1]03.Bang luong hien tai'!BC$10:BC$1450)</f>
        <v>#VALUE!</v>
      </c>
      <c r="AN76" s="231" t="e">
        <f>SUMIF('[1]03.Bang luong hien tai'!$G$10:$G$343,$C76,'[1]03.Bang luong hien tai'!$AL$10:$AL$343)</f>
        <v>#VALUE!</v>
      </c>
      <c r="AO76" s="231" t="e">
        <f>SUMIF('[1]03.Bang luong hien tai'!$G$10:$G$1450,$C76,'[1]03.Bang luong hien tai'!BE$10:BE$1450)</f>
        <v>#VALUE!</v>
      </c>
      <c r="AP76" s="231" t="e">
        <f>SUMIF('[1]03.Bang luong hien tai'!$G$10:$G$1450,$C76,'[1]03.Bang luong hien tai'!BF$10:BF$1450)</f>
        <v>#VALUE!</v>
      </c>
      <c r="AQ76" s="231" t="e">
        <f>SUMIF('[1]03.Bang luong hien tai'!$G$10:$G$1450,$C76,'[1]03.Bang luong hien tai'!BG$10:BG$1450)</f>
        <v>#VALUE!</v>
      </c>
      <c r="AR76" s="231" t="e">
        <f>SUMIF('[1]03.Bang luong hien tai'!$G$10:$G$1450,$C76,'[1]03.Bang luong hien tai'!BI$10:BI$1450)</f>
        <v>#VALUE!</v>
      </c>
      <c r="AS76" s="231" t="e">
        <f>SUMIF('[1]03.Bang luong hien tai'!$G$10:$G$1450,$C76,'[1]03.Bang luong hien tai'!BJ$10:BJ$1450)</f>
        <v>#VALUE!</v>
      </c>
      <c r="AT76" s="245"/>
      <c r="AU76" s="189" t="s">
        <v>0</v>
      </c>
    </row>
    <row r="77" spans="1:47" ht="24">
      <c r="A77" s="243">
        <v>12</v>
      </c>
      <c r="B77" s="4" t="s">
        <v>373</v>
      </c>
      <c r="C77" s="259" t="s">
        <v>374</v>
      </c>
      <c r="D77" s="229" t="e">
        <f>+COUNTIF('[2]4.Bang luong hien tai'!$G$10:$G$333,'3.Bang phan bo luong'!$C77)</f>
        <v>#VALUE!</v>
      </c>
      <c r="E77" s="230" t="e">
        <f>SUMIF('[2]4.Bang luong hien tai'!$G$10:$G$333,$C77,'[2]4.Bang luong hien tai'!$O$10:$O$333)</f>
        <v>#VALUE!</v>
      </c>
      <c r="F77" s="231" t="e">
        <f>SUMIF('[2]4.Bang luong hien tai'!$G$10:$G$333,$C77,'[2]4.Bang luong hien tai'!$P$10:$P$333)</f>
        <v>#VALUE!</v>
      </c>
      <c r="G77" s="231" t="e">
        <f>SUMIF('[2]4.Bang luong hien tai'!$G$10:$G$333,$C77,'[2]4.Bang luong hien tai'!$Q$10:$Q$333)</f>
        <v>#VALUE!</v>
      </c>
      <c r="H77" s="231" t="e">
        <f>SUMIF('[2]4.Bang luong hien tai'!$G$10:$G$333,$C77,'[2]4.Bang luong hien tai'!$Z$10:$Z$333)</f>
        <v>#VALUE!</v>
      </c>
      <c r="I77" s="232" t="e">
        <f>SUMIF('[2]4.Bang luong hien tai'!$G$10:$G$333,$C77,'[2]4.Bang luong hien tai'!$AA$10:$AA$333)</f>
        <v>#VALUE!</v>
      </c>
      <c r="J77" s="233" t="e">
        <f>SUMIF('[2]4.Bang luong hien tai'!$G$10:$G$333,$C77,'[2]4.Bang luong hien tai'!$AB$10:$AB$333)</f>
        <v>#VALUE!</v>
      </c>
      <c r="K77" s="233" t="e">
        <f>SUMIF('[2]4.Bang luong hien tai'!$G$10:$G$333,$C77,'[2]4.Bang luong hien tai'!$AC$10:$AC$333)</f>
        <v>#VALUE!</v>
      </c>
      <c r="L77" s="233" t="e">
        <f>SUMIF('[2]4.Bang luong hien tai'!$G$10:$G$333,$C77,'[2]4.Bang luong hien tai'!$AD$10:$AD$333)</f>
        <v>#VALUE!</v>
      </c>
      <c r="M77" s="233" t="e">
        <f>SUMIF('[2]4.Bang luong hien tai'!$G$10:$G$333,$C77,'[2]4.Bang luong hien tai'!$AE$10:$AE$333)</f>
        <v>#VALUE!</v>
      </c>
      <c r="N77" s="233" t="e">
        <f>SUMIF('[2]4.Bang luong hien tai'!$G$10:$G$333,$C77,'[2]4.Bang luong hien tai'!$AF$10:$AF$333)</f>
        <v>#VALUE!</v>
      </c>
      <c r="O77" s="233" t="e">
        <f>SUMIF('[2]4.Bang luong hien tai'!$G$10:$G$333,$C77,'[2]4.Bang luong hien tai'!$AG$10:$AG$333)</f>
        <v>#VALUE!</v>
      </c>
      <c r="P77" s="233" t="e">
        <f>SUMIF('[2]4.Bang luong hien tai'!$G$10:$G$333,$C77,'[2]4.Bang luong hien tai'!$AH$10:$AH$333)</f>
        <v>#VALUE!</v>
      </c>
      <c r="Q77" s="233" t="e">
        <f>SUMIF('[2]4.Bang luong hien tai'!$G$10:$G$333,$C77,'[2]4.Bang luong hien tai'!$AI$10:$AI$333)</f>
        <v>#VALUE!</v>
      </c>
      <c r="R77" s="233" t="e">
        <f>SUMIF('[2]4.Bang luong hien tai'!$G$10:$G$333,$C77,'[2]4.Bang luong hien tai'!$AJ$10:$AJ$333)</f>
        <v>#VALUE!</v>
      </c>
      <c r="S77" s="233" t="e">
        <f>SUMIF('[2]4.Bang luong hien tai'!$G$10:$G$333,$C77,'[2]4.Bang luong hien tai'!$BO$10:$BO$333)</f>
        <v>#VALUE!</v>
      </c>
      <c r="T77" s="233" t="e">
        <f>SUMIF('[2]4.Bang luong hien tai'!$G$10:$G$333,$C77,'[2]4.Bang luong hien tai'!$BP$10:$BP$333)</f>
        <v>#VALUE!</v>
      </c>
      <c r="U77" s="233" t="e">
        <f>SUMIF('[2]4.Bang luong hien tai'!$G$10:$G$333,$C77,'[2]4.Bang luong hien tai'!$BS$10:$BS$333)</f>
        <v>#VALUE!</v>
      </c>
      <c r="V77" s="233" t="e">
        <f>SUMIF('[2]4.Bang luong hien tai'!$G$10:$G$333,$C77,'[2]4.Bang luong hien tai'!$BT$10:$BT$333)</f>
        <v>#VALUE!</v>
      </c>
      <c r="W77" s="233" t="e">
        <f>SUMIF('[2]4.Bang luong hien tai'!$G$10:$G$333,$C77,'[2]4.Bang luong hien tai'!$AM$10:$AM$333)</f>
        <v>#VALUE!</v>
      </c>
      <c r="X77" s="233" t="e">
        <f>SUMIF('[2]4.Bang luong hien tai'!$G$10:$G$333,$C77,'[2]4.Bang luong hien tai'!$AN$10:$AN$333)</f>
        <v>#VALUE!</v>
      </c>
      <c r="Y77" s="233" t="e">
        <f>SUMIF('[2]4.Bang luong hien tai'!$G$10:$G$333,$C77,'[2]4.Bang luong hien tai'!$AO$10:$AO$333)</f>
        <v>#VALUE!</v>
      </c>
      <c r="Z77" s="233" t="e">
        <f>SUMIF('[2]4.Bang luong hien tai'!$G$10:$G$333,$C77,'[2]4.Bang luong hien tai'!$AP$10:$AP$333)</f>
        <v>#VALUE!</v>
      </c>
      <c r="AA77" s="233" t="e">
        <f>SUMIF('[1]03.Bang luong hien tai'!$G$143:$G$1450,$C77,'[1]03.Bang luong hien tai'!AQ$143:AQ$1450)</f>
        <v>#VALUE!</v>
      </c>
      <c r="AB77" s="233" t="e">
        <f>SUMIF('[2]4.Bang luong hien tai'!$G$10:$G$333,$C77,'[2]4.Bang luong hien tai'!$AR$10:$AR$333)</f>
        <v>#VALUE!</v>
      </c>
      <c r="AC77" s="233" t="e">
        <f>SUMIF('[1]03.Bang luong hien tai'!$G$10:$G$1450,$C77,'[1]03.Bang luong hien tai'!AS$10:AS$1450)</f>
        <v>#VALUE!</v>
      </c>
      <c r="AD77" s="233" t="e">
        <f>SUMIF('[1]03.Bang luong hien tai'!$G$143:$G$1450,$C77,'[1]03.Bang luong hien tai'!AT$143:AT$1450)</f>
        <v>#VALUE!</v>
      </c>
      <c r="AE77" s="233" t="e">
        <f>SUMIF('[2]4.Bang luong hien tai'!$G$10:$G$333,$C77,'[2]4.Bang luong hien tai'!$AU$10:$AU$333)</f>
        <v>#VALUE!</v>
      </c>
      <c r="AF77" s="233" t="e">
        <f>SUMIF('[2]4.Bang luong hien tai'!$G$10:$G$333,$C77,'[2]4.Bang luong hien tai'!$AV$10:$AV$333)</f>
        <v>#VALUE!</v>
      </c>
      <c r="AG77" s="233" t="e">
        <f>SUMIF('[2]4.Bang luong hien tai'!$G$10:$G$333,$C77,'[2]4.Bang luong hien tai'!$AW$10:$AW$333)</f>
        <v>#VALUE!</v>
      </c>
      <c r="AH77" s="233" t="e">
        <f>SUMIF('[2]4.Bang luong hien tai'!$G$10:$G$333,$C77,'[2]4.Bang luong hien tai'!$BQ$10:$BQ$333)</f>
        <v>#VALUE!</v>
      </c>
      <c r="AI77" s="233" t="e">
        <f>SUMIF('[2]4.Bang luong hien tai'!$G$10:$G$333,$C77,'[2]4.Bang luong hien tai'!$BR$10:$BR$333)</f>
        <v>#VALUE!</v>
      </c>
      <c r="AJ77" s="233" t="e">
        <f>SUMIF('[2]4.Bang luong hien tai'!$G$10:$G$333,$C77,'[2]4.Bang luong hien tai'!$AY$10:$AY$333)</f>
        <v>#VALUE!</v>
      </c>
      <c r="AK77" s="231" t="e">
        <f>SUMIF('[2]4.Bang luong hien tai'!$G$10:$G$333,$C77,'[2]4.Bang luong hien tai'!$AZ$10:$AZ$333)</f>
        <v>#VALUE!</v>
      </c>
      <c r="AL77" s="231" t="e">
        <f>SUMIF('[2]4.Bang luong hien tai'!$G$10:$G$333,$C77,'[2]4.Bang luong hien tai'!$BA$10:$BA$333)</f>
        <v>#VALUE!</v>
      </c>
      <c r="AM77" s="231" t="e">
        <f>SUMIF('[1]03.Bang luong hien tai'!$G$10:$G$1450,$C77,'[1]03.Bang luong hien tai'!BC$10:BC$1450)</f>
        <v>#VALUE!</v>
      </c>
      <c r="AN77" s="231" t="e">
        <f>SUMIF('[1]03.Bang luong hien tai'!$G$10:$G$343,$C77,'[1]03.Bang luong hien tai'!$AL$10:$AL$343)</f>
        <v>#VALUE!</v>
      </c>
      <c r="AO77" s="231" t="e">
        <f>SUMIF('[1]03.Bang luong hien tai'!$G$10:$G$1450,$C77,'[1]03.Bang luong hien tai'!BE$10:BE$1450)</f>
        <v>#VALUE!</v>
      </c>
      <c r="AP77" s="231" t="e">
        <f>SUMIF('[1]03.Bang luong hien tai'!$G$10:$G$1450,$C77,'[1]03.Bang luong hien tai'!BF$10:BF$1450)</f>
        <v>#VALUE!</v>
      </c>
      <c r="AQ77" s="231" t="e">
        <f>SUMIF('[1]03.Bang luong hien tai'!$G$10:$G$1450,$C77,'[1]03.Bang luong hien tai'!BG$10:BG$1450)</f>
        <v>#VALUE!</v>
      </c>
      <c r="AR77" s="231" t="e">
        <f>SUMIF('[1]03.Bang luong hien tai'!$G$10:$G$1450,$C77,'[1]03.Bang luong hien tai'!BI$10:BI$1450)</f>
        <v>#VALUE!</v>
      </c>
      <c r="AS77" s="231" t="e">
        <f>SUMIF('[1]03.Bang luong hien tai'!$G$10:$G$1450,$C77,'[1]03.Bang luong hien tai'!BJ$10:BJ$1450)</f>
        <v>#VALUE!</v>
      </c>
      <c r="AT77" s="245"/>
      <c r="AU77" s="189" t="s">
        <v>0</v>
      </c>
    </row>
    <row r="78" spans="1:47" s="189" customFormat="1" ht="21" customHeight="1">
      <c r="A78" s="220" t="s">
        <v>375</v>
      </c>
      <c r="B78" s="155"/>
      <c r="C78" s="221"/>
      <c r="D78" s="240" t="e">
        <f t="shared" ref="D78:AS78" si="11">SUM(D66:D77)</f>
        <v>#VALUE!</v>
      </c>
      <c r="E78" s="240" t="e">
        <f t="shared" si="11"/>
        <v>#VALUE!</v>
      </c>
      <c r="F78" s="240" t="e">
        <f t="shared" si="11"/>
        <v>#VALUE!</v>
      </c>
      <c r="G78" s="240" t="e">
        <f t="shared" si="11"/>
        <v>#VALUE!</v>
      </c>
      <c r="H78" s="240" t="e">
        <f t="shared" si="11"/>
        <v>#VALUE!</v>
      </c>
      <c r="I78" s="240" t="e">
        <f t="shared" si="11"/>
        <v>#VALUE!</v>
      </c>
      <c r="J78" s="240" t="e">
        <f t="shared" si="11"/>
        <v>#VALUE!</v>
      </c>
      <c r="K78" s="240" t="e">
        <f t="shared" si="11"/>
        <v>#VALUE!</v>
      </c>
      <c r="L78" s="240" t="e">
        <f t="shared" si="11"/>
        <v>#VALUE!</v>
      </c>
      <c r="M78" s="240" t="e">
        <f t="shared" si="11"/>
        <v>#VALUE!</v>
      </c>
      <c r="N78" s="240" t="e">
        <f t="shared" si="11"/>
        <v>#VALUE!</v>
      </c>
      <c r="O78" s="240" t="e">
        <f t="shared" si="11"/>
        <v>#VALUE!</v>
      </c>
      <c r="P78" s="240" t="e">
        <f t="shared" si="11"/>
        <v>#VALUE!</v>
      </c>
      <c r="Q78" s="240" t="e">
        <f t="shared" si="11"/>
        <v>#VALUE!</v>
      </c>
      <c r="R78" s="240" t="e">
        <f t="shared" si="11"/>
        <v>#VALUE!</v>
      </c>
      <c r="S78" s="240" t="e">
        <f t="shared" si="11"/>
        <v>#VALUE!</v>
      </c>
      <c r="T78" s="240" t="e">
        <f t="shared" si="11"/>
        <v>#VALUE!</v>
      </c>
      <c r="U78" s="240" t="e">
        <f t="shared" si="11"/>
        <v>#VALUE!</v>
      </c>
      <c r="V78" s="240" t="e">
        <f t="shared" si="11"/>
        <v>#VALUE!</v>
      </c>
      <c r="W78" s="240" t="e">
        <f t="shared" si="11"/>
        <v>#VALUE!</v>
      </c>
      <c r="X78" s="240" t="e">
        <f t="shared" si="11"/>
        <v>#VALUE!</v>
      </c>
      <c r="Y78" s="240" t="e">
        <f t="shared" si="11"/>
        <v>#VALUE!</v>
      </c>
      <c r="Z78" s="240" t="e">
        <f t="shared" si="11"/>
        <v>#VALUE!</v>
      </c>
      <c r="AA78" s="240" t="e">
        <f t="shared" si="11"/>
        <v>#VALUE!</v>
      </c>
      <c r="AB78" s="240" t="e">
        <f t="shared" si="11"/>
        <v>#VALUE!</v>
      </c>
      <c r="AC78" s="240" t="e">
        <f t="shared" si="11"/>
        <v>#VALUE!</v>
      </c>
      <c r="AD78" s="240" t="e">
        <f t="shared" si="11"/>
        <v>#VALUE!</v>
      </c>
      <c r="AE78" s="240" t="e">
        <f t="shared" si="11"/>
        <v>#VALUE!</v>
      </c>
      <c r="AF78" s="240" t="e">
        <f t="shared" si="11"/>
        <v>#VALUE!</v>
      </c>
      <c r="AG78" s="240" t="e">
        <f t="shared" si="11"/>
        <v>#VALUE!</v>
      </c>
      <c r="AH78" s="240" t="e">
        <f t="shared" si="11"/>
        <v>#VALUE!</v>
      </c>
      <c r="AI78" s="240" t="e">
        <f t="shared" si="11"/>
        <v>#VALUE!</v>
      </c>
      <c r="AJ78" s="240" t="e">
        <f t="shared" si="11"/>
        <v>#VALUE!</v>
      </c>
      <c r="AK78" s="240" t="e">
        <f t="shared" si="11"/>
        <v>#VALUE!</v>
      </c>
      <c r="AL78" s="240" t="e">
        <f t="shared" si="11"/>
        <v>#VALUE!</v>
      </c>
      <c r="AM78" s="240" t="e">
        <f t="shared" si="11"/>
        <v>#VALUE!</v>
      </c>
      <c r="AN78" s="240" t="e">
        <f t="shared" si="11"/>
        <v>#VALUE!</v>
      </c>
      <c r="AO78" s="240" t="e">
        <f t="shared" si="11"/>
        <v>#VALUE!</v>
      </c>
      <c r="AP78" s="240" t="e">
        <f t="shared" si="11"/>
        <v>#VALUE!</v>
      </c>
      <c r="AQ78" s="240" t="e">
        <f t="shared" si="11"/>
        <v>#VALUE!</v>
      </c>
      <c r="AR78" s="240" t="e">
        <f t="shared" si="11"/>
        <v>#VALUE!</v>
      </c>
      <c r="AS78" s="240" t="e">
        <f t="shared" si="11"/>
        <v>#VALUE!</v>
      </c>
      <c r="AT78" s="240">
        <f>SUM(AT66:AT67)</f>
        <v>0</v>
      </c>
      <c r="AU78" s="189" t="s">
        <v>0</v>
      </c>
    </row>
    <row r="79" spans="1:47" s="189" customFormat="1" ht="12">
      <c r="A79" s="220" t="s">
        <v>376</v>
      </c>
      <c r="B79" s="155"/>
      <c r="C79" s="221"/>
      <c r="D79" s="221"/>
      <c r="E79" s="221"/>
      <c r="F79" s="221"/>
      <c r="G79" s="221"/>
      <c r="H79" s="221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2"/>
      <c r="Y79" s="242"/>
      <c r="Z79" s="242"/>
      <c r="AA79" s="242"/>
      <c r="AB79" s="242"/>
      <c r="AC79" s="242"/>
      <c r="AD79" s="242"/>
      <c r="AE79" s="242"/>
      <c r="AF79" s="242"/>
      <c r="AG79" s="242"/>
      <c r="AH79" s="242" t="s">
        <v>377</v>
      </c>
      <c r="AI79" s="242"/>
      <c r="AJ79" s="242"/>
      <c r="AK79" s="221"/>
      <c r="AL79" s="221"/>
      <c r="AM79" s="221"/>
      <c r="AN79" s="221"/>
      <c r="AO79" s="221"/>
      <c r="AP79" s="221"/>
      <c r="AQ79" s="221"/>
      <c r="AR79" s="221"/>
      <c r="AS79" s="221"/>
      <c r="AT79" s="221"/>
      <c r="AU79" s="189" t="s">
        <v>192</v>
      </c>
    </row>
    <row r="80" spans="1:47" s="189" customFormat="1" ht="27.75" customHeight="1">
      <c r="A80" s="243">
        <v>1</v>
      </c>
      <c r="B80" s="255" t="s">
        <v>301</v>
      </c>
      <c r="C80" s="258" t="s">
        <v>378</v>
      </c>
      <c r="D80" s="229" t="e">
        <f>+COUNTIF('[2]4.Bang luong hien tai'!$G$10:$G$333,'3.Bang phan bo luong'!$C80)</f>
        <v>#VALUE!</v>
      </c>
      <c r="E80" s="230" t="e">
        <f>SUMIF('[2]4.Bang luong hien tai'!$G$10:$G$333,$C80,'[2]4.Bang luong hien tai'!$O$10:$O$333)</f>
        <v>#VALUE!</v>
      </c>
      <c r="F80" s="231" t="e">
        <f>SUMIF('[2]4.Bang luong hien tai'!$G$10:$G$333,$C80,'[2]4.Bang luong hien tai'!$P$10:$P$333)</f>
        <v>#VALUE!</v>
      </c>
      <c r="G80" s="231" t="e">
        <f>SUMIF('[2]4.Bang luong hien tai'!$G$10:$G$333,$C80,'[2]4.Bang luong hien tai'!$Q$10:$Q$333)</f>
        <v>#VALUE!</v>
      </c>
      <c r="H80" s="231" t="e">
        <f>SUMIF('[2]4.Bang luong hien tai'!$G$10:$G$333,$C80,'[2]4.Bang luong hien tai'!$Z$10:$Z$333)</f>
        <v>#VALUE!</v>
      </c>
      <c r="I80" s="232" t="e">
        <f>SUMIF('[2]4.Bang luong hien tai'!$G$10:$G$333,$C80,'[2]4.Bang luong hien tai'!$AA$10:$AA$333)</f>
        <v>#VALUE!</v>
      </c>
      <c r="J80" s="233" t="e">
        <f>SUMIF('[2]4.Bang luong hien tai'!$G$10:$G$333,$C80,'[2]4.Bang luong hien tai'!$AB$10:$AB$333)</f>
        <v>#VALUE!</v>
      </c>
      <c r="K80" s="233" t="e">
        <f>SUMIF('[2]4.Bang luong hien tai'!$G$10:$G$333,$C80,'[2]4.Bang luong hien tai'!$AC$10:$AC$333)</f>
        <v>#VALUE!</v>
      </c>
      <c r="L80" s="233" t="e">
        <f>SUMIF('[2]4.Bang luong hien tai'!$G$10:$G$333,$C80,'[2]4.Bang luong hien tai'!$AD$10:$AD$333)</f>
        <v>#VALUE!</v>
      </c>
      <c r="M80" s="233" t="e">
        <f>SUMIF('[2]4.Bang luong hien tai'!$G$10:$G$333,$C80,'[2]4.Bang luong hien tai'!$AE$10:$AE$333)</f>
        <v>#VALUE!</v>
      </c>
      <c r="N80" s="233" t="e">
        <f>SUMIF('[2]4.Bang luong hien tai'!$G$10:$G$333,$C80,'[2]4.Bang luong hien tai'!$AF$10:$AF$333)</f>
        <v>#VALUE!</v>
      </c>
      <c r="O80" s="233" t="e">
        <f>SUMIF('[2]4.Bang luong hien tai'!$G$10:$G$333,$C80,'[2]4.Bang luong hien tai'!$AG$10:$AG$333)</f>
        <v>#VALUE!</v>
      </c>
      <c r="P80" s="233" t="e">
        <f>SUMIF('[2]4.Bang luong hien tai'!$G$10:$G$333,$C80,'[2]4.Bang luong hien tai'!$AH$10:$AH$333)</f>
        <v>#VALUE!</v>
      </c>
      <c r="Q80" s="233" t="e">
        <f>SUMIF('[2]4.Bang luong hien tai'!$G$10:$G$333,$C80,'[2]4.Bang luong hien tai'!$AI$10:$AI$333)</f>
        <v>#VALUE!</v>
      </c>
      <c r="R80" s="233" t="e">
        <f>SUMIF('[2]4.Bang luong hien tai'!$G$10:$G$333,$C80,'[2]4.Bang luong hien tai'!$AJ$10:$AJ$333)</f>
        <v>#VALUE!</v>
      </c>
      <c r="S80" s="233" t="e">
        <f>SUMIF('[2]4.Bang luong hien tai'!$G$10:$G$333,$C80,'[2]4.Bang luong hien tai'!$BO$10:$BO$333)</f>
        <v>#VALUE!</v>
      </c>
      <c r="T80" s="233" t="e">
        <f>SUMIF('[2]4.Bang luong hien tai'!$G$10:$G$333,$C80,'[2]4.Bang luong hien tai'!$BP$10:$BP$333)</f>
        <v>#VALUE!</v>
      </c>
      <c r="U80" s="233" t="e">
        <f>SUMIF('[2]4.Bang luong hien tai'!$G$10:$G$333,$C80,'[2]4.Bang luong hien tai'!$BS$10:$BS$333)</f>
        <v>#VALUE!</v>
      </c>
      <c r="V80" s="233" t="e">
        <f>SUMIF('[2]4.Bang luong hien tai'!$G$10:$G$333,$C80,'[2]4.Bang luong hien tai'!$BT$10:$BT$333)</f>
        <v>#VALUE!</v>
      </c>
      <c r="W80" s="233" t="e">
        <f>SUMIF('[2]4.Bang luong hien tai'!$G$10:$G$333,$C80,'[2]4.Bang luong hien tai'!$AM$10:$AM$333)</f>
        <v>#VALUE!</v>
      </c>
      <c r="X80" s="233" t="e">
        <f>SUMIF('[2]4.Bang luong hien tai'!$G$10:$G$333,$C80,'[2]4.Bang luong hien tai'!$AN$10:$AN$333)</f>
        <v>#VALUE!</v>
      </c>
      <c r="Y80" s="233" t="e">
        <f>SUMIF('[2]4.Bang luong hien tai'!$G$10:$G$333,$C80,'[2]4.Bang luong hien tai'!$AO$10:$AO$333)</f>
        <v>#VALUE!</v>
      </c>
      <c r="Z80" s="233" t="e">
        <f>SUMIF('[2]4.Bang luong hien tai'!$G$10:$G$333,$C80,'[2]4.Bang luong hien tai'!$AP$10:$AP$333)</f>
        <v>#VALUE!</v>
      </c>
      <c r="AA80" s="233" t="e">
        <f>SUMIF('[1]03.Bang luong hien tai'!$G$143:$G$1450,$C80,'[1]03.Bang luong hien tai'!AQ$143:AQ$1450)</f>
        <v>#VALUE!</v>
      </c>
      <c r="AB80" s="233" t="e">
        <f>SUMIF('[2]4.Bang luong hien tai'!$G$10:$G$333,$C80,'[2]4.Bang luong hien tai'!$AR$10:$AR$333)</f>
        <v>#VALUE!</v>
      </c>
      <c r="AC80" s="233" t="e">
        <f>SUMIF('[1]03.Bang luong hien tai'!$G$10:$G$1450,$C80,'[1]03.Bang luong hien tai'!AS$10:AS$1450)</f>
        <v>#VALUE!</v>
      </c>
      <c r="AD80" s="233" t="e">
        <f>SUMIF('[1]03.Bang luong hien tai'!$G$143:$G$1450,$C80,'[1]03.Bang luong hien tai'!AT$143:AT$1450)</f>
        <v>#VALUE!</v>
      </c>
      <c r="AE80" s="233" t="e">
        <f>SUMIF('[2]4.Bang luong hien tai'!$G$10:$G$333,$C80,'[2]4.Bang luong hien tai'!$AU$10:$AU$333)</f>
        <v>#VALUE!</v>
      </c>
      <c r="AF80" s="233" t="e">
        <f>SUMIF('[2]4.Bang luong hien tai'!$G$10:$G$333,$C80,'[2]4.Bang luong hien tai'!$AV$10:$AV$333)</f>
        <v>#VALUE!</v>
      </c>
      <c r="AG80" s="233" t="e">
        <f>SUMIF('[2]4.Bang luong hien tai'!$G$10:$G$333,$C80,'[2]4.Bang luong hien tai'!$AW$10:$AW$333)</f>
        <v>#VALUE!</v>
      </c>
      <c r="AH80" s="233" t="e">
        <f>SUMIF('[2]4.Bang luong hien tai'!$G$10:$G$333,$C80,'[2]4.Bang luong hien tai'!$BQ$10:$BQ$333)</f>
        <v>#VALUE!</v>
      </c>
      <c r="AI80" s="233" t="e">
        <f>SUMIF('[2]4.Bang luong hien tai'!$G$10:$G$333,$C80,'[2]4.Bang luong hien tai'!$BR$10:$BR$333)</f>
        <v>#VALUE!</v>
      </c>
      <c r="AJ80" s="233" t="e">
        <f>SUMIF('[2]4.Bang luong hien tai'!$G$10:$G$333,$C80,'[2]4.Bang luong hien tai'!$AY$10:$AY$333)</f>
        <v>#VALUE!</v>
      </c>
      <c r="AK80" s="231" t="e">
        <f>SUMIF('[2]4.Bang luong hien tai'!$G$10:$G$333,$C80,'[2]4.Bang luong hien tai'!$AZ$10:$AZ$333)</f>
        <v>#VALUE!</v>
      </c>
      <c r="AL80" s="231" t="e">
        <f>SUMIF('[2]4.Bang luong hien tai'!$G$10:$G$333,$C80,'[2]4.Bang luong hien tai'!$BA$10:$BA$333)</f>
        <v>#VALUE!</v>
      </c>
      <c r="AM80" s="231" t="e">
        <f>SUMIF('[1]03.Bang luong hien tai'!$G$143:$G$1450,$C80,'[1]03.Bang luong hien tai'!BC$143:BC$1450)</f>
        <v>#VALUE!</v>
      </c>
      <c r="AN80" s="231" t="e">
        <f>SUMIF('[1]03.Bang luong hien tai'!$G$143:$G$1450,$C80,'[1]03.Bang luong hien tai'!BD$143:BD$1450)</f>
        <v>#VALUE!</v>
      </c>
      <c r="AO80" s="231" t="e">
        <f>SUMIF('[1]03.Bang luong hien tai'!$G$143:$G$1450,$C80,'[1]03.Bang luong hien tai'!BE$143:BE$1450)</f>
        <v>#VALUE!</v>
      </c>
      <c r="AP80" s="231" t="e">
        <f>SUMIF('[1]03.Bang luong hien tai'!$G$143:$G$1450,$C80,'[1]03.Bang luong hien tai'!BF$143:BF$1450)</f>
        <v>#VALUE!</v>
      </c>
      <c r="AQ80" s="231" t="e">
        <f>SUMIF('[1]03.Bang luong hien tai'!$G$143:$G$1450,$C80,'[1]03.Bang luong hien tai'!BG$143:BG$1450)</f>
        <v>#VALUE!</v>
      </c>
      <c r="AR80" s="231" t="e">
        <f>SUMIF('[1]03.Bang luong hien tai'!$G$143:$G$1450,$C80,'[1]03.Bang luong hien tai'!BI$143:BI$1450)</f>
        <v>#VALUE!</v>
      </c>
      <c r="AS80" s="231" t="e">
        <f>SUMIF('[1]03.Bang luong hien tai'!$G$143:$G$1450,$C80,'[1]03.Bang luong hien tai'!BJ$143:BJ$1450)</f>
        <v>#VALUE!</v>
      </c>
      <c r="AT80" s="231"/>
      <c r="AU80" s="189" t="s">
        <v>192</v>
      </c>
    </row>
    <row r="81" spans="1:47" s="189" customFormat="1" ht="27.75" customHeight="1">
      <c r="A81" s="243">
        <v>2</v>
      </c>
      <c r="B81" s="255" t="s">
        <v>342</v>
      </c>
      <c r="C81" s="258" t="s">
        <v>379</v>
      </c>
      <c r="D81" s="229" t="e">
        <f>+COUNTIF('[2]4.Bang luong hien tai'!$G$10:$G$333,'3.Bang phan bo luong'!$C81)</f>
        <v>#VALUE!</v>
      </c>
      <c r="E81" s="230" t="e">
        <f>SUMIF('[2]4.Bang luong hien tai'!$G$10:$G$333,$C81,'[2]4.Bang luong hien tai'!$O$10:$O$333)</f>
        <v>#VALUE!</v>
      </c>
      <c r="F81" s="231" t="e">
        <f>SUMIF('[2]4.Bang luong hien tai'!$G$10:$G$333,$C81,'[2]4.Bang luong hien tai'!$P$10:$P$333)</f>
        <v>#VALUE!</v>
      </c>
      <c r="G81" s="231" t="e">
        <f>SUMIF('[2]4.Bang luong hien tai'!$G$10:$G$333,$C81,'[2]4.Bang luong hien tai'!$Q$10:$Q$333)</f>
        <v>#VALUE!</v>
      </c>
      <c r="H81" s="231" t="e">
        <f>SUMIF('[2]4.Bang luong hien tai'!$G$10:$G$333,$C81,'[2]4.Bang luong hien tai'!$Z$10:$Z$333)</f>
        <v>#VALUE!</v>
      </c>
      <c r="I81" s="232" t="e">
        <f>SUMIF('[2]4.Bang luong hien tai'!$G$10:$G$333,$C81,'[2]4.Bang luong hien tai'!$AA$10:$AA$333)</f>
        <v>#VALUE!</v>
      </c>
      <c r="J81" s="233" t="e">
        <f>SUMIF('[2]4.Bang luong hien tai'!$G$10:$G$333,$C81,'[2]4.Bang luong hien tai'!$AB$10:$AB$333)</f>
        <v>#VALUE!</v>
      </c>
      <c r="K81" s="233" t="e">
        <f>SUMIF('[2]4.Bang luong hien tai'!$G$10:$G$333,$C81,'[2]4.Bang luong hien tai'!$AC$10:$AC$333)</f>
        <v>#VALUE!</v>
      </c>
      <c r="L81" s="233" t="e">
        <f>SUMIF('[2]4.Bang luong hien tai'!$G$10:$G$333,$C81,'[2]4.Bang luong hien tai'!$AD$10:$AD$333)</f>
        <v>#VALUE!</v>
      </c>
      <c r="M81" s="233" t="e">
        <f>SUMIF('[2]4.Bang luong hien tai'!$G$10:$G$333,$C81,'[2]4.Bang luong hien tai'!$AE$10:$AE$333)</f>
        <v>#VALUE!</v>
      </c>
      <c r="N81" s="233" t="e">
        <f>SUMIF('[2]4.Bang luong hien tai'!$G$10:$G$333,$C81,'[2]4.Bang luong hien tai'!$AF$10:$AF$333)</f>
        <v>#VALUE!</v>
      </c>
      <c r="O81" s="233" t="e">
        <f>SUMIF('[2]4.Bang luong hien tai'!$G$10:$G$333,$C81,'[2]4.Bang luong hien tai'!$AG$10:$AG$333)</f>
        <v>#VALUE!</v>
      </c>
      <c r="P81" s="233" t="e">
        <f>SUMIF('[2]4.Bang luong hien tai'!$G$10:$G$333,$C81,'[2]4.Bang luong hien tai'!$AH$10:$AH$333)</f>
        <v>#VALUE!</v>
      </c>
      <c r="Q81" s="233" t="e">
        <f>SUMIF('[2]4.Bang luong hien tai'!$G$10:$G$333,$C81,'[2]4.Bang luong hien tai'!$AI$10:$AI$333)</f>
        <v>#VALUE!</v>
      </c>
      <c r="R81" s="233" t="e">
        <f>SUMIF('[2]4.Bang luong hien tai'!$G$10:$G$333,$C81,'[2]4.Bang luong hien tai'!$AJ$10:$AJ$333)</f>
        <v>#VALUE!</v>
      </c>
      <c r="S81" s="233" t="e">
        <f>SUMIF('[2]4.Bang luong hien tai'!$G$10:$G$333,$C81,'[2]4.Bang luong hien tai'!$BO$10:$BO$333)</f>
        <v>#VALUE!</v>
      </c>
      <c r="T81" s="233" t="e">
        <f>SUMIF('[2]4.Bang luong hien tai'!$G$10:$G$333,$C81,'[2]4.Bang luong hien tai'!$BP$10:$BP$333)</f>
        <v>#VALUE!</v>
      </c>
      <c r="U81" s="233" t="e">
        <f>SUMIF('[2]4.Bang luong hien tai'!$G$10:$G$333,$C81,'[2]4.Bang luong hien tai'!$BS$10:$BS$333)</f>
        <v>#VALUE!</v>
      </c>
      <c r="V81" s="233" t="e">
        <f>SUMIF('[2]4.Bang luong hien tai'!$G$10:$G$333,$C81,'[2]4.Bang luong hien tai'!$BT$10:$BT$333)</f>
        <v>#VALUE!</v>
      </c>
      <c r="W81" s="233" t="e">
        <f>SUMIF('[2]4.Bang luong hien tai'!$G$10:$G$333,$C81,'[2]4.Bang luong hien tai'!$AM$10:$AM$333)</f>
        <v>#VALUE!</v>
      </c>
      <c r="X81" s="233" t="e">
        <f>SUMIF('[2]4.Bang luong hien tai'!$G$10:$G$333,$C81,'[2]4.Bang luong hien tai'!$AN$10:$AN$333)</f>
        <v>#VALUE!</v>
      </c>
      <c r="Y81" s="233" t="e">
        <f>SUMIF('[2]4.Bang luong hien tai'!$G$10:$G$333,$C81,'[2]4.Bang luong hien tai'!$AO$10:$AO$333)</f>
        <v>#VALUE!</v>
      </c>
      <c r="Z81" s="233" t="e">
        <f>SUMIF('[2]4.Bang luong hien tai'!$G$10:$G$333,$C81,'[2]4.Bang luong hien tai'!$AP$10:$AP$333)</f>
        <v>#VALUE!</v>
      </c>
      <c r="AA81" s="233" t="e">
        <f>SUMIF('[1]03.Bang luong hien tai'!$G$143:$G$1450,$C81,'[1]03.Bang luong hien tai'!AQ$143:AQ$1450)</f>
        <v>#VALUE!</v>
      </c>
      <c r="AB81" s="233" t="e">
        <f>SUMIF('[2]4.Bang luong hien tai'!$G$10:$G$333,$C81,'[2]4.Bang luong hien tai'!$AR$10:$AR$333)</f>
        <v>#VALUE!</v>
      </c>
      <c r="AC81" s="233" t="e">
        <f>SUMIF('[1]03.Bang luong hien tai'!$G$10:$G$1450,$C81,'[1]03.Bang luong hien tai'!AS$10:AS$1450)</f>
        <v>#VALUE!</v>
      </c>
      <c r="AD81" s="233" t="e">
        <f>SUMIF('[1]03.Bang luong hien tai'!$G$143:$G$1450,$C81,'[1]03.Bang luong hien tai'!AT$143:AT$1450)</f>
        <v>#VALUE!</v>
      </c>
      <c r="AE81" s="233" t="e">
        <f>SUMIF('[2]4.Bang luong hien tai'!$G$10:$G$333,$C81,'[2]4.Bang luong hien tai'!$AU$10:$AU$333)</f>
        <v>#VALUE!</v>
      </c>
      <c r="AF81" s="233" t="e">
        <f>SUMIF('[2]4.Bang luong hien tai'!$G$10:$G$333,$C81,'[2]4.Bang luong hien tai'!$AV$10:$AV$333)</f>
        <v>#VALUE!</v>
      </c>
      <c r="AG81" s="233" t="e">
        <f>SUMIF('[2]4.Bang luong hien tai'!$G$10:$G$333,$C81,'[2]4.Bang luong hien tai'!$AW$10:$AW$333)</f>
        <v>#VALUE!</v>
      </c>
      <c r="AH81" s="233" t="e">
        <f>SUMIF('[2]4.Bang luong hien tai'!$G$10:$G$333,$C81,'[2]4.Bang luong hien tai'!$BQ$10:$BQ$333)</f>
        <v>#VALUE!</v>
      </c>
      <c r="AI81" s="233" t="e">
        <f>SUMIF('[2]4.Bang luong hien tai'!$G$10:$G$333,$C81,'[2]4.Bang luong hien tai'!$BR$10:$BR$333)</f>
        <v>#VALUE!</v>
      </c>
      <c r="AJ81" s="233" t="e">
        <f>SUMIF('[2]4.Bang luong hien tai'!$G$10:$G$333,$C81,'[2]4.Bang luong hien tai'!$AY$10:$AY$333)</f>
        <v>#VALUE!</v>
      </c>
      <c r="AK81" s="231" t="e">
        <f>SUMIF('[2]4.Bang luong hien tai'!$G$10:$G$333,$C81,'[2]4.Bang luong hien tai'!$AZ$10:$AZ$333)</f>
        <v>#VALUE!</v>
      </c>
      <c r="AL81" s="231" t="e">
        <f>SUMIF('[2]4.Bang luong hien tai'!$G$10:$G$333,$C81,'[2]4.Bang luong hien tai'!$BA$10:$BA$333)</f>
        <v>#VALUE!</v>
      </c>
      <c r="AM81" s="231" t="e">
        <f>SUMIF('[1]03.Bang luong hien tai'!$G$143:$G$1450,$C81,'[1]03.Bang luong hien tai'!BC$143:BC$1450)</f>
        <v>#VALUE!</v>
      </c>
      <c r="AN81" s="231" t="e">
        <f>SUMIF('[1]03.Bang luong hien tai'!$G$143:$G$1450,$C81,'[1]03.Bang luong hien tai'!BD$143:BD$1450)</f>
        <v>#VALUE!</v>
      </c>
      <c r="AO81" s="231" t="e">
        <f>SUMIF('[1]03.Bang luong hien tai'!$G$143:$G$1450,$C81,'[1]03.Bang luong hien tai'!BE$143:BE$1450)</f>
        <v>#VALUE!</v>
      </c>
      <c r="AP81" s="231" t="e">
        <f>SUMIF('[1]03.Bang luong hien tai'!$G$143:$G$1450,$C81,'[1]03.Bang luong hien tai'!BF$143:BF$1450)</f>
        <v>#VALUE!</v>
      </c>
      <c r="AQ81" s="231" t="e">
        <f>SUMIF('[1]03.Bang luong hien tai'!$G$143:$G$1450,$C81,'[1]03.Bang luong hien tai'!BG$143:BG$1450)</f>
        <v>#VALUE!</v>
      </c>
      <c r="AR81" s="231" t="e">
        <f>SUMIF('[1]03.Bang luong hien tai'!$G$143:$G$1450,$C81,'[1]03.Bang luong hien tai'!BI$143:BI$1450)</f>
        <v>#VALUE!</v>
      </c>
      <c r="AS81" s="231" t="e">
        <f>SUMIF('[1]03.Bang luong hien tai'!$G$143:$G$1450,$C81,'[1]03.Bang luong hien tai'!BJ$143:BJ$1450)</f>
        <v>#VALUE!</v>
      </c>
      <c r="AT81" s="231"/>
      <c r="AU81" s="189" t="s">
        <v>192</v>
      </c>
    </row>
    <row r="82" spans="1:47" s="189" customFormat="1" ht="18" customHeight="1">
      <c r="A82" s="220" t="s">
        <v>380</v>
      </c>
      <c r="B82" s="155"/>
      <c r="C82" s="221"/>
      <c r="D82" s="240" t="e">
        <f t="shared" ref="D82:AT82" si="12">SUM(D80:D81)</f>
        <v>#VALUE!</v>
      </c>
      <c r="E82" s="240" t="e">
        <f t="shared" si="12"/>
        <v>#VALUE!</v>
      </c>
      <c r="F82" s="240" t="e">
        <f t="shared" si="12"/>
        <v>#VALUE!</v>
      </c>
      <c r="G82" s="240" t="e">
        <f t="shared" si="12"/>
        <v>#VALUE!</v>
      </c>
      <c r="H82" s="240" t="e">
        <f t="shared" si="12"/>
        <v>#VALUE!</v>
      </c>
      <c r="I82" s="246" t="e">
        <f t="shared" si="12"/>
        <v>#VALUE!</v>
      </c>
      <c r="J82" s="246" t="e">
        <f t="shared" si="12"/>
        <v>#VALUE!</v>
      </c>
      <c r="K82" s="246" t="e">
        <f t="shared" si="12"/>
        <v>#VALUE!</v>
      </c>
      <c r="L82" s="246" t="e">
        <f t="shared" si="12"/>
        <v>#VALUE!</v>
      </c>
      <c r="M82" s="246" t="e">
        <f t="shared" si="12"/>
        <v>#VALUE!</v>
      </c>
      <c r="N82" s="246" t="e">
        <f t="shared" si="12"/>
        <v>#VALUE!</v>
      </c>
      <c r="O82" s="246" t="e">
        <f t="shared" si="12"/>
        <v>#VALUE!</v>
      </c>
      <c r="P82" s="246" t="e">
        <f t="shared" si="12"/>
        <v>#VALUE!</v>
      </c>
      <c r="Q82" s="246" t="e">
        <f t="shared" si="12"/>
        <v>#VALUE!</v>
      </c>
      <c r="R82" s="246" t="e">
        <f t="shared" si="12"/>
        <v>#VALUE!</v>
      </c>
      <c r="S82" s="246" t="e">
        <f t="shared" si="12"/>
        <v>#VALUE!</v>
      </c>
      <c r="T82" s="246" t="e">
        <f t="shared" si="12"/>
        <v>#VALUE!</v>
      </c>
      <c r="U82" s="246" t="e">
        <f t="shared" si="12"/>
        <v>#VALUE!</v>
      </c>
      <c r="V82" s="246" t="e">
        <f t="shared" si="12"/>
        <v>#VALUE!</v>
      </c>
      <c r="W82" s="246" t="e">
        <f t="shared" si="12"/>
        <v>#VALUE!</v>
      </c>
      <c r="X82" s="246" t="e">
        <f t="shared" si="12"/>
        <v>#VALUE!</v>
      </c>
      <c r="Y82" s="246" t="e">
        <f t="shared" si="12"/>
        <v>#VALUE!</v>
      </c>
      <c r="Z82" s="246" t="e">
        <f t="shared" si="12"/>
        <v>#VALUE!</v>
      </c>
      <c r="AA82" s="246" t="e">
        <f t="shared" si="12"/>
        <v>#VALUE!</v>
      </c>
      <c r="AB82" s="246" t="e">
        <f t="shared" si="12"/>
        <v>#VALUE!</v>
      </c>
      <c r="AC82" s="246" t="e">
        <f t="shared" si="12"/>
        <v>#VALUE!</v>
      </c>
      <c r="AD82" s="246" t="e">
        <f t="shared" si="12"/>
        <v>#VALUE!</v>
      </c>
      <c r="AE82" s="246" t="e">
        <f t="shared" si="12"/>
        <v>#VALUE!</v>
      </c>
      <c r="AF82" s="246" t="e">
        <f t="shared" si="12"/>
        <v>#VALUE!</v>
      </c>
      <c r="AG82" s="246" t="e">
        <f t="shared" si="12"/>
        <v>#VALUE!</v>
      </c>
      <c r="AH82" s="246" t="e">
        <f t="shared" si="12"/>
        <v>#VALUE!</v>
      </c>
      <c r="AI82" s="246" t="e">
        <f t="shared" si="12"/>
        <v>#VALUE!</v>
      </c>
      <c r="AJ82" s="246" t="e">
        <f t="shared" si="12"/>
        <v>#VALUE!</v>
      </c>
      <c r="AK82" s="240" t="e">
        <f t="shared" si="12"/>
        <v>#VALUE!</v>
      </c>
      <c r="AL82" s="240" t="e">
        <f t="shared" si="12"/>
        <v>#VALUE!</v>
      </c>
      <c r="AM82" s="240" t="e">
        <f t="shared" si="12"/>
        <v>#VALUE!</v>
      </c>
      <c r="AN82" s="240" t="e">
        <f t="shared" si="12"/>
        <v>#VALUE!</v>
      </c>
      <c r="AO82" s="240" t="e">
        <f t="shared" si="12"/>
        <v>#VALUE!</v>
      </c>
      <c r="AP82" s="240" t="e">
        <f t="shared" si="12"/>
        <v>#VALUE!</v>
      </c>
      <c r="AQ82" s="240" t="e">
        <f t="shared" si="12"/>
        <v>#VALUE!</v>
      </c>
      <c r="AR82" s="240" t="e">
        <f t="shared" si="12"/>
        <v>#VALUE!</v>
      </c>
      <c r="AS82" s="240" t="e">
        <f t="shared" si="12"/>
        <v>#VALUE!</v>
      </c>
      <c r="AT82" s="240">
        <f t="shared" si="12"/>
        <v>0</v>
      </c>
      <c r="AU82" s="189" t="s">
        <v>192</v>
      </c>
    </row>
    <row r="83" spans="1:47" s="189" customFormat="1" ht="12">
      <c r="A83" s="220" t="s">
        <v>381</v>
      </c>
      <c r="B83" s="155"/>
      <c r="C83" s="221"/>
      <c r="D83" s="221"/>
      <c r="E83" s="221"/>
      <c r="F83" s="221"/>
      <c r="G83" s="221"/>
      <c r="H83" s="221"/>
      <c r="I83" s="242"/>
      <c r="J83" s="242"/>
      <c r="K83" s="242"/>
      <c r="L83" s="242"/>
      <c r="M83" s="242"/>
      <c r="N83" s="242"/>
      <c r="O83" s="242"/>
      <c r="P83" s="242"/>
      <c r="Q83" s="242"/>
      <c r="R83" s="242"/>
      <c r="S83" s="242"/>
      <c r="T83" s="242"/>
      <c r="U83" s="242"/>
      <c r="V83" s="242"/>
      <c r="W83" s="242"/>
      <c r="X83" s="242"/>
      <c r="Y83" s="242"/>
      <c r="Z83" s="242"/>
      <c r="AA83" s="242"/>
      <c r="AB83" s="242"/>
      <c r="AC83" s="242"/>
      <c r="AD83" s="242"/>
      <c r="AE83" s="242"/>
      <c r="AF83" s="242"/>
      <c r="AG83" s="242"/>
      <c r="AH83" s="242"/>
      <c r="AI83" s="242"/>
      <c r="AJ83" s="242"/>
      <c r="AK83" s="221"/>
      <c r="AL83" s="221"/>
      <c r="AM83" s="221"/>
      <c r="AN83" s="221"/>
      <c r="AO83" s="221"/>
      <c r="AP83" s="221"/>
      <c r="AQ83" s="221"/>
      <c r="AR83" s="221"/>
      <c r="AS83" s="221"/>
      <c r="AT83" s="221"/>
      <c r="AU83" s="189" t="s">
        <v>194</v>
      </c>
    </row>
    <row r="84" spans="1:47" s="189" customFormat="1" ht="21" customHeight="1">
      <c r="A84" s="243">
        <v>1</v>
      </c>
      <c r="B84" s="255" t="s">
        <v>301</v>
      </c>
      <c r="C84" s="258" t="s">
        <v>382</v>
      </c>
      <c r="D84" s="229" t="e">
        <f>+COUNTIF('[2]4.Bang luong hien tai'!$G$10:$G$333,'3.Bang phan bo luong'!$C84)</f>
        <v>#VALUE!</v>
      </c>
      <c r="E84" s="230" t="e">
        <f>SUMIF('[2]4.Bang luong hien tai'!$G$10:$G$333,$C84,'[2]4.Bang luong hien tai'!$O$10:$O$333)</f>
        <v>#VALUE!</v>
      </c>
      <c r="F84" s="231" t="e">
        <f>SUMIF('[2]4.Bang luong hien tai'!$G$10:$G$333,$C84,'[2]4.Bang luong hien tai'!$P$10:$P$333)</f>
        <v>#VALUE!</v>
      </c>
      <c r="G84" s="231" t="e">
        <f>SUMIF('[2]4.Bang luong hien tai'!$G$10:$G$333,$C84,'[2]4.Bang luong hien tai'!$Q$10:$Q$333)</f>
        <v>#VALUE!</v>
      </c>
      <c r="H84" s="231" t="e">
        <f>SUMIF('[2]4.Bang luong hien tai'!$G$10:$G$333,$C84,'[2]4.Bang luong hien tai'!$Z$10:$Z$333)</f>
        <v>#VALUE!</v>
      </c>
      <c r="I84" s="232" t="e">
        <f>SUMIF('[2]4.Bang luong hien tai'!$G$10:$G$333,$C84,'[2]4.Bang luong hien tai'!$AA$10:$AA$333)</f>
        <v>#VALUE!</v>
      </c>
      <c r="J84" s="233" t="e">
        <f>SUMIF('[2]4.Bang luong hien tai'!$G$10:$G$333,$C84,'[2]4.Bang luong hien tai'!$AB$10:$AB$333)</f>
        <v>#VALUE!</v>
      </c>
      <c r="K84" s="233" t="e">
        <f>SUMIF('[2]4.Bang luong hien tai'!$G$10:$G$333,$C84,'[2]4.Bang luong hien tai'!$AC$10:$AC$333)</f>
        <v>#VALUE!</v>
      </c>
      <c r="L84" s="233" t="e">
        <f>SUMIF('[2]4.Bang luong hien tai'!$G$10:$G$333,$C84,'[2]4.Bang luong hien tai'!$AD$10:$AD$333)</f>
        <v>#VALUE!</v>
      </c>
      <c r="M84" s="233" t="e">
        <f>SUMIF('[2]4.Bang luong hien tai'!$G$10:$G$333,$C84,'[2]4.Bang luong hien tai'!$AE$10:$AE$333)</f>
        <v>#VALUE!</v>
      </c>
      <c r="N84" s="233" t="e">
        <f>SUMIF('[2]4.Bang luong hien tai'!$G$10:$G$333,$C84,'[2]4.Bang luong hien tai'!$AF$10:$AF$333)</f>
        <v>#VALUE!</v>
      </c>
      <c r="O84" s="233" t="e">
        <f>SUMIF('[2]4.Bang luong hien tai'!$G$10:$G$333,$C84,'[2]4.Bang luong hien tai'!$AG$10:$AG$333)</f>
        <v>#VALUE!</v>
      </c>
      <c r="P84" s="233" t="e">
        <f>SUMIF('[2]4.Bang luong hien tai'!$G$10:$G$333,$C84,'[2]4.Bang luong hien tai'!$AH$10:$AH$333)</f>
        <v>#VALUE!</v>
      </c>
      <c r="Q84" s="233" t="e">
        <f>SUMIF('[2]4.Bang luong hien tai'!$G$10:$G$333,$C84,'[2]4.Bang luong hien tai'!$AI$10:$AI$333)</f>
        <v>#VALUE!</v>
      </c>
      <c r="R84" s="233" t="e">
        <f>SUMIF('[2]4.Bang luong hien tai'!$G$10:$G$333,$C84,'[2]4.Bang luong hien tai'!$AJ$10:$AJ$333)</f>
        <v>#VALUE!</v>
      </c>
      <c r="S84" s="233" t="e">
        <f>SUMIF('[2]4.Bang luong hien tai'!$G$10:$G$333,$C84,'[2]4.Bang luong hien tai'!$BO$10:$BO$333)</f>
        <v>#VALUE!</v>
      </c>
      <c r="T84" s="233" t="e">
        <f>SUMIF('[2]4.Bang luong hien tai'!$G$10:$G$333,$C84,'[2]4.Bang luong hien tai'!$BP$10:$BP$333)</f>
        <v>#VALUE!</v>
      </c>
      <c r="U84" s="233" t="e">
        <f>SUMIF('[2]4.Bang luong hien tai'!$G$10:$G$333,$C84,'[2]4.Bang luong hien tai'!$BS$10:$BS$333)</f>
        <v>#VALUE!</v>
      </c>
      <c r="V84" s="233" t="e">
        <f>SUMIF('[2]4.Bang luong hien tai'!$G$10:$G$333,$C84,'[2]4.Bang luong hien tai'!$BT$10:$BT$333)</f>
        <v>#VALUE!</v>
      </c>
      <c r="W84" s="233" t="e">
        <f>SUMIF('[2]4.Bang luong hien tai'!$G$10:$G$333,$C84,'[2]4.Bang luong hien tai'!$AM$10:$AM$333)</f>
        <v>#VALUE!</v>
      </c>
      <c r="X84" s="233" t="e">
        <f>SUMIF('[2]4.Bang luong hien tai'!$G$10:$G$333,$C84,'[2]4.Bang luong hien tai'!$AN$10:$AN$333)</f>
        <v>#VALUE!</v>
      </c>
      <c r="Y84" s="233" t="e">
        <f>SUMIF('[2]4.Bang luong hien tai'!$G$10:$G$333,$C84,'[2]4.Bang luong hien tai'!$AO$10:$AO$333)</f>
        <v>#VALUE!</v>
      </c>
      <c r="Z84" s="233" t="e">
        <f>SUMIF('[2]4.Bang luong hien tai'!$G$10:$G$333,$C84,'[2]4.Bang luong hien tai'!$AP$10:$AP$333)</f>
        <v>#VALUE!</v>
      </c>
      <c r="AA84" s="233" t="e">
        <f>SUMIF('[1]03.Bang luong hien tai'!$G$143:$G$1450,$C84,'[1]03.Bang luong hien tai'!AQ$143:AQ$1450)</f>
        <v>#VALUE!</v>
      </c>
      <c r="AB84" s="233" t="e">
        <f>SUMIF('[2]4.Bang luong hien tai'!$G$10:$G$333,$C84,'[2]4.Bang luong hien tai'!$AR$10:$AR$333)</f>
        <v>#VALUE!</v>
      </c>
      <c r="AC84" s="233" t="e">
        <f>SUMIF('[1]03.Bang luong hien tai'!$G$10:$G$1450,$C84,'[1]03.Bang luong hien tai'!AS$10:AS$1450)</f>
        <v>#VALUE!</v>
      </c>
      <c r="AD84" s="233" t="e">
        <f>SUMIF('[1]03.Bang luong hien tai'!$G$143:$G$1450,$C84,'[1]03.Bang luong hien tai'!AT$143:AT$1450)</f>
        <v>#VALUE!</v>
      </c>
      <c r="AE84" s="233" t="e">
        <f>SUMIF('[2]4.Bang luong hien tai'!$G$10:$G$333,$C84,'[2]4.Bang luong hien tai'!$AU$10:$AU$333)</f>
        <v>#VALUE!</v>
      </c>
      <c r="AF84" s="233" t="e">
        <f>SUMIF('[2]4.Bang luong hien tai'!$G$10:$G$333,$C84,'[2]4.Bang luong hien tai'!$AV$10:$AV$333)</f>
        <v>#VALUE!</v>
      </c>
      <c r="AG84" s="233" t="e">
        <f>SUMIF('[2]4.Bang luong hien tai'!$G$10:$G$333,$C84,'[2]4.Bang luong hien tai'!$AW$10:$AW$333)</f>
        <v>#VALUE!</v>
      </c>
      <c r="AH84" s="233" t="e">
        <f>SUMIF('[2]4.Bang luong hien tai'!$G$10:$G$333,$C84,'[2]4.Bang luong hien tai'!$BQ$10:$BQ$333)</f>
        <v>#VALUE!</v>
      </c>
      <c r="AI84" s="233" t="e">
        <f>SUMIF('[2]4.Bang luong hien tai'!$G$10:$G$333,$C84,'[2]4.Bang luong hien tai'!$BR$10:$BR$333)</f>
        <v>#VALUE!</v>
      </c>
      <c r="AJ84" s="233" t="e">
        <f>SUMIF('[2]4.Bang luong hien tai'!$G$10:$G$333,$C84,'[2]4.Bang luong hien tai'!$AY$10:$AY$333)</f>
        <v>#VALUE!</v>
      </c>
      <c r="AK84" s="231" t="e">
        <f>SUMIF('[2]4.Bang luong hien tai'!$G$10:$G$333,$C84,'[2]4.Bang luong hien tai'!$AZ$10:$AZ$333)</f>
        <v>#VALUE!</v>
      </c>
      <c r="AL84" s="231" t="e">
        <f>SUMIF('[2]4.Bang luong hien tai'!$G$10:$G$333,$C84,'[2]4.Bang luong hien tai'!$BA$10:$BA$333)</f>
        <v>#VALUE!</v>
      </c>
      <c r="AM84" s="231" t="e">
        <f>SUMIF('[1]03.Bang luong hien tai'!$G$143:$G$1450,$C84,'[1]03.Bang luong hien tai'!BC$143:BC$1450)</f>
        <v>#VALUE!</v>
      </c>
      <c r="AN84" s="231" t="e">
        <f>SUMIF('[1]03.Bang luong hien tai'!$G$143:$G$1450,$C84,'[1]03.Bang luong hien tai'!BD$143:BD$1450)</f>
        <v>#VALUE!</v>
      </c>
      <c r="AO84" s="231" t="e">
        <f>SUMIF('[1]03.Bang luong hien tai'!$G$143:$G$1450,$C84,'[1]03.Bang luong hien tai'!BE$143:BE$1450)</f>
        <v>#VALUE!</v>
      </c>
      <c r="AP84" s="231" t="e">
        <f>SUMIF('[1]03.Bang luong hien tai'!$G$143:$G$1450,$C84,'[1]03.Bang luong hien tai'!BF$143:BF$1450)</f>
        <v>#VALUE!</v>
      </c>
      <c r="AQ84" s="231" t="e">
        <f>SUMIF('[1]03.Bang luong hien tai'!$G$143:$G$1450,$C84,'[1]03.Bang luong hien tai'!BG$143:BG$1450)</f>
        <v>#VALUE!</v>
      </c>
      <c r="AR84" s="231" t="e">
        <f>SUMIF('[1]03.Bang luong hien tai'!$G$143:$G$1450,$C84,'[1]03.Bang luong hien tai'!BI$143:BI$1450)</f>
        <v>#VALUE!</v>
      </c>
      <c r="AS84" s="231" t="e">
        <f>SUMIF('[1]03.Bang luong hien tai'!$G$143:$G$1450,$C84,'[1]03.Bang luong hien tai'!BJ$143:BJ$1450)</f>
        <v>#VALUE!</v>
      </c>
      <c r="AT84" s="231"/>
      <c r="AU84" s="189" t="s">
        <v>194</v>
      </c>
    </row>
    <row r="85" spans="1:47" s="189" customFormat="1" ht="26.4">
      <c r="A85" s="243">
        <v>2</v>
      </c>
      <c r="B85" s="255" t="s">
        <v>383</v>
      </c>
      <c r="C85" s="258" t="s">
        <v>384</v>
      </c>
      <c r="D85" s="229" t="e">
        <f>+COUNTIF('[2]4.Bang luong hien tai'!$G$10:$G$333,'3.Bang phan bo luong'!$C85)</f>
        <v>#VALUE!</v>
      </c>
      <c r="E85" s="230" t="e">
        <f>SUMIF('[2]4.Bang luong hien tai'!$G$10:$G$333,$C85,'[2]4.Bang luong hien tai'!$O$10:$O$333)</f>
        <v>#VALUE!</v>
      </c>
      <c r="F85" s="231" t="e">
        <f>SUMIF('[2]4.Bang luong hien tai'!$G$10:$G$333,$C85,'[2]4.Bang luong hien tai'!$P$10:$P$333)</f>
        <v>#VALUE!</v>
      </c>
      <c r="G85" s="231" t="e">
        <f>SUMIF('[2]4.Bang luong hien tai'!$G$10:$G$333,$C85,'[2]4.Bang luong hien tai'!$Q$10:$Q$333)</f>
        <v>#VALUE!</v>
      </c>
      <c r="H85" s="231" t="e">
        <f>SUMIF('[2]4.Bang luong hien tai'!$G$10:$G$333,$C85,'[2]4.Bang luong hien tai'!$Z$10:$Z$333)</f>
        <v>#VALUE!</v>
      </c>
      <c r="I85" s="232" t="e">
        <f>SUMIF('[2]4.Bang luong hien tai'!$G$10:$G$333,$C85,'[2]4.Bang luong hien tai'!$AA$10:$AA$333)</f>
        <v>#VALUE!</v>
      </c>
      <c r="J85" s="233" t="e">
        <f>SUMIF('[2]4.Bang luong hien tai'!$G$10:$G$333,$C85,'[2]4.Bang luong hien tai'!$AB$10:$AB$333)</f>
        <v>#VALUE!</v>
      </c>
      <c r="K85" s="233" t="e">
        <f>SUMIF('[2]4.Bang luong hien tai'!$G$10:$G$333,$C85,'[2]4.Bang luong hien tai'!$AC$10:$AC$333)</f>
        <v>#VALUE!</v>
      </c>
      <c r="L85" s="233" t="e">
        <f>SUMIF('[2]4.Bang luong hien tai'!$G$10:$G$333,$C85,'[2]4.Bang luong hien tai'!$AD$10:$AD$333)</f>
        <v>#VALUE!</v>
      </c>
      <c r="M85" s="233" t="e">
        <f>SUMIF('[2]4.Bang luong hien tai'!$G$10:$G$333,$C85,'[2]4.Bang luong hien tai'!$AE$10:$AE$333)</f>
        <v>#VALUE!</v>
      </c>
      <c r="N85" s="233" t="e">
        <f>SUMIF('[2]4.Bang luong hien tai'!$G$10:$G$333,$C85,'[2]4.Bang luong hien tai'!$AF$10:$AF$333)</f>
        <v>#VALUE!</v>
      </c>
      <c r="O85" s="233" t="e">
        <f>SUMIF('[2]4.Bang luong hien tai'!$G$10:$G$333,$C85,'[2]4.Bang luong hien tai'!$AG$10:$AG$333)</f>
        <v>#VALUE!</v>
      </c>
      <c r="P85" s="233" t="e">
        <f>SUMIF('[2]4.Bang luong hien tai'!$G$10:$G$333,$C85,'[2]4.Bang luong hien tai'!$AH$10:$AH$333)</f>
        <v>#VALUE!</v>
      </c>
      <c r="Q85" s="233" t="e">
        <f>SUMIF('[2]4.Bang luong hien tai'!$G$10:$G$333,$C85,'[2]4.Bang luong hien tai'!$AI$10:$AI$333)</f>
        <v>#VALUE!</v>
      </c>
      <c r="R85" s="233" t="e">
        <f>SUMIF('[2]4.Bang luong hien tai'!$G$10:$G$333,$C85,'[2]4.Bang luong hien tai'!$AJ$10:$AJ$333)</f>
        <v>#VALUE!</v>
      </c>
      <c r="S85" s="233" t="e">
        <f>SUMIF('[2]4.Bang luong hien tai'!$G$10:$G$333,$C85,'[2]4.Bang luong hien tai'!$BO$10:$BO$333)</f>
        <v>#VALUE!</v>
      </c>
      <c r="T85" s="233" t="e">
        <f>SUMIF('[2]4.Bang luong hien tai'!$G$10:$G$333,$C85,'[2]4.Bang luong hien tai'!$BP$10:$BP$333)</f>
        <v>#VALUE!</v>
      </c>
      <c r="U85" s="233" t="e">
        <f>SUMIF('[2]4.Bang luong hien tai'!$G$10:$G$333,$C85,'[2]4.Bang luong hien tai'!$BS$10:$BS$333)</f>
        <v>#VALUE!</v>
      </c>
      <c r="V85" s="233" t="e">
        <f>SUMIF('[2]4.Bang luong hien tai'!$G$10:$G$333,$C85,'[2]4.Bang luong hien tai'!$BT$10:$BT$333)</f>
        <v>#VALUE!</v>
      </c>
      <c r="W85" s="233" t="e">
        <f>SUMIF('[2]4.Bang luong hien tai'!$G$10:$G$333,$C85,'[2]4.Bang luong hien tai'!$AM$10:$AM$333)</f>
        <v>#VALUE!</v>
      </c>
      <c r="X85" s="233" t="e">
        <f>SUMIF('[2]4.Bang luong hien tai'!$G$10:$G$333,$C85,'[2]4.Bang luong hien tai'!$AN$10:$AN$333)</f>
        <v>#VALUE!</v>
      </c>
      <c r="Y85" s="233" t="e">
        <f>SUMIF('[2]4.Bang luong hien tai'!$G$10:$G$333,$C85,'[2]4.Bang luong hien tai'!$AO$10:$AO$333)</f>
        <v>#VALUE!</v>
      </c>
      <c r="Z85" s="233" t="e">
        <f>SUMIF('[2]4.Bang luong hien tai'!$G$10:$G$333,$C85,'[2]4.Bang luong hien tai'!$AP$10:$AP$333)</f>
        <v>#VALUE!</v>
      </c>
      <c r="AA85" s="233" t="e">
        <f>SUMIF('[1]03.Bang luong hien tai'!$G$143:$G$1450,$C85,'[1]03.Bang luong hien tai'!AQ$143:AQ$1450)</f>
        <v>#VALUE!</v>
      </c>
      <c r="AB85" s="233" t="e">
        <f>SUMIF('[2]4.Bang luong hien tai'!$G$10:$G$333,$C85,'[2]4.Bang luong hien tai'!$AR$10:$AR$333)</f>
        <v>#VALUE!</v>
      </c>
      <c r="AC85" s="233" t="e">
        <f>SUMIF('[1]03.Bang luong hien tai'!$G$10:$G$1450,$C85,'[1]03.Bang luong hien tai'!AS$10:AS$1450)</f>
        <v>#VALUE!</v>
      </c>
      <c r="AD85" s="233" t="e">
        <f>SUMIF('[1]03.Bang luong hien tai'!$G$143:$G$1450,$C85,'[1]03.Bang luong hien tai'!AT$143:AT$1450)</f>
        <v>#VALUE!</v>
      </c>
      <c r="AE85" s="233" t="e">
        <f>SUMIF('[2]4.Bang luong hien tai'!$G$10:$G$333,$C85,'[2]4.Bang luong hien tai'!$AU$10:$AU$333)</f>
        <v>#VALUE!</v>
      </c>
      <c r="AF85" s="233" t="e">
        <f>SUMIF('[2]4.Bang luong hien tai'!$G$10:$G$333,$C85,'[2]4.Bang luong hien tai'!$AV$10:$AV$333)</f>
        <v>#VALUE!</v>
      </c>
      <c r="AG85" s="233" t="e">
        <f>SUMIF('[2]4.Bang luong hien tai'!$G$10:$G$333,$C85,'[2]4.Bang luong hien tai'!$AW$10:$AW$333)</f>
        <v>#VALUE!</v>
      </c>
      <c r="AH85" s="233" t="e">
        <f>SUMIF('[2]4.Bang luong hien tai'!$G$10:$G$333,$C85,'[2]4.Bang luong hien tai'!$BQ$10:$BQ$333)</f>
        <v>#VALUE!</v>
      </c>
      <c r="AI85" s="233" t="e">
        <f>SUMIF('[2]4.Bang luong hien tai'!$G$10:$G$333,$C85,'[2]4.Bang luong hien tai'!$BR$10:$BR$333)</f>
        <v>#VALUE!</v>
      </c>
      <c r="AJ85" s="233" t="e">
        <f>SUMIF('[2]4.Bang luong hien tai'!$G$10:$G$333,$C85,'[2]4.Bang luong hien tai'!$AY$10:$AY$333)</f>
        <v>#VALUE!</v>
      </c>
      <c r="AK85" s="231" t="e">
        <f>SUMIF('[2]4.Bang luong hien tai'!$G$10:$G$333,$C85,'[2]4.Bang luong hien tai'!$AZ$10:$AZ$333)</f>
        <v>#VALUE!</v>
      </c>
      <c r="AL85" s="231" t="e">
        <f>SUMIF('[2]4.Bang luong hien tai'!$G$10:$G$333,$C85,'[2]4.Bang luong hien tai'!$BA$10:$BA$333)</f>
        <v>#VALUE!</v>
      </c>
      <c r="AM85" s="231" t="e">
        <f>SUMIF('[1]03.Bang luong hien tai'!$G$143:$G$1450,$C85,'[1]03.Bang luong hien tai'!BC$143:BC$1450)</f>
        <v>#VALUE!</v>
      </c>
      <c r="AN85" s="231" t="e">
        <f>SUMIF('[1]03.Bang luong hien tai'!$G$143:$G$1450,$C85,'[1]03.Bang luong hien tai'!BD$143:BD$1450)</f>
        <v>#VALUE!</v>
      </c>
      <c r="AO85" s="231" t="e">
        <f>SUMIF('[1]03.Bang luong hien tai'!$G$143:$G$1450,$C85,'[1]03.Bang luong hien tai'!BE$143:BE$1450)</f>
        <v>#VALUE!</v>
      </c>
      <c r="AP85" s="231" t="e">
        <f>SUMIF('[1]03.Bang luong hien tai'!$G$143:$G$1450,$C85,'[1]03.Bang luong hien tai'!BF$143:BF$1450)</f>
        <v>#VALUE!</v>
      </c>
      <c r="AQ85" s="231" t="e">
        <f>SUMIF('[1]03.Bang luong hien tai'!$G$143:$G$1450,$C85,'[1]03.Bang luong hien tai'!BG$143:BG$1450)</f>
        <v>#VALUE!</v>
      </c>
      <c r="AR85" s="231" t="e">
        <f>SUMIF('[1]03.Bang luong hien tai'!$G$143:$G$1450,$C85,'[1]03.Bang luong hien tai'!BI$143:BI$1450)</f>
        <v>#VALUE!</v>
      </c>
      <c r="AS85" s="231" t="e">
        <f>SUMIF('[1]03.Bang luong hien tai'!$G$143:$G$1450,$C85,'[1]03.Bang luong hien tai'!BJ$143:BJ$1450)</f>
        <v>#VALUE!</v>
      </c>
      <c r="AT85" s="231"/>
      <c r="AU85" s="189" t="s">
        <v>194</v>
      </c>
    </row>
    <row r="86" spans="1:47" s="189" customFormat="1" ht="34.200000000000003">
      <c r="A86" s="243">
        <v>3</v>
      </c>
      <c r="B86" s="255" t="s">
        <v>291</v>
      </c>
      <c r="C86" s="260" t="s">
        <v>385</v>
      </c>
      <c r="D86" s="229" t="e">
        <f>+COUNTIF('[2]4.Bang luong hien tai'!$G$10:$G$333,'3.Bang phan bo luong'!$C86)</f>
        <v>#VALUE!</v>
      </c>
      <c r="E86" s="230" t="e">
        <f>SUMIF('[2]4.Bang luong hien tai'!$G$10:$G$333,$C86,'[2]4.Bang luong hien tai'!$O$10:$O$333)</f>
        <v>#VALUE!</v>
      </c>
      <c r="F86" s="231" t="e">
        <f>SUMIF('[2]4.Bang luong hien tai'!$G$10:$G$333,$C86,'[2]4.Bang luong hien tai'!$P$10:$P$333)</f>
        <v>#VALUE!</v>
      </c>
      <c r="G86" s="231" t="e">
        <f>SUMIF('[2]4.Bang luong hien tai'!$G$10:$G$333,$C86,'[2]4.Bang luong hien tai'!$Q$10:$Q$333)</f>
        <v>#VALUE!</v>
      </c>
      <c r="H86" s="231" t="e">
        <f>SUMIF('[2]4.Bang luong hien tai'!$G$10:$G$333,$C86,'[2]4.Bang luong hien tai'!$Z$10:$Z$333)</f>
        <v>#VALUE!</v>
      </c>
      <c r="I86" s="232" t="e">
        <f>SUMIF('[2]4.Bang luong hien tai'!$G$10:$G$333,$C86,'[2]4.Bang luong hien tai'!$AA$10:$AA$333)</f>
        <v>#VALUE!</v>
      </c>
      <c r="J86" s="233" t="e">
        <f>SUMIF('[2]4.Bang luong hien tai'!$G$10:$G$333,$C86,'[2]4.Bang luong hien tai'!$AB$10:$AB$333)</f>
        <v>#VALUE!</v>
      </c>
      <c r="K86" s="233" t="e">
        <f>SUMIF('[2]4.Bang luong hien tai'!$G$10:$G$333,$C86,'[2]4.Bang luong hien tai'!$AC$10:$AC$333)</f>
        <v>#VALUE!</v>
      </c>
      <c r="L86" s="233" t="e">
        <f>SUMIF('[2]4.Bang luong hien tai'!$G$10:$G$333,$C86,'[2]4.Bang luong hien tai'!$AD$10:$AD$333)</f>
        <v>#VALUE!</v>
      </c>
      <c r="M86" s="233" t="e">
        <f>SUMIF('[2]4.Bang luong hien tai'!$G$10:$G$333,$C86,'[2]4.Bang luong hien tai'!$AE$10:$AE$333)</f>
        <v>#VALUE!</v>
      </c>
      <c r="N86" s="233" t="e">
        <f>SUMIF('[2]4.Bang luong hien tai'!$G$10:$G$333,$C86,'[2]4.Bang luong hien tai'!$AF$10:$AF$333)</f>
        <v>#VALUE!</v>
      </c>
      <c r="O86" s="233" t="e">
        <f>SUMIF('[2]4.Bang luong hien tai'!$G$10:$G$333,$C86,'[2]4.Bang luong hien tai'!$AG$10:$AG$333)</f>
        <v>#VALUE!</v>
      </c>
      <c r="P86" s="233" t="e">
        <f>SUMIF('[2]4.Bang luong hien tai'!$G$10:$G$333,$C86,'[2]4.Bang luong hien tai'!$AH$10:$AH$333)</f>
        <v>#VALUE!</v>
      </c>
      <c r="Q86" s="233" t="e">
        <f>SUMIF('[2]4.Bang luong hien tai'!$G$10:$G$333,$C86,'[2]4.Bang luong hien tai'!$AI$10:$AI$333)</f>
        <v>#VALUE!</v>
      </c>
      <c r="R86" s="233" t="e">
        <f>SUMIF('[2]4.Bang luong hien tai'!$G$10:$G$333,$C86,'[2]4.Bang luong hien tai'!$AJ$10:$AJ$333)</f>
        <v>#VALUE!</v>
      </c>
      <c r="S86" s="233" t="e">
        <f>SUMIF('[2]4.Bang luong hien tai'!$G$10:$G$333,$C86,'[2]4.Bang luong hien tai'!$BO$10:$BO$333)</f>
        <v>#VALUE!</v>
      </c>
      <c r="T86" s="233" t="e">
        <f>SUMIF('[2]4.Bang luong hien tai'!$G$10:$G$333,$C86,'[2]4.Bang luong hien tai'!$BP$10:$BP$333)</f>
        <v>#VALUE!</v>
      </c>
      <c r="U86" s="233" t="e">
        <f>SUMIF('[2]4.Bang luong hien tai'!$G$10:$G$333,$C86,'[2]4.Bang luong hien tai'!$BS$10:$BS$333)</f>
        <v>#VALUE!</v>
      </c>
      <c r="V86" s="233" t="e">
        <f>SUMIF('[2]4.Bang luong hien tai'!$G$10:$G$333,$C86,'[2]4.Bang luong hien tai'!$BT$10:$BT$333)</f>
        <v>#VALUE!</v>
      </c>
      <c r="W86" s="233" t="e">
        <f>SUMIF('[2]4.Bang luong hien tai'!$G$10:$G$333,$C86,'[2]4.Bang luong hien tai'!$AM$10:$AM$333)</f>
        <v>#VALUE!</v>
      </c>
      <c r="X86" s="233" t="e">
        <f>SUMIF('[2]4.Bang luong hien tai'!$G$10:$G$333,$C86,'[2]4.Bang luong hien tai'!$AN$10:$AN$333)</f>
        <v>#VALUE!</v>
      </c>
      <c r="Y86" s="233" t="e">
        <f>SUMIF('[2]4.Bang luong hien tai'!$G$10:$G$333,$C86,'[2]4.Bang luong hien tai'!$AO$10:$AO$333)</f>
        <v>#VALUE!</v>
      </c>
      <c r="Z86" s="233" t="e">
        <f>SUMIF('[2]4.Bang luong hien tai'!$G$10:$G$333,$C86,'[2]4.Bang luong hien tai'!$AP$10:$AP$333)</f>
        <v>#VALUE!</v>
      </c>
      <c r="AA86" s="233" t="e">
        <f>SUMIF('[1]03.Bang luong hien tai'!$G$143:$G$1450,$C86,'[1]03.Bang luong hien tai'!AQ$143:AQ$1450)</f>
        <v>#VALUE!</v>
      </c>
      <c r="AB86" s="233" t="e">
        <f>SUMIF('[2]4.Bang luong hien tai'!$G$10:$G$333,$C86,'[2]4.Bang luong hien tai'!$AR$10:$AR$333)</f>
        <v>#VALUE!</v>
      </c>
      <c r="AC86" s="233" t="e">
        <f>SUMIF('[1]03.Bang luong hien tai'!$G$10:$G$1450,$C86,'[1]03.Bang luong hien tai'!AS$10:AS$1450)</f>
        <v>#VALUE!</v>
      </c>
      <c r="AD86" s="233" t="e">
        <f>SUMIF('[1]03.Bang luong hien tai'!$G$143:$G$1450,$C86,'[1]03.Bang luong hien tai'!AT$143:AT$1450)</f>
        <v>#VALUE!</v>
      </c>
      <c r="AE86" s="233" t="e">
        <f>SUMIF('[2]4.Bang luong hien tai'!$G$10:$G$333,$C86,'[2]4.Bang luong hien tai'!$AU$10:$AU$333)</f>
        <v>#VALUE!</v>
      </c>
      <c r="AF86" s="233" t="e">
        <f>SUMIF('[2]4.Bang luong hien tai'!$G$10:$G$333,$C86,'[2]4.Bang luong hien tai'!$AV$10:$AV$333)</f>
        <v>#VALUE!</v>
      </c>
      <c r="AG86" s="233" t="e">
        <f>SUMIF('[2]4.Bang luong hien tai'!$G$10:$G$333,$C86,'[2]4.Bang luong hien tai'!$AW$10:$AW$333)</f>
        <v>#VALUE!</v>
      </c>
      <c r="AH86" s="233" t="e">
        <f>SUMIF('[2]4.Bang luong hien tai'!$G$10:$G$333,$C86,'[2]4.Bang luong hien tai'!$BQ$10:$BQ$333)</f>
        <v>#VALUE!</v>
      </c>
      <c r="AI86" s="233" t="e">
        <f>SUMIF('[2]4.Bang luong hien tai'!$G$10:$G$333,$C86,'[2]4.Bang luong hien tai'!$BR$10:$BR$333)</f>
        <v>#VALUE!</v>
      </c>
      <c r="AJ86" s="233" t="e">
        <f>SUMIF('[2]4.Bang luong hien tai'!$G$10:$G$333,$C86,'[2]4.Bang luong hien tai'!$AY$10:$AY$333)</f>
        <v>#VALUE!</v>
      </c>
      <c r="AK86" s="231" t="e">
        <f>SUMIF('[2]4.Bang luong hien tai'!$G$10:$G$333,$C86,'[2]4.Bang luong hien tai'!$AZ$10:$AZ$333)</f>
        <v>#VALUE!</v>
      </c>
      <c r="AL86" s="231" t="e">
        <f>SUMIF('[2]4.Bang luong hien tai'!$G$10:$G$333,$C86,'[2]4.Bang luong hien tai'!$BA$10:$BA$333)</f>
        <v>#VALUE!</v>
      </c>
      <c r="AM86" s="231" t="e">
        <f>SUMIF('[1]03.Bang luong hien tai'!$G$143:$G$1450,$C86,'[1]03.Bang luong hien tai'!BC$143:BC$1450)</f>
        <v>#VALUE!</v>
      </c>
      <c r="AN86" s="231" t="e">
        <f>SUMIF('[1]03.Bang luong hien tai'!$G$143:$G$1450,$C86,'[1]03.Bang luong hien tai'!BD$143:BD$1450)</f>
        <v>#VALUE!</v>
      </c>
      <c r="AO86" s="231" t="e">
        <f>SUMIF('[1]03.Bang luong hien tai'!$G$143:$G$1450,$C86,'[1]03.Bang luong hien tai'!BE$143:BE$1450)</f>
        <v>#VALUE!</v>
      </c>
      <c r="AP86" s="231" t="e">
        <f>SUMIF('[1]03.Bang luong hien tai'!$G$143:$G$1450,$C86,'[1]03.Bang luong hien tai'!BF$143:BF$1450)</f>
        <v>#VALUE!</v>
      </c>
      <c r="AQ86" s="231" t="e">
        <f>SUMIF('[1]03.Bang luong hien tai'!$G$143:$G$1450,$C86,'[1]03.Bang luong hien tai'!BG$143:BG$1450)</f>
        <v>#VALUE!</v>
      </c>
      <c r="AR86" s="231" t="e">
        <f>SUMIF('[1]03.Bang luong hien tai'!$G$143:$G$1450,$C86,'[1]03.Bang luong hien tai'!BI$143:BI$1450)</f>
        <v>#VALUE!</v>
      </c>
      <c r="AS86" s="231" t="e">
        <f>SUMIF('[1]03.Bang luong hien tai'!$G$143:$G$1450,$C86,'[1]03.Bang luong hien tai'!BJ$143:BJ$1450)</f>
        <v>#VALUE!</v>
      </c>
      <c r="AT86" s="245"/>
      <c r="AU86" s="189" t="s">
        <v>194</v>
      </c>
    </row>
    <row r="87" spans="1:47" s="189" customFormat="1" ht="12">
      <c r="A87" s="220" t="s">
        <v>386</v>
      </c>
      <c r="B87" s="155"/>
      <c r="C87" s="221"/>
      <c r="D87" s="240" t="e">
        <f t="shared" ref="D87:AS87" si="13">SUM(D84:D86)</f>
        <v>#VALUE!</v>
      </c>
      <c r="E87" s="240" t="e">
        <f t="shared" si="13"/>
        <v>#VALUE!</v>
      </c>
      <c r="F87" s="240" t="e">
        <f t="shared" si="13"/>
        <v>#VALUE!</v>
      </c>
      <c r="G87" s="240" t="e">
        <f t="shared" si="13"/>
        <v>#VALUE!</v>
      </c>
      <c r="H87" s="240" t="e">
        <f t="shared" si="13"/>
        <v>#VALUE!</v>
      </c>
      <c r="I87" s="240" t="e">
        <f t="shared" si="13"/>
        <v>#VALUE!</v>
      </c>
      <c r="J87" s="240" t="e">
        <f t="shared" si="13"/>
        <v>#VALUE!</v>
      </c>
      <c r="K87" s="240" t="e">
        <f t="shared" si="13"/>
        <v>#VALUE!</v>
      </c>
      <c r="L87" s="240" t="e">
        <f t="shared" si="13"/>
        <v>#VALUE!</v>
      </c>
      <c r="M87" s="240" t="e">
        <f t="shared" si="13"/>
        <v>#VALUE!</v>
      </c>
      <c r="N87" s="240" t="e">
        <f t="shared" si="13"/>
        <v>#VALUE!</v>
      </c>
      <c r="O87" s="240" t="e">
        <f t="shared" si="13"/>
        <v>#VALUE!</v>
      </c>
      <c r="P87" s="240" t="e">
        <f t="shared" si="13"/>
        <v>#VALUE!</v>
      </c>
      <c r="Q87" s="240" t="e">
        <f t="shared" si="13"/>
        <v>#VALUE!</v>
      </c>
      <c r="R87" s="240" t="e">
        <f t="shared" si="13"/>
        <v>#VALUE!</v>
      </c>
      <c r="S87" s="240" t="e">
        <f t="shared" si="13"/>
        <v>#VALUE!</v>
      </c>
      <c r="T87" s="240" t="e">
        <f t="shared" si="13"/>
        <v>#VALUE!</v>
      </c>
      <c r="U87" s="240" t="e">
        <f t="shared" si="13"/>
        <v>#VALUE!</v>
      </c>
      <c r="V87" s="240" t="e">
        <f t="shared" si="13"/>
        <v>#VALUE!</v>
      </c>
      <c r="W87" s="240" t="e">
        <f t="shared" si="13"/>
        <v>#VALUE!</v>
      </c>
      <c r="X87" s="240" t="e">
        <f t="shared" si="13"/>
        <v>#VALUE!</v>
      </c>
      <c r="Y87" s="240" t="e">
        <f t="shared" si="13"/>
        <v>#VALUE!</v>
      </c>
      <c r="Z87" s="240" t="e">
        <f t="shared" si="13"/>
        <v>#VALUE!</v>
      </c>
      <c r="AA87" s="240" t="e">
        <f t="shared" si="13"/>
        <v>#VALUE!</v>
      </c>
      <c r="AB87" s="240" t="e">
        <f t="shared" si="13"/>
        <v>#VALUE!</v>
      </c>
      <c r="AC87" s="240" t="e">
        <f t="shared" si="13"/>
        <v>#VALUE!</v>
      </c>
      <c r="AD87" s="240" t="e">
        <f t="shared" si="13"/>
        <v>#VALUE!</v>
      </c>
      <c r="AE87" s="240" t="e">
        <f t="shared" si="13"/>
        <v>#VALUE!</v>
      </c>
      <c r="AF87" s="240" t="e">
        <f t="shared" si="13"/>
        <v>#VALUE!</v>
      </c>
      <c r="AG87" s="240" t="e">
        <f t="shared" si="13"/>
        <v>#VALUE!</v>
      </c>
      <c r="AH87" s="240" t="e">
        <f t="shared" si="13"/>
        <v>#VALUE!</v>
      </c>
      <c r="AI87" s="240" t="e">
        <f t="shared" si="13"/>
        <v>#VALUE!</v>
      </c>
      <c r="AJ87" s="240" t="e">
        <f t="shared" si="13"/>
        <v>#VALUE!</v>
      </c>
      <c r="AK87" s="240" t="e">
        <f t="shared" si="13"/>
        <v>#VALUE!</v>
      </c>
      <c r="AL87" s="240" t="e">
        <f t="shared" si="13"/>
        <v>#VALUE!</v>
      </c>
      <c r="AM87" s="240" t="e">
        <f t="shared" si="13"/>
        <v>#VALUE!</v>
      </c>
      <c r="AN87" s="240" t="e">
        <f t="shared" si="13"/>
        <v>#VALUE!</v>
      </c>
      <c r="AO87" s="240" t="e">
        <f t="shared" si="13"/>
        <v>#VALUE!</v>
      </c>
      <c r="AP87" s="240" t="e">
        <f t="shared" si="13"/>
        <v>#VALUE!</v>
      </c>
      <c r="AQ87" s="240" t="e">
        <f t="shared" si="13"/>
        <v>#VALUE!</v>
      </c>
      <c r="AR87" s="240" t="e">
        <f t="shared" si="13"/>
        <v>#VALUE!</v>
      </c>
      <c r="AS87" s="240" t="e">
        <f t="shared" si="13"/>
        <v>#VALUE!</v>
      </c>
      <c r="AT87" s="240"/>
      <c r="AU87" s="189" t="s">
        <v>194</v>
      </c>
    </row>
    <row r="88" spans="1:47" s="264" customFormat="1" ht="12">
      <c r="A88" s="261"/>
      <c r="B88" s="261" t="s">
        <v>387</v>
      </c>
      <c r="C88" s="262"/>
      <c r="D88" s="263"/>
      <c r="E88" s="263" t="e">
        <f t="shared" ref="E88:AL88" si="14">E20+E24+E34+E44+E51+E55+E60+E64+E78+E82+E87</f>
        <v>#VALUE!</v>
      </c>
      <c r="F88" s="263" t="e">
        <f t="shared" si="14"/>
        <v>#VALUE!</v>
      </c>
      <c r="G88" s="263" t="e">
        <f t="shared" si="14"/>
        <v>#VALUE!</v>
      </c>
      <c r="H88" s="263" t="e">
        <f t="shared" si="14"/>
        <v>#VALUE!</v>
      </c>
      <c r="I88" s="263" t="e">
        <f t="shared" si="14"/>
        <v>#VALUE!</v>
      </c>
      <c r="J88" s="263" t="e">
        <f t="shared" si="14"/>
        <v>#VALUE!</v>
      </c>
      <c r="K88" s="263" t="e">
        <f t="shared" si="14"/>
        <v>#VALUE!</v>
      </c>
      <c r="L88" s="263" t="e">
        <f t="shared" si="14"/>
        <v>#VALUE!</v>
      </c>
      <c r="M88" s="263" t="e">
        <f t="shared" si="14"/>
        <v>#VALUE!</v>
      </c>
      <c r="N88" s="263" t="e">
        <f t="shared" si="14"/>
        <v>#VALUE!</v>
      </c>
      <c r="O88" s="263" t="e">
        <f t="shared" si="14"/>
        <v>#VALUE!</v>
      </c>
      <c r="P88" s="263" t="e">
        <f t="shared" si="14"/>
        <v>#VALUE!</v>
      </c>
      <c r="Q88" s="263" t="e">
        <f t="shared" si="14"/>
        <v>#VALUE!</v>
      </c>
      <c r="R88" s="263" t="e">
        <f t="shared" si="14"/>
        <v>#VALUE!</v>
      </c>
      <c r="S88" s="263" t="e">
        <f t="shared" si="14"/>
        <v>#VALUE!</v>
      </c>
      <c r="T88" s="263" t="e">
        <f t="shared" si="14"/>
        <v>#VALUE!</v>
      </c>
      <c r="U88" s="263" t="e">
        <f t="shared" si="14"/>
        <v>#VALUE!</v>
      </c>
      <c r="V88" s="263" t="e">
        <f t="shared" si="14"/>
        <v>#VALUE!</v>
      </c>
      <c r="W88" s="263" t="e">
        <f t="shared" si="14"/>
        <v>#VALUE!</v>
      </c>
      <c r="X88" s="263" t="e">
        <f t="shared" si="14"/>
        <v>#VALUE!</v>
      </c>
      <c r="Y88" s="263" t="e">
        <f t="shared" si="14"/>
        <v>#VALUE!</v>
      </c>
      <c r="Z88" s="263" t="e">
        <f t="shared" si="14"/>
        <v>#VALUE!</v>
      </c>
      <c r="AA88" s="263" t="e">
        <f t="shared" si="14"/>
        <v>#VALUE!</v>
      </c>
      <c r="AB88" s="263" t="e">
        <f t="shared" si="14"/>
        <v>#VALUE!</v>
      </c>
      <c r="AC88" s="263" t="e">
        <f t="shared" si="14"/>
        <v>#VALUE!</v>
      </c>
      <c r="AD88" s="263" t="e">
        <f t="shared" si="14"/>
        <v>#VALUE!</v>
      </c>
      <c r="AE88" s="263" t="e">
        <f t="shared" si="14"/>
        <v>#VALUE!</v>
      </c>
      <c r="AF88" s="263" t="e">
        <f t="shared" si="14"/>
        <v>#VALUE!</v>
      </c>
      <c r="AG88" s="263" t="e">
        <f t="shared" si="14"/>
        <v>#VALUE!</v>
      </c>
      <c r="AH88" s="263" t="e">
        <f t="shared" si="14"/>
        <v>#VALUE!</v>
      </c>
      <c r="AI88" s="263" t="e">
        <f t="shared" si="14"/>
        <v>#VALUE!</v>
      </c>
      <c r="AJ88" s="263" t="e">
        <f t="shared" si="14"/>
        <v>#VALUE!</v>
      </c>
      <c r="AK88" s="263" t="e">
        <f t="shared" si="14"/>
        <v>#VALUE!</v>
      </c>
      <c r="AL88" s="263" t="e">
        <f t="shared" si="14"/>
        <v>#VALUE!</v>
      </c>
      <c r="AM88" s="263" t="e">
        <f t="shared" ref="AM88:AS88" si="15">AM20+AM24+AM34+AM51+AM55+AM60+AM64+AM78+AM82+AM87</f>
        <v>#VALUE!</v>
      </c>
      <c r="AN88" s="263" t="e">
        <f t="shared" si="15"/>
        <v>#VALUE!</v>
      </c>
      <c r="AO88" s="263" t="e">
        <f t="shared" si="15"/>
        <v>#VALUE!</v>
      </c>
      <c r="AP88" s="263" t="e">
        <f t="shared" si="15"/>
        <v>#VALUE!</v>
      </c>
      <c r="AQ88" s="263" t="e">
        <f t="shared" si="15"/>
        <v>#VALUE!</v>
      </c>
      <c r="AR88" s="263" t="e">
        <f t="shared" si="15"/>
        <v>#VALUE!</v>
      </c>
      <c r="AS88" s="263" t="e">
        <f t="shared" si="15"/>
        <v>#VALUE!</v>
      </c>
      <c r="AT88" s="263"/>
      <c r="AU88" s="189"/>
    </row>
    <row r="89" spans="1:47" ht="12">
      <c r="D89" s="265" t="e">
        <f t="shared" ref="D89:AL89" si="16">D87+D82+D78+D64+D60+D55+D51+D34+D24+D20+D44</f>
        <v>#VALUE!</v>
      </c>
      <c r="E89" s="265" t="e">
        <f t="shared" si="16"/>
        <v>#VALUE!</v>
      </c>
      <c r="F89" s="265" t="e">
        <f t="shared" si="16"/>
        <v>#VALUE!</v>
      </c>
      <c r="G89" s="265" t="e">
        <f t="shared" si="16"/>
        <v>#VALUE!</v>
      </c>
      <c r="H89" s="265" t="e">
        <f t="shared" si="16"/>
        <v>#VALUE!</v>
      </c>
      <c r="I89" s="265" t="e">
        <f t="shared" si="16"/>
        <v>#VALUE!</v>
      </c>
      <c r="J89" s="265" t="e">
        <f t="shared" si="16"/>
        <v>#VALUE!</v>
      </c>
      <c r="K89" s="265" t="e">
        <f t="shared" si="16"/>
        <v>#VALUE!</v>
      </c>
      <c r="L89" s="265" t="e">
        <f t="shared" si="16"/>
        <v>#VALUE!</v>
      </c>
      <c r="M89" s="265" t="e">
        <f t="shared" si="16"/>
        <v>#VALUE!</v>
      </c>
      <c r="N89" s="265" t="e">
        <f t="shared" si="16"/>
        <v>#VALUE!</v>
      </c>
      <c r="O89" s="265" t="e">
        <f t="shared" si="16"/>
        <v>#VALUE!</v>
      </c>
      <c r="P89" s="265" t="e">
        <f t="shared" si="16"/>
        <v>#VALUE!</v>
      </c>
      <c r="Q89" s="265" t="e">
        <f t="shared" si="16"/>
        <v>#VALUE!</v>
      </c>
      <c r="R89" s="265" t="e">
        <f t="shared" si="16"/>
        <v>#VALUE!</v>
      </c>
      <c r="S89" s="265" t="e">
        <f t="shared" si="16"/>
        <v>#VALUE!</v>
      </c>
      <c r="T89" s="265" t="e">
        <f t="shared" si="16"/>
        <v>#VALUE!</v>
      </c>
      <c r="U89" s="265" t="e">
        <f t="shared" si="16"/>
        <v>#VALUE!</v>
      </c>
      <c r="V89" s="265" t="e">
        <f t="shared" si="16"/>
        <v>#VALUE!</v>
      </c>
      <c r="W89" s="265" t="e">
        <f t="shared" si="16"/>
        <v>#VALUE!</v>
      </c>
      <c r="X89" s="265" t="e">
        <f t="shared" si="16"/>
        <v>#VALUE!</v>
      </c>
      <c r="Y89" s="265" t="e">
        <f t="shared" si="16"/>
        <v>#VALUE!</v>
      </c>
      <c r="Z89" s="265" t="e">
        <f t="shared" si="16"/>
        <v>#VALUE!</v>
      </c>
      <c r="AA89" s="265" t="e">
        <f t="shared" si="16"/>
        <v>#VALUE!</v>
      </c>
      <c r="AB89" s="265" t="e">
        <f t="shared" si="16"/>
        <v>#VALUE!</v>
      </c>
      <c r="AC89" s="265" t="e">
        <f t="shared" si="16"/>
        <v>#VALUE!</v>
      </c>
      <c r="AD89" s="265" t="e">
        <f t="shared" si="16"/>
        <v>#VALUE!</v>
      </c>
      <c r="AE89" s="265" t="e">
        <f t="shared" si="16"/>
        <v>#VALUE!</v>
      </c>
      <c r="AF89" s="265" t="e">
        <f t="shared" si="16"/>
        <v>#VALUE!</v>
      </c>
      <c r="AG89" s="265" t="e">
        <f t="shared" si="16"/>
        <v>#VALUE!</v>
      </c>
      <c r="AH89" s="265" t="e">
        <f t="shared" si="16"/>
        <v>#VALUE!</v>
      </c>
      <c r="AI89" s="265" t="e">
        <f t="shared" si="16"/>
        <v>#VALUE!</v>
      </c>
      <c r="AJ89" s="265" t="e">
        <f t="shared" si="16"/>
        <v>#VALUE!</v>
      </c>
      <c r="AK89" s="265" t="e">
        <f t="shared" si="16"/>
        <v>#VALUE!</v>
      </c>
      <c r="AL89" s="265" t="e">
        <f t="shared" si="16"/>
        <v>#VALUE!</v>
      </c>
      <c r="AN89" s="266">
        <f>'[1]03.Bang luong hien tai'!AL9</f>
        <v>191325650</v>
      </c>
      <c r="AO89" s="196">
        <f>'[1]03.Bang luong hien tai'!BE9</f>
        <v>50740489</v>
      </c>
      <c r="AQ89" s="1">
        <f>'[1]03.Bang luong hien tai'!BG9</f>
        <v>3110941400</v>
      </c>
      <c r="AR89" s="2">
        <f>'[1]03.Bang luong hien tai'!BI9</f>
        <v>2021671572</v>
      </c>
      <c r="AS89" s="189">
        <f>'[1]03.Bang luong hien tai'!BJ9</f>
        <v>219927812</v>
      </c>
    </row>
    <row r="90" spans="1:47">
      <c r="E90" s="267">
        <f>'[2]4.Bang luong hien tai'!O9</f>
        <v>2453778544.0999999</v>
      </c>
      <c r="F90" s="267">
        <f>'[2]4.Bang luong hien tai'!P9</f>
        <v>2236479016.0728951</v>
      </c>
      <c r="G90" s="267">
        <f>'[2]4.Bang luong hien tai'!Q9</f>
        <v>4690257560.1457901</v>
      </c>
      <c r="H90" s="190" t="e">
        <f>'[2]4.Bang luong hien tai'!Z9</f>
        <v>#DIV/0!</v>
      </c>
      <c r="I90" s="190">
        <f>'[2]4.Bang luong hien tai'!AA9</f>
        <v>0</v>
      </c>
      <c r="J90" s="190">
        <f>'[2]4.Bang luong hien tai'!AB9</f>
        <v>159930955</v>
      </c>
      <c r="K90" s="190">
        <f>'[2]4.Bang luong hien tai'!AC9</f>
        <v>52042188</v>
      </c>
      <c r="L90" s="190">
        <f>'[2]4.Bang luong hien tai'!AD9</f>
        <v>0</v>
      </c>
      <c r="M90" s="190" t="e">
        <f>'[2]4.Bang luong hien tai'!AE9</f>
        <v>#N/A</v>
      </c>
      <c r="N90" s="190" t="e">
        <f>'[2]4.Bang luong hien tai'!AF9</f>
        <v>#N/A</v>
      </c>
      <c r="O90" s="190" t="e">
        <f>'[2]4.Bang luong hien tai'!AG9</f>
        <v>#N/A</v>
      </c>
      <c r="P90" s="190">
        <f>'[2]4.Bang luong hien tai'!AH9</f>
        <v>13656667</v>
      </c>
      <c r="Q90" s="190">
        <f>'[2]4.Bang luong hien tai'!AI9</f>
        <v>31000000</v>
      </c>
      <c r="R90" s="190" t="e">
        <f>'[2]4.Bang luong hien tai'!AJ9</f>
        <v>#DIV/0!</v>
      </c>
      <c r="S90" s="190">
        <v>10235</v>
      </c>
      <c r="T90" s="265" t="e">
        <f t="shared" ref="T90:AL90" si="17">T88-T89</f>
        <v>#VALUE!</v>
      </c>
      <c r="U90" s="265" t="e">
        <f t="shared" si="17"/>
        <v>#VALUE!</v>
      </c>
      <c r="V90" s="265" t="e">
        <f t="shared" si="17"/>
        <v>#VALUE!</v>
      </c>
      <c r="W90" s="265" t="e">
        <f t="shared" si="17"/>
        <v>#VALUE!</v>
      </c>
      <c r="X90" s="265" t="e">
        <f t="shared" si="17"/>
        <v>#VALUE!</v>
      </c>
      <c r="Y90" s="265" t="e">
        <f t="shared" si="17"/>
        <v>#VALUE!</v>
      </c>
      <c r="Z90" s="265" t="e">
        <f t="shared" si="17"/>
        <v>#VALUE!</v>
      </c>
      <c r="AA90" s="265" t="e">
        <f t="shared" si="17"/>
        <v>#VALUE!</v>
      </c>
      <c r="AB90" s="265" t="e">
        <f t="shared" si="17"/>
        <v>#VALUE!</v>
      </c>
      <c r="AC90" s="265" t="e">
        <f t="shared" si="17"/>
        <v>#VALUE!</v>
      </c>
      <c r="AD90" s="265" t="e">
        <f t="shared" si="17"/>
        <v>#VALUE!</v>
      </c>
      <c r="AE90" s="265" t="e">
        <f t="shared" si="17"/>
        <v>#VALUE!</v>
      </c>
      <c r="AF90" s="265" t="e">
        <f t="shared" si="17"/>
        <v>#VALUE!</v>
      </c>
      <c r="AG90" s="265" t="e">
        <f t="shared" si="17"/>
        <v>#VALUE!</v>
      </c>
      <c r="AH90" s="265" t="e">
        <f t="shared" si="17"/>
        <v>#VALUE!</v>
      </c>
      <c r="AI90" s="265" t="e">
        <f t="shared" si="17"/>
        <v>#VALUE!</v>
      </c>
      <c r="AJ90" s="265" t="e">
        <f t="shared" si="17"/>
        <v>#VALUE!</v>
      </c>
      <c r="AK90" s="265" t="e">
        <f t="shared" si="17"/>
        <v>#VALUE!</v>
      </c>
      <c r="AL90" s="265" t="e">
        <f t="shared" si="17"/>
        <v>#VALUE!</v>
      </c>
      <c r="AN90" s="268" t="e">
        <f t="shared" ref="AN90:AS90" si="18">AN88-AN89</f>
        <v>#VALUE!</v>
      </c>
      <c r="AO90" s="268" t="e">
        <f t="shared" si="18"/>
        <v>#VALUE!</v>
      </c>
      <c r="AP90" s="268" t="e">
        <f t="shared" si="18"/>
        <v>#VALUE!</v>
      </c>
      <c r="AQ90" s="268" t="e">
        <f t="shared" si="18"/>
        <v>#VALUE!</v>
      </c>
      <c r="AR90" s="268" t="e">
        <f t="shared" si="18"/>
        <v>#VALUE!</v>
      </c>
      <c r="AS90" s="268" t="e">
        <f t="shared" si="18"/>
        <v>#VALUE!</v>
      </c>
    </row>
    <row r="91" spans="1:47" ht="12">
      <c r="D91" s="269"/>
      <c r="E91" s="265" t="e">
        <f t="shared" ref="E91:Q91" si="19">E89-E90</f>
        <v>#VALUE!</v>
      </c>
      <c r="F91" s="265" t="e">
        <f t="shared" si="19"/>
        <v>#VALUE!</v>
      </c>
      <c r="G91" s="265" t="e">
        <f t="shared" si="19"/>
        <v>#VALUE!</v>
      </c>
      <c r="H91" s="270" t="e">
        <f t="shared" si="19"/>
        <v>#VALUE!</v>
      </c>
      <c r="I91" s="270" t="e">
        <f t="shared" si="19"/>
        <v>#VALUE!</v>
      </c>
      <c r="J91" s="270" t="e">
        <f t="shared" si="19"/>
        <v>#VALUE!</v>
      </c>
      <c r="K91" s="270" t="e">
        <f t="shared" si="19"/>
        <v>#VALUE!</v>
      </c>
      <c r="L91" s="270" t="e">
        <f t="shared" si="19"/>
        <v>#VALUE!</v>
      </c>
      <c r="M91" s="270" t="e">
        <f t="shared" si="19"/>
        <v>#VALUE!</v>
      </c>
      <c r="N91" s="270" t="e">
        <f t="shared" si="19"/>
        <v>#VALUE!</v>
      </c>
      <c r="O91" s="270" t="e">
        <f t="shared" si="19"/>
        <v>#VALUE!</v>
      </c>
      <c r="P91" s="270" t="e">
        <f t="shared" si="19"/>
        <v>#VALUE!</v>
      </c>
      <c r="Q91" s="270" t="e">
        <f t="shared" si="19"/>
        <v>#VALUE!</v>
      </c>
      <c r="R91" s="270" t="e">
        <f>H88+I88+J88+K88+L88+M88+N88+O88+P88+Q88</f>
        <v>#VALUE!</v>
      </c>
      <c r="S91" s="270" t="e">
        <f>S89-S90</f>
        <v>#VALUE!</v>
      </c>
      <c r="U91" s="271" t="e">
        <f>U88+V88</f>
        <v>#VALUE!</v>
      </c>
      <c r="AA91" s="272"/>
      <c r="AB91" s="271" t="e">
        <f>SUM(U88:Z88)</f>
        <v>#VALUE!</v>
      </c>
      <c r="AE91" s="271" t="e">
        <f>R91-AB91</f>
        <v>#VALUE!</v>
      </c>
      <c r="AF91" s="271" t="e">
        <f>AF88+AG88</f>
        <v>#VALUE!</v>
      </c>
      <c r="AH91" s="273" t="str">
        <f ca="1">"Hà Nội, ngày "&amp;DAY(TODAY())&amp;" tháng "&amp;MONTH(TODAY())&amp;" năm "&amp;YEAR(TODAY())</f>
        <v>Hà Nội, ngày 16 tháng 7 năm 2018</v>
      </c>
      <c r="AU91" s="276" t="str">
        <f>AU8</f>
        <v>C4</v>
      </c>
    </row>
    <row r="92" spans="1:47" ht="13.8">
      <c r="H92" s="277" t="s">
        <v>10</v>
      </c>
      <c r="R92" s="271" t="e">
        <f>SUM(H88:Q88)</f>
        <v>#VALUE!</v>
      </c>
      <c r="T92" s="278" t="s">
        <v>11</v>
      </c>
      <c r="U92" s="271">
        <f>'[2]4.Bang luong hien tai'!AL335</f>
        <v>205371289</v>
      </c>
      <c r="AH92" s="278" t="s">
        <v>12</v>
      </c>
      <c r="AU92" s="276" t="str">
        <f>AU8</f>
        <v>C4</v>
      </c>
    </row>
    <row r="93" spans="1:47">
      <c r="R93" s="271"/>
    </row>
    <row r="94" spans="1:47" ht="23.25" customHeight="1">
      <c r="H94" s="265"/>
      <c r="AF94" s="279"/>
      <c r="AH94" s="280" t="e">
        <f>AH78+AI78+AJ78+U78+V78+W78</f>
        <v>#VALUE!</v>
      </c>
    </row>
    <row r="95" spans="1:47" ht="12" customHeight="1"/>
    <row r="96" spans="1:47" ht="12" customHeight="1"/>
    <row r="97" spans="8:20" ht="12" customHeight="1"/>
    <row r="98" spans="8:20" ht="12" customHeight="1">
      <c r="H98" s="190" t="s">
        <v>9</v>
      </c>
      <c r="T98" s="266" t="s">
        <v>8</v>
      </c>
    </row>
  </sheetData>
  <autoFilter ref="A9:BN92"/>
  <mergeCells count="10">
    <mergeCell ref="A1:AT1"/>
    <mergeCell ref="A2:AT2"/>
    <mergeCell ref="A3:AE3"/>
    <mergeCell ref="A6:AT6"/>
    <mergeCell ref="A8:A9"/>
    <mergeCell ref="B8:B9"/>
    <mergeCell ref="C8:C9"/>
    <mergeCell ref="D8:D9"/>
    <mergeCell ref="E8:G8"/>
    <mergeCell ref="AT8:AT9"/>
  </mergeCells>
  <conditionalFormatting sqref="D1:Q2 D4:Q4">
    <cfRule type="duplicateValues" dxfId="5" priority="1"/>
  </conditionalFormatting>
  <conditionalFormatting sqref="D5:Q5">
    <cfRule type="duplicateValues" dxfId="4" priority="2"/>
  </conditionalFormatting>
  <pageMargins left="0.11811023622047245" right="0" top="0.74803149606299213" bottom="0.74803149606299213" header="0.31496062992125984" footer="0.31496062992125984"/>
  <pageSetup paperSize="9" scale="4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22"/>
  <sheetViews>
    <sheetView workbookViewId="0">
      <pane xSplit="3" ySplit="9" topLeftCell="BJ10" activePane="bottomRight" state="frozen"/>
      <selection pane="topRight" activeCell="E1" sqref="E1"/>
      <selection pane="bottomLeft" activeCell="A10" sqref="A10"/>
      <selection pane="bottomRight" activeCell="BN10" sqref="BN10"/>
    </sheetView>
  </sheetViews>
  <sheetFormatPr defaultColWidth="10.08984375" defaultRowHeight="12"/>
  <cols>
    <col min="1" max="1" width="4.453125" style="137" customWidth="1"/>
    <col min="2" max="2" width="6.36328125" style="137" customWidth="1"/>
    <col min="3" max="3" width="13.81640625" style="13" customWidth="1"/>
    <col min="4" max="5" width="10.08984375" style="20" customWidth="1"/>
    <col min="6" max="7" width="10.08984375" style="21" customWidth="1"/>
    <col min="8" max="8" width="10.08984375" style="22" customWidth="1"/>
    <col min="9" max="13" width="10.08984375" style="21" customWidth="1"/>
    <col min="14" max="14" width="10.08984375" style="33" customWidth="1"/>
    <col min="15" max="18" width="10.08984375" style="21" customWidth="1"/>
    <col min="19" max="25" width="10.08984375" style="139" customWidth="1"/>
    <col min="26" max="26" width="10.08984375" style="140" customWidth="1"/>
    <col min="27" max="27" width="10.08984375" style="29" customWidth="1"/>
    <col min="28" max="38" width="10.08984375" style="7" customWidth="1"/>
    <col min="39" max="39" width="10.08984375" style="8" customWidth="1"/>
    <col min="40" max="40" width="10.08984375" style="7" customWidth="1"/>
    <col min="41" max="41" width="8" style="7" customWidth="1"/>
    <col min="42" max="55" width="10.08984375" style="7" customWidth="1"/>
    <col min="56" max="56" width="10.08984375" style="9" customWidth="1"/>
    <col min="57" max="66" width="10.08984375" style="7" customWidth="1"/>
    <col min="67" max="76" width="10.08984375" style="10" customWidth="1"/>
    <col min="77" max="77" width="10.08984375" style="11" customWidth="1"/>
    <col min="78" max="89" width="10.08984375" style="13" customWidth="1"/>
    <col min="90" max="90" width="10.08984375" style="14" customWidth="1"/>
    <col min="91" max="16384" width="10.08984375" style="13"/>
  </cols>
  <sheetData>
    <row r="1" spans="1:91" ht="17.25" customHeight="1">
      <c r="A1" s="303" t="str">
        <f>VLOOKUP(K5,'[2]Phap ly'!$B$2:$D$13,3,0)</f>
        <v>CÔNG TY CỔ PHẦN XÂY LẮP VÀ THƯƠNG MẠI ĐẠI TÍN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6">
        <f>U9-U4</f>
        <v>-2</v>
      </c>
      <c r="V1" s="6">
        <f>V9-V4</f>
        <v>-11</v>
      </c>
      <c r="W1" s="6">
        <f>W9-W4</f>
        <v>-17.5</v>
      </c>
      <c r="X1" s="6"/>
      <c r="Y1" s="6"/>
      <c r="Z1" s="6"/>
      <c r="AA1" s="6">
        <f>AA9-AA4</f>
        <v>0</v>
      </c>
      <c r="BZ1" s="12"/>
    </row>
    <row r="2" spans="1:91" s="17" customFormat="1" ht="17.25" customHeight="1">
      <c r="A2" s="304" t="s">
        <v>13</v>
      </c>
      <c r="B2" s="304"/>
      <c r="C2" s="304"/>
      <c r="D2" s="304"/>
      <c r="E2" s="304"/>
      <c r="F2" s="305"/>
      <c r="G2" s="305"/>
      <c r="H2" s="305"/>
      <c r="I2" s="305"/>
      <c r="J2" s="305"/>
      <c r="K2" s="305"/>
      <c r="L2" s="304"/>
      <c r="M2" s="304"/>
      <c r="N2" s="304"/>
      <c r="O2" s="304"/>
      <c r="P2" s="304"/>
      <c r="Q2" s="305"/>
      <c r="R2" s="305"/>
      <c r="S2" s="304"/>
      <c r="T2" s="304"/>
      <c r="U2" s="304"/>
      <c r="V2" s="304"/>
      <c r="W2" s="304"/>
      <c r="X2" s="304"/>
      <c r="Y2" s="304"/>
      <c r="Z2" s="306"/>
      <c r="AA2" s="304"/>
      <c r="AB2" s="304"/>
      <c r="AC2" s="304"/>
      <c r="AD2" s="304"/>
      <c r="AE2" s="307"/>
      <c r="AF2" s="304"/>
      <c r="AG2" s="304"/>
      <c r="AH2" s="304"/>
      <c r="AI2" s="304"/>
      <c r="AJ2" s="305"/>
      <c r="AK2" s="304"/>
      <c r="AL2" s="304"/>
      <c r="AM2" s="304"/>
      <c r="AN2" s="304"/>
      <c r="AO2" s="305"/>
      <c r="AP2" s="304"/>
      <c r="AQ2" s="305"/>
      <c r="AR2" s="304"/>
      <c r="AS2" s="305"/>
      <c r="AT2" s="304"/>
      <c r="AU2" s="304"/>
      <c r="AV2" s="304"/>
      <c r="AW2" s="305"/>
      <c r="AX2" s="304"/>
      <c r="AY2" s="304"/>
      <c r="AZ2" s="304"/>
      <c r="BA2" s="305"/>
      <c r="BB2" s="304"/>
      <c r="BC2" s="304"/>
      <c r="BD2" s="305"/>
      <c r="BE2" s="305"/>
      <c r="BF2" s="305"/>
      <c r="BG2" s="305"/>
      <c r="BH2" s="305"/>
      <c r="BI2" s="305"/>
      <c r="BJ2" s="305"/>
      <c r="BK2" s="305"/>
      <c r="BL2" s="305"/>
      <c r="BM2" s="305"/>
      <c r="BN2" s="30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6"/>
      <c r="CL2" s="18"/>
    </row>
    <row r="3" spans="1:91" ht="15" customHeight="1">
      <c r="A3" s="19" t="s">
        <v>14</v>
      </c>
      <c r="B3" s="19"/>
      <c r="D3" s="20">
        <v>24</v>
      </c>
      <c r="E3" s="20" t="s">
        <v>15</v>
      </c>
      <c r="F3" s="21" t="s">
        <v>16</v>
      </c>
      <c r="G3" s="21">
        <v>2017</v>
      </c>
      <c r="N3" s="23"/>
      <c r="O3" s="24">
        <f>O9-O4</f>
        <v>-2404653544.0728951</v>
      </c>
      <c r="P3" s="24">
        <f>P4-P9</f>
        <v>2187354016.0728951</v>
      </c>
      <c r="Q3" s="25"/>
      <c r="R3" s="26"/>
      <c r="S3" s="27"/>
      <c r="T3" s="27"/>
      <c r="U3" s="27"/>
      <c r="V3" s="27"/>
      <c r="W3" s="27">
        <f>W4-W9</f>
        <v>17.5</v>
      </c>
      <c r="X3" s="27"/>
      <c r="Y3" s="27"/>
      <c r="Z3" s="28"/>
      <c r="AB3" s="30"/>
      <c r="AL3" s="30"/>
      <c r="AN3" s="30"/>
      <c r="AO3" s="30"/>
      <c r="AP3" s="30"/>
      <c r="AQ3" s="305"/>
      <c r="AR3" s="308"/>
      <c r="AS3" s="305"/>
      <c r="AT3" s="30"/>
      <c r="CM3" s="31"/>
    </row>
    <row r="4" spans="1:91" ht="15" customHeight="1">
      <c r="A4" s="22" t="s">
        <v>17</v>
      </c>
      <c r="B4" s="22"/>
      <c r="D4" s="20">
        <v>26</v>
      </c>
      <c r="E4" s="20" t="s">
        <v>15</v>
      </c>
      <c r="F4" s="21" t="s">
        <v>18</v>
      </c>
      <c r="G4" s="32">
        <v>11</v>
      </c>
      <c r="O4" s="34">
        <f>'[2]1.DS T11'!R323</f>
        <v>2453778544.0728951</v>
      </c>
      <c r="P4" s="34">
        <f>'[2]1.DS T11'!S323</f>
        <v>2236479016.0728951</v>
      </c>
      <c r="Q4" s="34">
        <f>'[2]1.DS T11'!T323</f>
        <v>4690257560.1457901</v>
      </c>
      <c r="R4" s="35"/>
      <c r="S4" s="36">
        <f>'[2]5.BCC'!J8</f>
        <v>24</v>
      </c>
      <c r="T4" s="36">
        <f>'[2]5.BCC'!L8</f>
        <v>22</v>
      </c>
      <c r="U4" s="36">
        <f>'[2]5.BCC'!M8</f>
        <v>2</v>
      </c>
      <c r="V4" s="36">
        <f>'[2]5.BCC'!N8</f>
        <v>11</v>
      </c>
      <c r="W4" s="37">
        <f>'[2]5.BCC'!O8</f>
        <v>17.5</v>
      </c>
      <c r="X4" s="37"/>
      <c r="Y4" s="37"/>
      <c r="Z4" s="38"/>
      <c r="AA4" s="39">
        <f>'[2]5.BCC'!K8</f>
        <v>0</v>
      </c>
      <c r="AB4" s="40"/>
      <c r="AC4" s="40">
        <f>'[2]11.Danh gia'!J328</f>
        <v>0</v>
      </c>
      <c r="AD4" s="40">
        <f>'[2]12.Hoa hong'!X49</f>
        <v>159930955</v>
      </c>
      <c r="AE4" s="40">
        <f>'[2]6.OT'!T57</f>
        <v>52042188</v>
      </c>
      <c r="AF4" s="40">
        <f>'[2]6.OT'!W57</f>
        <v>0</v>
      </c>
      <c r="AG4" s="41">
        <f>'[2]1.DS T11'!U323</f>
        <v>3500000</v>
      </c>
      <c r="AH4" s="41">
        <f>'[2]1.DS T11'!V323</f>
        <v>10029166.666666668</v>
      </c>
      <c r="AI4" s="41">
        <f>'[2]1.DS T11'!W323</f>
        <v>22058333.333333336</v>
      </c>
      <c r="AJ4" s="41">
        <f>'[2]10.Tien an'!G27</f>
        <v>13656666.666666668</v>
      </c>
      <c r="AK4" s="40">
        <f>'[2]7.Bsung luong'!H20</f>
        <v>31000000</v>
      </c>
      <c r="AL4" s="42">
        <f>SUM(AB9:AK9)</f>
        <v>90680000</v>
      </c>
      <c r="AM4" s="43"/>
      <c r="AN4" s="40"/>
      <c r="AO4" s="42"/>
      <c r="AP4" s="40">
        <f>BN9</f>
        <v>7995000</v>
      </c>
      <c r="AQ4" s="40"/>
      <c r="AR4" s="40">
        <f>BS9*1%</f>
        <v>450000</v>
      </c>
      <c r="AS4" s="40"/>
      <c r="AT4" s="40"/>
      <c r="AU4" s="40">
        <f>AL9-AT9</f>
        <v>77700000</v>
      </c>
      <c r="AV4" s="40"/>
      <c r="AW4" s="40"/>
      <c r="AX4" s="40"/>
      <c r="AY4" s="40"/>
      <c r="AZ4" s="40"/>
      <c r="BA4" s="40"/>
      <c r="BB4" s="40">
        <f>BS9*2%</f>
        <v>900000</v>
      </c>
      <c r="BC4" s="44"/>
      <c r="BD4" s="45"/>
      <c r="BE4" s="44">
        <f>'[2]1.DS T11'!AC323</f>
        <v>186</v>
      </c>
      <c r="BF4" s="44"/>
      <c r="BG4" s="44"/>
      <c r="BH4" s="44">
        <f>AN9+AO9</f>
        <v>4725000</v>
      </c>
      <c r="BI4" s="44">
        <f>'[2]6.OT'!U57</f>
        <v>25887241</v>
      </c>
      <c r="BJ4" s="44"/>
      <c r="BK4" s="44"/>
      <c r="BL4" s="44">
        <f>AL9-AH9-AJ9-BI9</f>
        <v>90000000</v>
      </c>
      <c r="BM4" s="44"/>
      <c r="BN4" s="44"/>
      <c r="BO4" s="46"/>
      <c r="BP4" s="46"/>
      <c r="BQ4" s="46"/>
      <c r="BR4" s="46"/>
      <c r="BS4" s="46">
        <f>BS9-AM9</f>
        <v>0</v>
      </c>
      <c r="BT4" s="46"/>
      <c r="BU4" s="46"/>
      <c r="BV4" s="46"/>
      <c r="BW4" s="46"/>
      <c r="BX4" s="46"/>
      <c r="CM4" s="31"/>
    </row>
    <row r="5" spans="1:91" ht="19.5" customHeight="1">
      <c r="A5" s="47" t="s">
        <v>19</v>
      </c>
      <c r="B5" s="48"/>
      <c r="C5" s="48"/>
      <c r="D5" s="48"/>
      <c r="E5" s="49"/>
      <c r="F5" s="49"/>
      <c r="G5" s="49"/>
      <c r="H5" s="50"/>
      <c r="I5" s="49"/>
      <c r="J5" s="49"/>
      <c r="K5" s="51" t="s">
        <v>20</v>
      </c>
      <c r="L5" s="49"/>
      <c r="M5" s="49"/>
      <c r="N5" s="49"/>
      <c r="O5" s="49"/>
      <c r="P5" s="49"/>
      <c r="Q5" s="49"/>
      <c r="R5" s="52"/>
      <c r="S5" s="53" t="s">
        <v>21</v>
      </c>
      <c r="T5" s="54"/>
      <c r="U5" s="55"/>
      <c r="V5" s="55"/>
      <c r="W5" s="56"/>
      <c r="X5" s="56"/>
      <c r="Y5" s="56"/>
      <c r="Z5" s="57" t="s">
        <v>22</v>
      </c>
      <c r="AA5" s="58"/>
      <c r="AB5" s="58" t="s">
        <v>23</v>
      </c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60" t="s">
        <v>24</v>
      </c>
      <c r="AN5" s="59"/>
      <c r="AO5" s="61"/>
      <c r="AP5" s="61"/>
      <c r="AQ5" s="61"/>
      <c r="AR5" s="61"/>
      <c r="AS5" s="61"/>
      <c r="AT5" s="61"/>
      <c r="AU5" s="62" t="s">
        <v>25</v>
      </c>
      <c r="AV5" s="61"/>
      <c r="AW5" s="61"/>
      <c r="AX5" s="61"/>
      <c r="AY5" s="61"/>
      <c r="AZ5" s="63" t="s">
        <v>26</v>
      </c>
      <c r="BA5" s="62"/>
      <c r="BB5" s="59"/>
      <c r="BC5" s="64"/>
      <c r="BD5" s="65" t="s">
        <v>27</v>
      </c>
      <c r="BE5" s="66"/>
      <c r="BF5" s="66"/>
      <c r="BG5" s="66"/>
      <c r="BH5" s="66"/>
      <c r="BI5" s="66"/>
      <c r="BJ5" s="66"/>
      <c r="BK5" s="66"/>
      <c r="BL5" s="66"/>
      <c r="BM5" s="66"/>
      <c r="BN5" s="67"/>
      <c r="BO5" s="309" t="s">
        <v>28</v>
      </c>
      <c r="BP5" s="311" t="s">
        <v>29</v>
      </c>
      <c r="BQ5" s="311" t="s">
        <v>30</v>
      </c>
      <c r="BR5" s="323" t="s">
        <v>31</v>
      </c>
      <c r="BS5" s="347" t="s">
        <v>32</v>
      </c>
      <c r="BT5" s="344" t="s">
        <v>33</v>
      </c>
      <c r="BU5" s="344" t="s">
        <v>34</v>
      </c>
      <c r="BV5" s="344" t="s">
        <v>35</v>
      </c>
      <c r="BW5" s="344" t="s">
        <v>36</v>
      </c>
      <c r="BX5" s="344" t="s">
        <v>37</v>
      </c>
      <c r="BY5" s="347" t="s">
        <v>38</v>
      </c>
    </row>
    <row r="6" spans="1:91" ht="30" customHeight="1">
      <c r="A6" s="321" t="s">
        <v>1</v>
      </c>
      <c r="B6" s="68"/>
      <c r="C6" s="313" t="s">
        <v>39</v>
      </c>
      <c r="D6" s="313" t="s">
        <v>2</v>
      </c>
      <c r="E6" s="313" t="s">
        <v>40</v>
      </c>
      <c r="F6" s="313" t="s">
        <v>41</v>
      </c>
      <c r="G6" s="313" t="s">
        <v>42</v>
      </c>
      <c r="H6" s="319" t="s">
        <v>43</v>
      </c>
      <c r="I6" s="313" t="s">
        <v>44</v>
      </c>
      <c r="J6" s="313" t="s">
        <v>45</v>
      </c>
      <c r="K6" s="313" t="s">
        <v>46</v>
      </c>
      <c r="L6" s="313" t="s">
        <v>6</v>
      </c>
      <c r="M6" s="317" t="s">
        <v>388</v>
      </c>
      <c r="N6" s="315" t="s">
        <v>47</v>
      </c>
      <c r="O6" s="325" t="s">
        <v>48</v>
      </c>
      <c r="P6" s="325"/>
      <c r="Q6" s="325"/>
      <c r="R6" s="326" t="s">
        <v>49</v>
      </c>
      <c r="S6" s="328" t="s">
        <v>50</v>
      </c>
      <c r="T6" s="330" t="s">
        <v>4</v>
      </c>
      <c r="U6" s="330" t="s">
        <v>51</v>
      </c>
      <c r="V6" s="330"/>
      <c r="W6" s="330" t="s">
        <v>52</v>
      </c>
      <c r="X6" s="339" t="s">
        <v>389</v>
      </c>
      <c r="Y6" s="340"/>
      <c r="Z6" s="337" t="s">
        <v>53</v>
      </c>
      <c r="AA6" s="338" t="s">
        <v>54</v>
      </c>
      <c r="AB6" s="334" t="s">
        <v>55</v>
      </c>
      <c r="AC6" s="332" t="s">
        <v>56</v>
      </c>
      <c r="AD6" s="332" t="s">
        <v>57</v>
      </c>
      <c r="AE6" s="332" t="s">
        <v>58</v>
      </c>
      <c r="AF6" s="341" t="s">
        <v>59</v>
      </c>
      <c r="AG6" s="332" t="s">
        <v>60</v>
      </c>
      <c r="AH6" s="332" t="s">
        <v>61</v>
      </c>
      <c r="AI6" s="332" t="s">
        <v>62</v>
      </c>
      <c r="AJ6" s="332" t="s">
        <v>63</v>
      </c>
      <c r="AK6" s="332" t="s">
        <v>64</v>
      </c>
      <c r="AL6" s="334" t="s">
        <v>65</v>
      </c>
      <c r="AM6" s="334" t="s">
        <v>66</v>
      </c>
      <c r="AN6" s="334"/>
      <c r="AO6" s="334"/>
      <c r="AP6" s="334" t="s">
        <v>67</v>
      </c>
      <c r="AQ6" s="332" t="s">
        <v>68</v>
      </c>
      <c r="AR6" s="334" t="s">
        <v>69</v>
      </c>
      <c r="AS6" s="334" t="s">
        <v>70</v>
      </c>
      <c r="AT6" s="334" t="s">
        <v>71</v>
      </c>
      <c r="AU6" s="334" t="s">
        <v>72</v>
      </c>
      <c r="AV6" s="350" t="s">
        <v>73</v>
      </c>
      <c r="AW6" s="334" t="s">
        <v>74</v>
      </c>
      <c r="AX6" s="335" t="s">
        <v>75</v>
      </c>
      <c r="AY6" s="342" t="s">
        <v>76</v>
      </c>
      <c r="AZ6" s="334" t="s">
        <v>77</v>
      </c>
      <c r="BA6" s="332" t="s">
        <v>78</v>
      </c>
      <c r="BB6" s="334" t="s">
        <v>79</v>
      </c>
      <c r="BC6" s="334" t="s">
        <v>80</v>
      </c>
      <c r="BD6" s="332" t="s">
        <v>81</v>
      </c>
      <c r="BE6" s="349" t="s">
        <v>82</v>
      </c>
      <c r="BF6" s="349"/>
      <c r="BG6" s="349"/>
      <c r="BH6" s="349"/>
      <c r="BI6" s="349"/>
      <c r="BJ6" s="349"/>
      <c r="BK6" s="349"/>
      <c r="BL6" s="334" t="s">
        <v>83</v>
      </c>
      <c r="BM6" s="334" t="s">
        <v>84</v>
      </c>
      <c r="BN6" s="334" t="s">
        <v>85</v>
      </c>
      <c r="BO6" s="310"/>
      <c r="BP6" s="312"/>
      <c r="BQ6" s="312"/>
      <c r="BR6" s="324"/>
      <c r="BS6" s="348"/>
      <c r="BT6" s="345"/>
      <c r="BU6" s="345"/>
      <c r="BV6" s="345"/>
      <c r="BW6" s="345"/>
      <c r="BX6" s="345"/>
      <c r="BY6" s="348"/>
      <c r="CG6" s="326" t="s">
        <v>49</v>
      </c>
    </row>
    <row r="7" spans="1:91" ht="58.5" customHeight="1">
      <c r="A7" s="322"/>
      <c r="B7" s="69" t="s">
        <v>5</v>
      </c>
      <c r="C7" s="314"/>
      <c r="D7" s="314"/>
      <c r="E7" s="314"/>
      <c r="F7" s="314"/>
      <c r="G7" s="314"/>
      <c r="H7" s="320"/>
      <c r="I7" s="314"/>
      <c r="J7" s="314"/>
      <c r="K7" s="314"/>
      <c r="L7" s="314"/>
      <c r="M7" s="318"/>
      <c r="N7" s="316"/>
      <c r="O7" s="70" t="s">
        <v>86</v>
      </c>
      <c r="P7" s="70" t="s">
        <v>87</v>
      </c>
      <c r="Q7" s="70" t="s">
        <v>88</v>
      </c>
      <c r="R7" s="327"/>
      <c r="S7" s="329"/>
      <c r="T7" s="331"/>
      <c r="U7" s="71" t="s">
        <v>89</v>
      </c>
      <c r="V7" s="71" t="s">
        <v>90</v>
      </c>
      <c r="W7" s="331"/>
      <c r="X7" s="153" t="s">
        <v>390</v>
      </c>
      <c r="Y7" s="153" t="s">
        <v>391</v>
      </c>
      <c r="Z7" s="337"/>
      <c r="AA7" s="338"/>
      <c r="AB7" s="310"/>
      <c r="AC7" s="333"/>
      <c r="AD7" s="333"/>
      <c r="AE7" s="333"/>
      <c r="AF7" s="332"/>
      <c r="AG7" s="333"/>
      <c r="AH7" s="333"/>
      <c r="AI7" s="333"/>
      <c r="AJ7" s="333"/>
      <c r="AK7" s="333"/>
      <c r="AL7" s="310"/>
      <c r="AM7" s="72" t="s">
        <v>91</v>
      </c>
      <c r="AN7" s="73" t="s">
        <v>92</v>
      </c>
      <c r="AO7" s="74" t="s">
        <v>93</v>
      </c>
      <c r="AP7" s="310"/>
      <c r="AQ7" s="333"/>
      <c r="AR7" s="310"/>
      <c r="AS7" s="310"/>
      <c r="AT7" s="310"/>
      <c r="AU7" s="310"/>
      <c r="AV7" s="351"/>
      <c r="AW7" s="310"/>
      <c r="AX7" s="336"/>
      <c r="AY7" s="343"/>
      <c r="AZ7" s="310"/>
      <c r="BA7" s="333"/>
      <c r="BB7" s="310"/>
      <c r="BC7" s="310"/>
      <c r="BD7" s="333"/>
      <c r="BE7" s="74" t="s">
        <v>94</v>
      </c>
      <c r="BF7" s="152" t="s">
        <v>392</v>
      </c>
      <c r="BG7" s="152" t="s">
        <v>393</v>
      </c>
      <c r="BH7" s="73" t="s">
        <v>95</v>
      </c>
      <c r="BI7" s="74" t="s">
        <v>96</v>
      </c>
      <c r="BJ7" s="73" t="s">
        <v>97</v>
      </c>
      <c r="BK7" s="73" t="s">
        <v>98</v>
      </c>
      <c r="BL7" s="310"/>
      <c r="BM7" s="310"/>
      <c r="BN7" s="310"/>
      <c r="BO7" s="310"/>
      <c r="BP7" s="312"/>
      <c r="BQ7" s="312"/>
      <c r="BR7" s="324"/>
      <c r="BS7" s="348"/>
      <c r="BT7" s="346"/>
      <c r="BU7" s="346"/>
      <c r="BV7" s="346"/>
      <c r="BW7" s="346"/>
      <c r="BX7" s="346"/>
      <c r="BY7" s="348"/>
      <c r="CA7" s="75" t="s">
        <v>99</v>
      </c>
      <c r="CB7" s="75" t="s">
        <v>100</v>
      </c>
      <c r="CC7" s="75" t="s">
        <v>101</v>
      </c>
      <c r="CD7" s="75" t="s">
        <v>102</v>
      </c>
      <c r="CE7" s="75" t="s">
        <v>103</v>
      </c>
      <c r="CG7" s="327"/>
    </row>
    <row r="8" spans="1:91" s="82" customFormat="1">
      <c r="A8" s="76"/>
      <c r="B8" s="76"/>
      <c r="C8" s="77" t="s">
        <v>104</v>
      </c>
      <c r="D8" s="77" t="s">
        <v>105</v>
      </c>
      <c r="E8" s="77" t="s">
        <v>106</v>
      </c>
      <c r="F8" s="77" t="s">
        <v>107</v>
      </c>
      <c r="G8" s="77" t="s">
        <v>108</v>
      </c>
      <c r="H8" s="78" t="s">
        <v>109</v>
      </c>
      <c r="I8" s="77" t="s">
        <v>110</v>
      </c>
      <c r="J8" s="77" t="s">
        <v>111</v>
      </c>
      <c r="K8" s="77" t="s">
        <v>112</v>
      </c>
      <c r="L8" s="77" t="s">
        <v>113</v>
      </c>
      <c r="M8" s="77"/>
      <c r="N8" s="77" t="s">
        <v>114</v>
      </c>
      <c r="O8" s="77" t="s">
        <v>115</v>
      </c>
      <c r="P8" s="77" t="s">
        <v>116</v>
      </c>
      <c r="Q8" s="77" t="s">
        <v>117</v>
      </c>
      <c r="R8" s="77" t="s">
        <v>118</v>
      </c>
      <c r="S8" s="77" t="s">
        <v>119</v>
      </c>
      <c r="T8" s="77" t="s">
        <v>120</v>
      </c>
      <c r="U8" s="77" t="s">
        <v>121</v>
      </c>
      <c r="V8" s="77" t="s">
        <v>122</v>
      </c>
      <c r="W8" s="77" t="s">
        <v>123</v>
      </c>
      <c r="X8" s="77"/>
      <c r="Y8" s="77"/>
      <c r="Z8" s="77" t="s">
        <v>124</v>
      </c>
      <c r="AA8" s="77" t="s">
        <v>125</v>
      </c>
      <c r="AB8" s="77" t="s">
        <v>126</v>
      </c>
      <c r="AC8" s="77" t="s">
        <v>127</v>
      </c>
      <c r="AD8" s="77" t="s">
        <v>128</v>
      </c>
      <c r="AE8" s="77" t="s">
        <v>129</v>
      </c>
      <c r="AF8" s="77" t="s">
        <v>130</v>
      </c>
      <c r="AG8" s="77" t="s">
        <v>131</v>
      </c>
      <c r="AH8" s="77" t="s">
        <v>132</v>
      </c>
      <c r="AI8" s="77" t="s">
        <v>133</v>
      </c>
      <c r="AJ8" s="77" t="s">
        <v>134</v>
      </c>
      <c r="AK8" s="77" t="s">
        <v>135</v>
      </c>
      <c r="AL8" s="77" t="s">
        <v>136</v>
      </c>
      <c r="AM8" s="79" t="s">
        <v>137</v>
      </c>
      <c r="AN8" s="77" t="s">
        <v>138</v>
      </c>
      <c r="AO8" s="77" t="s">
        <v>139</v>
      </c>
      <c r="AP8" s="77" t="s">
        <v>140</v>
      </c>
      <c r="AQ8" s="77" t="s">
        <v>141</v>
      </c>
      <c r="AR8" s="77" t="s">
        <v>142</v>
      </c>
      <c r="AS8" s="77" t="s">
        <v>143</v>
      </c>
      <c r="AT8" s="77" t="s">
        <v>144</v>
      </c>
      <c r="AU8" s="77" t="s">
        <v>145</v>
      </c>
      <c r="AV8" s="77" t="s">
        <v>146</v>
      </c>
      <c r="AW8" s="77" t="s">
        <v>147</v>
      </c>
      <c r="AX8" s="77" t="s">
        <v>148</v>
      </c>
      <c r="AY8" s="77" t="s">
        <v>149</v>
      </c>
      <c r="AZ8" s="77" t="s">
        <v>150</v>
      </c>
      <c r="BA8" s="77" t="s">
        <v>151</v>
      </c>
      <c r="BB8" s="77" t="s">
        <v>152</v>
      </c>
      <c r="BC8" s="77" t="s">
        <v>153</v>
      </c>
      <c r="BD8" s="77" t="s">
        <v>154</v>
      </c>
      <c r="BE8" s="77" t="s">
        <v>155</v>
      </c>
      <c r="BF8" s="77"/>
      <c r="BG8" s="77"/>
      <c r="BH8" s="77" t="s">
        <v>156</v>
      </c>
      <c r="BI8" s="77" t="s">
        <v>157</v>
      </c>
      <c r="BJ8" s="77" t="s">
        <v>158</v>
      </c>
      <c r="BK8" s="77" t="s">
        <v>159</v>
      </c>
      <c r="BL8" s="77" t="s">
        <v>160</v>
      </c>
      <c r="BM8" s="77" t="s">
        <v>161</v>
      </c>
      <c r="BN8" s="77" t="s">
        <v>162</v>
      </c>
      <c r="BO8" s="77" t="s">
        <v>163</v>
      </c>
      <c r="BP8" s="77" t="s">
        <v>164</v>
      </c>
      <c r="BQ8" s="77" t="s">
        <v>165</v>
      </c>
      <c r="BR8" s="77" t="s">
        <v>166</v>
      </c>
      <c r="BS8" s="80"/>
      <c r="BT8" s="80"/>
      <c r="BU8" s="80"/>
      <c r="BV8" s="80"/>
      <c r="BW8" s="80"/>
      <c r="BX8" s="80"/>
      <c r="BY8" s="81"/>
      <c r="CG8" s="77" t="s">
        <v>118</v>
      </c>
      <c r="CL8" s="83"/>
    </row>
    <row r="9" spans="1:91" s="75" customFormat="1" ht="24" customHeight="1">
      <c r="A9" s="84"/>
      <c r="B9" s="85" t="s">
        <v>7</v>
      </c>
      <c r="C9" s="86"/>
      <c r="D9" s="86"/>
      <c r="E9" s="86"/>
      <c r="F9" s="86"/>
      <c r="G9" s="86"/>
      <c r="H9" s="87"/>
      <c r="I9" s="86"/>
      <c r="J9" s="86"/>
      <c r="K9" s="86"/>
      <c r="L9" s="86"/>
      <c r="M9" s="86"/>
      <c r="N9" s="88"/>
      <c r="O9" s="88">
        <f>SUM(O10:O12)</f>
        <v>49125000</v>
      </c>
      <c r="P9" s="88">
        <f>SUM(P10:P12)</f>
        <v>49125000</v>
      </c>
      <c r="Q9" s="88">
        <f>SUM(Q10:Q12)</f>
        <v>98250000</v>
      </c>
      <c r="R9" s="88" t="e">
        <f>SUM(#REF!)</f>
        <v>#REF!</v>
      </c>
      <c r="S9" s="88">
        <f>SUM(S10:S12)</f>
        <v>72</v>
      </c>
      <c r="T9" s="88">
        <f>SUM(T10:T12)</f>
        <v>48</v>
      </c>
      <c r="U9" s="88">
        <f>SUM(U10:U12)</f>
        <v>0</v>
      </c>
      <c r="V9" s="88">
        <f>SUM(V10:V12)</f>
        <v>0</v>
      </c>
      <c r="W9" s="89">
        <f>SUM(W10:W12)</f>
        <v>0</v>
      </c>
      <c r="X9" s="89"/>
      <c r="Y9" s="89"/>
      <c r="Z9" s="88">
        <f t="shared" ref="Z9:BE9" si="0">SUM(Z10:Z12)</f>
        <v>0</v>
      </c>
      <c r="AA9" s="88">
        <f t="shared" si="0"/>
        <v>0</v>
      </c>
      <c r="AB9" s="88">
        <f t="shared" si="0"/>
        <v>90000000</v>
      </c>
      <c r="AC9" s="88">
        <f t="shared" si="0"/>
        <v>0</v>
      </c>
      <c r="AD9" s="88">
        <f t="shared" si="0"/>
        <v>0</v>
      </c>
      <c r="AE9" s="88">
        <f t="shared" si="0"/>
        <v>0</v>
      </c>
      <c r="AF9" s="88">
        <f t="shared" si="0"/>
        <v>0</v>
      </c>
      <c r="AG9" s="88">
        <f t="shared" si="0"/>
        <v>0</v>
      </c>
      <c r="AH9" s="88">
        <f t="shared" si="0"/>
        <v>0</v>
      </c>
      <c r="AI9" s="88">
        <f t="shared" si="0"/>
        <v>0</v>
      </c>
      <c r="AJ9" s="88">
        <f t="shared" si="0"/>
        <v>680000</v>
      </c>
      <c r="AK9" s="88">
        <f t="shared" si="0"/>
        <v>0</v>
      </c>
      <c r="AL9" s="88">
        <f t="shared" si="0"/>
        <v>90680000</v>
      </c>
      <c r="AM9" s="90">
        <f t="shared" si="0"/>
        <v>45000000</v>
      </c>
      <c r="AN9" s="88">
        <f t="shared" si="0"/>
        <v>4725000</v>
      </c>
      <c r="AO9" s="88">
        <f t="shared" si="0"/>
        <v>0</v>
      </c>
      <c r="AP9" s="88">
        <f t="shared" si="0"/>
        <v>7995000</v>
      </c>
      <c r="AQ9" s="88">
        <f t="shared" si="0"/>
        <v>0</v>
      </c>
      <c r="AR9" s="88">
        <f t="shared" si="0"/>
        <v>260000</v>
      </c>
      <c r="AS9" s="88">
        <f t="shared" si="0"/>
        <v>0</v>
      </c>
      <c r="AT9" s="88">
        <f t="shared" si="0"/>
        <v>12980000</v>
      </c>
      <c r="AU9" s="88">
        <f t="shared" si="0"/>
        <v>77700000</v>
      </c>
      <c r="AV9" s="88">
        <f t="shared" si="0"/>
        <v>0</v>
      </c>
      <c r="AW9" s="88">
        <f t="shared" si="0"/>
        <v>77700000</v>
      </c>
      <c r="AX9" s="88">
        <f t="shared" si="0"/>
        <v>77700000</v>
      </c>
      <c r="AY9" s="88">
        <f t="shared" si="0"/>
        <v>0</v>
      </c>
      <c r="AZ9" s="88">
        <f t="shared" si="0"/>
        <v>9675000</v>
      </c>
      <c r="BA9" s="88" t="e">
        <f t="shared" si="0"/>
        <v>#VALUE!</v>
      </c>
      <c r="BB9" s="88">
        <f t="shared" si="0"/>
        <v>900000</v>
      </c>
      <c r="BC9" s="88" t="e">
        <f t="shared" si="0"/>
        <v>#VALUE!</v>
      </c>
      <c r="BD9" s="91">
        <f t="shared" si="0"/>
        <v>0</v>
      </c>
      <c r="BE9" s="88">
        <f t="shared" si="0"/>
        <v>4</v>
      </c>
      <c r="BF9" s="88"/>
      <c r="BG9" s="88"/>
      <c r="BH9" s="88">
        <f t="shared" ref="BH9:BX9" si="1">SUM(BH10:BH12)</f>
        <v>4725000</v>
      </c>
      <c r="BI9" s="88">
        <f t="shared" si="1"/>
        <v>0</v>
      </c>
      <c r="BJ9" s="88">
        <f t="shared" si="1"/>
        <v>0</v>
      </c>
      <c r="BK9" s="88">
        <f t="shared" si="1"/>
        <v>46125000</v>
      </c>
      <c r="BL9" s="88">
        <f t="shared" si="1"/>
        <v>90000000</v>
      </c>
      <c r="BM9" s="88">
        <f t="shared" si="1"/>
        <v>56475000</v>
      </c>
      <c r="BN9" s="88">
        <f t="shared" si="1"/>
        <v>7995000</v>
      </c>
      <c r="BO9" s="88">
        <f t="shared" si="1"/>
        <v>0</v>
      </c>
      <c r="BP9" s="88">
        <f t="shared" si="1"/>
        <v>30.5</v>
      </c>
      <c r="BQ9" s="88">
        <f t="shared" si="1"/>
        <v>9</v>
      </c>
      <c r="BR9" s="88">
        <f t="shared" si="1"/>
        <v>0</v>
      </c>
      <c r="BS9" s="88">
        <f t="shared" si="1"/>
        <v>45000000</v>
      </c>
      <c r="BT9" s="88">
        <f t="shared" si="1"/>
        <v>45000000</v>
      </c>
      <c r="BU9" s="88">
        <f t="shared" si="1"/>
        <v>9225000</v>
      </c>
      <c r="BV9" s="88">
        <f t="shared" si="1"/>
        <v>450000</v>
      </c>
      <c r="BW9" s="88">
        <f t="shared" si="1"/>
        <v>4275000</v>
      </c>
      <c r="BX9" s="88">
        <f t="shared" si="1"/>
        <v>450000</v>
      </c>
      <c r="BY9" s="88" t="e">
        <f>SUM(#REF!)</f>
        <v>#REF!</v>
      </c>
      <c r="CA9" s="75" t="s">
        <v>99</v>
      </c>
      <c r="CB9" s="75" t="s">
        <v>100</v>
      </c>
      <c r="CC9" s="75" t="s">
        <v>101</v>
      </c>
      <c r="CD9" s="75" t="s">
        <v>102</v>
      </c>
      <c r="CE9" s="75" t="s">
        <v>103</v>
      </c>
      <c r="CG9" s="88" t="e">
        <f>SUM(#REF!)</f>
        <v>#REF!</v>
      </c>
      <c r="CL9" s="83"/>
    </row>
    <row r="10" spans="1:91" s="109" customFormat="1" ht="22.5" customHeight="1">
      <c r="A10" s="92">
        <f>COUNTIF(K10,K10)</f>
        <v>1</v>
      </c>
      <c r="B10" s="92">
        <v>10243</v>
      </c>
      <c r="C10" s="4" t="s">
        <v>179</v>
      </c>
      <c r="D10" s="4"/>
      <c r="E10" s="4"/>
      <c r="F10" s="4" t="s">
        <v>175</v>
      </c>
      <c r="G10" s="4"/>
      <c r="H10" s="93"/>
      <c r="I10" s="4" t="s">
        <v>174</v>
      </c>
      <c r="J10" s="4">
        <v>1</v>
      </c>
      <c r="K10" s="4" t="s">
        <v>0</v>
      </c>
      <c r="L10" s="94" t="s">
        <v>176</v>
      </c>
      <c r="M10" s="94"/>
      <c r="N10" s="94">
        <v>39462</v>
      </c>
      <c r="O10" s="95">
        <v>25000000</v>
      </c>
      <c r="P10" s="95">
        <v>25000000</v>
      </c>
      <c r="Q10" s="95">
        <f>O10+P10</f>
        <v>50000000</v>
      </c>
      <c r="R10" s="96" t="str">
        <f>IFERROR(VLOOKUP(B10,'[2]1.DS T11'!$C$3:$N$332,12,0),0)</f>
        <v>Không XĐTH</v>
      </c>
      <c r="S10" s="97">
        <f>IFERROR(VLOOKUP(B10,'[2]5.BCC'!$B$9:$O$324,9,0),0)</f>
        <v>24</v>
      </c>
      <c r="T10" s="97">
        <f>IFERROR(VLOOKUP(B10,'[2]5.BCC'!$B$9:$O$324,11,0),0)</f>
        <v>24</v>
      </c>
      <c r="U10" s="97">
        <f>IFERROR(VLOOKUP(B10,'[2]5.BCC'!$B$9:$O$324,12,0),0)</f>
        <v>0</v>
      </c>
      <c r="V10" s="97">
        <f>IFERROR(VLOOKUP(B10,'[2]5.BCC'!$B$9:$O$324,13,0),0)</f>
        <v>0</v>
      </c>
      <c r="W10" s="97">
        <f>IFERROR(VLOOKUP(B10,'[2]5.BCC'!$B$9:$O$324,14,0),0)</f>
        <v>0</v>
      </c>
      <c r="X10" s="97"/>
      <c r="Y10" s="97"/>
      <c r="Z10" s="98">
        <f>ROUND(IF(AA10=0,0,Q10*VLOOKUP(B10,'[2]1.DS T11'!$C$3:$Q$332,15,0)),0)</f>
        <v>0</v>
      </c>
      <c r="AA10" s="98">
        <f>IFERROR(VLOOKUP(B10,'[2]5.BCC'!$B$9:$K$324,10,0),0)</f>
        <v>0</v>
      </c>
      <c r="AB10" s="99">
        <f>ROUND($Z10/$S10*$AA10+($Q10/$S10*($T10+$U10+$V10-$AA10)),0)</f>
        <v>50000000</v>
      </c>
      <c r="AC10" s="100">
        <v>0</v>
      </c>
      <c r="AD10" s="100">
        <f>IFERROR(VLOOKUP(B10,'[2]12.Hoa hong'!$C$15:$X$48,22,0),0)</f>
        <v>0</v>
      </c>
      <c r="AE10" s="100">
        <f>ROUND(IFERROR(VLOOKUP(B10,'[2]6.OT'!$B$7:$T$56,19,0),0),0)</f>
        <v>0</v>
      </c>
      <c r="AF10" s="100">
        <f>ROUND(IFERROR(VLOOKUP(B10,'[2]6.OT'!$B$7:$W$54,22,0),0),0)</f>
        <v>0</v>
      </c>
      <c r="AG10" s="100">
        <f>ROUND(VLOOKUP(B10,'[2]1.DS T11'!$C$3:$W$332,19,0),0)</f>
        <v>0</v>
      </c>
      <c r="AH10" s="100">
        <f>ROUND(VLOOKUP(B10,'[2]1.DS T11'!$C$3:$W$332,20,0),0)</f>
        <v>0</v>
      </c>
      <c r="AI10" s="100">
        <f>ROUND(VLOOKUP(B10,'[2]1.DS T11'!$C$3:$W$332,21,0),0)</f>
        <v>0</v>
      </c>
      <c r="AJ10" s="100">
        <f>ROUND(IFERROR(VLOOKUP(B10,'[2]10.Tien an'!$A$3:$G$26,7,0),0),0)</f>
        <v>0</v>
      </c>
      <c r="AK10" s="100">
        <v>0</v>
      </c>
      <c r="AL10" s="101">
        <f>ROUND(SUM(AB10:AK10),0)</f>
        <v>50000000</v>
      </c>
      <c r="AM10" s="102">
        <f>IF(J10=1,O10+AG10,0)</f>
        <v>25000000</v>
      </c>
      <c r="AN10" s="101">
        <f>ROUND(IF(AM10&gt;26000000,26000000,AM10)*9.5%+AM10*1%,0)</f>
        <v>2625000</v>
      </c>
      <c r="AO10" s="103">
        <v>0</v>
      </c>
      <c r="AP10" s="101">
        <f>ROUND(BN10,0)</f>
        <v>4585000</v>
      </c>
      <c r="AQ10" s="100">
        <v>0</v>
      </c>
      <c r="AR10" s="101">
        <f>ROUND(IF(BS10*1%&gt;1300000*10%,130000,BS10*1%),0)</f>
        <v>130000</v>
      </c>
      <c r="AS10" s="101"/>
      <c r="AT10" s="101">
        <f>SUM(AN10:AS10)</f>
        <v>7340000</v>
      </c>
      <c r="AU10" s="100">
        <f>ROUND((AL10-AT10),0)</f>
        <v>42660000</v>
      </c>
      <c r="AV10" s="100"/>
      <c r="AW10" s="104">
        <f>AU10-AV10</f>
        <v>42660000</v>
      </c>
      <c r="AX10" s="100">
        <f>IF(OR(H10="chưa cung cấp",H10="Lương xử lý",H10="Ký chức danh",H10="Ký pháp lý",H10="Nghỉ việc chưa bàn giao xong",H10="Nhận tiền mặt"),0,AW10)</f>
        <v>42660000</v>
      </c>
      <c r="AY10" s="100">
        <f>AW10-AX10</f>
        <v>0</v>
      </c>
      <c r="AZ10" s="100">
        <f>ROUND(IF(AM10&gt;26000000,26000000,AM10)*20.5%+AM10*1%,0)</f>
        <v>5375000</v>
      </c>
      <c r="BA10" s="101" t="e">
        <f>ROUND(SUMIF('[2]7.Bsung luong'!$B$7:$B$20,'4.Bang luong hien tai'!B10,'[2]7.Bsung luong'!$K$7:$K$20),0)</f>
        <v>#VALUE!</v>
      </c>
      <c r="BB10" s="100">
        <f>ROUND(BS10*2%,0)</f>
        <v>500000</v>
      </c>
      <c r="BC10" s="100" t="e">
        <f>SUM(AZ10:BB10)</f>
        <v>#VALUE!</v>
      </c>
      <c r="BD10" s="105" t="str">
        <f>VLOOKUP(B10,'[2]1.DS T11'!$C$3:$AC$313,26,0)</f>
        <v>LT</v>
      </c>
      <c r="BE10" s="101">
        <f>VLOOKUP(B10,'[2]1.DS T11'!$C$3:$AC$313,27,0)</f>
        <v>2</v>
      </c>
      <c r="BF10" s="101"/>
      <c r="BG10" s="101">
        <v>9000000</v>
      </c>
      <c r="BH10" s="101">
        <f>AN10+AO10</f>
        <v>2625000</v>
      </c>
      <c r="BI10" s="100">
        <f>IFERROR(VLOOKUP(B10,'[2]6.OT'!$B$7:$U$56,20,0),0)</f>
        <v>0</v>
      </c>
      <c r="BJ10" s="100"/>
      <c r="BK10" s="101">
        <f>IF(BD10="LT",9000000+BE10*3600000+BH10+BJ10,0)</f>
        <v>18825000</v>
      </c>
      <c r="BL10" s="101">
        <f>AL10-AH10-AJ10-BI10</f>
        <v>50000000</v>
      </c>
      <c r="BM10" s="101">
        <f>IF(BL10-BK10&lt;0,0,BL10-BK10)</f>
        <v>31175000</v>
      </c>
      <c r="BN10" s="106">
        <f>IF($BD10="LT",ROUND(IF(BM10&lt;=5000000,BM10*5%,IF(BM10&lt;=10000000,(BM10*10%-250000),IF(BM10&lt;=18000000,(BM10*15%-750000),IF(BM10&lt;=32000000,(BM10*20%-1650000),IF(BM10&lt;=52000000,(BM10*25%-3250000),IF(BM10&lt;=80000000,(BM10*30%-5850000),(BM10*35%-9850000))))))),0),IF($BD10="CK",0,IF(OR(#REF!&lt;&gt;"LT",#REF!&lt;&gt;"CK"),ROUND($BM10*$BD10,0))))</f>
        <v>4585000</v>
      </c>
      <c r="BO10" s="107"/>
      <c r="BP10" s="107">
        <f>IFERROR(VLOOKUP(B10,'[2]8. Phep nam'!$B$5:$BQ$526,68,0),0)</f>
        <v>15</v>
      </c>
      <c r="BQ10" s="107">
        <f>IFERROR(VLOOKUP(B10,'[2]8. Phep nam'!$B$5:$CE$526,82,0),0)</f>
        <v>3</v>
      </c>
      <c r="BR10" s="107"/>
      <c r="BS10" s="101">
        <f>IF(AM10&gt;=26000000,26000000,AM10)</f>
        <v>25000000</v>
      </c>
      <c r="BT10" s="101">
        <f>AM10</f>
        <v>25000000</v>
      </c>
      <c r="BU10" s="101">
        <f>BS10*20.5%</f>
        <v>5125000</v>
      </c>
      <c r="BV10" s="101">
        <f>BT10*1%</f>
        <v>250000</v>
      </c>
      <c r="BW10" s="101">
        <f>BS10*9.5%</f>
        <v>2375000</v>
      </c>
      <c r="BX10" s="101">
        <f>BT10*1%</f>
        <v>250000</v>
      </c>
      <c r="BY10" s="95">
        <f>IFERROR(VLOOKUP(B10,'[2]Bang luong cu'!$B$10:$AK$338,36,0),0)</f>
        <v>25000000</v>
      </c>
      <c r="BZ10" s="108">
        <f>BU10+BW10</f>
        <v>7500000</v>
      </c>
      <c r="CG10" s="96" t="s">
        <v>167</v>
      </c>
      <c r="CL10" s="110"/>
    </row>
    <row r="11" spans="1:91" s="109" customFormat="1" ht="22.5" customHeight="1">
      <c r="A11" s="92">
        <f>COUNTIF($K$10:K11,K11)</f>
        <v>2</v>
      </c>
      <c r="B11" s="92">
        <v>10244</v>
      </c>
      <c r="C11" s="4" t="s">
        <v>180</v>
      </c>
      <c r="D11" s="4" t="s">
        <v>171</v>
      </c>
      <c r="E11" s="4" t="s">
        <v>172</v>
      </c>
      <c r="F11" s="4" t="s">
        <v>177</v>
      </c>
      <c r="G11" s="4" t="s">
        <v>173</v>
      </c>
      <c r="H11" s="93"/>
      <c r="I11" s="4">
        <v>0</v>
      </c>
      <c r="J11" s="4" t="s">
        <v>178</v>
      </c>
      <c r="K11" s="4" t="s">
        <v>0</v>
      </c>
      <c r="L11" s="94" t="s">
        <v>176</v>
      </c>
      <c r="M11" s="94"/>
      <c r="N11" s="94">
        <v>40098</v>
      </c>
      <c r="O11" s="95">
        <v>4125000</v>
      </c>
      <c r="P11" s="95">
        <v>4125000</v>
      </c>
      <c r="Q11" s="95">
        <f>O11+P11</f>
        <v>8250000</v>
      </c>
      <c r="R11" s="96" t="str">
        <f>IFERROR(VLOOKUP(B11,'[2]1.DS T11'!$C$3:$N$332,12,0),0)</f>
        <v>Không XĐTH</v>
      </c>
      <c r="S11" s="97">
        <f>IFERROR(VLOOKUP(B11,'[2]5.BCC'!$B$9:$O$324,9,0),0)</f>
        <v>24</v>
      </c>
      <c r="T11" s="97">
        <f>IFERROR(VLOOKUP(B11,'[2]5.BCC'!$B$9:$O$324,11,0),0)</f>
        <v>0</v>
      </c>
      <c r="U11" s="97">
        <f>IFERROR(VLOOKUP(B11,'[2]5.BCC'!$B$9:$O$324,12,0),0)</f>
        <v>0</v>
      </c>
      <c r="V11" s="97">
        <f>IFERROR(VLOOKUP(B11,'[2]5.BCC'!$B$9:$O$324,13,0),0)</f>
        <v>0</v>
      </c>
      <c r="W11" s="97">
        <f>IFERROR(VLOOKUP(B11,'[2]5.BCC'!$B$9:$O$324,14,0),0)</f>
        <v>0</v>
      </c>
      <c r="X11" s="97"/>
      <c r="Y11" s="97"/>
      <c r="Z11" s="98">
        <f>ROUND(IF(AA11=0,0,Q11*VLOOKUP(B11,'[2]1.DS T11'!$C$3:$Q$332,15,0)),0)</f>
        <v>0</v>
      </c>
      <c r="AA11" s="98">
        <f>IFERROR(VLOOKUP(B11,'[2]5.BCC'!$B$9:$K$324,10,0),0)</f>
        <v>0</v>
      </c>
      <c r="AB11" s="99">
        <f>ROUND($Z11/$S11*$AA11+($Q11/$S11*($T11+$U11+$V11-$AA11)),0)</f>
        <v>0</v>
      </c>
      <c r="AC11" s="100">
        <v>0</v>
      </c>
      <c r="AD11" s="100">
        <f>IFERROR(VLOOKUP(B11,'[2]12.Hoa hong'!$C$15:$X$48,22,0),0)</f>
        <v>0</v>
      </c>
      <c r="AE11" s="100">
        <f>ROUND(IFERROR(VLOOKUP(B11,'[2]6.OT'!$B$7:$T$56,19,0),0),0)</f>
        <v>0</v>
      </c>
      <c r="AF11" s="100">
        <f>ROUND(IFERROR(VLOOKUP(B11,'[2]6.OT'!$B$7:$W$54,22,0),0),0)</f>
        <v>0</v>
      </c>
      <c r="AG11" s="100">
        <f>ROUND(VLOOKUP(B11,'[2]1.DS T11'!$C$3:$W$332,19,0),0)</f>
        <v>0</v>
      </c>
      <c r="AH11" s="100">
        <f>ROUND(VLOOKUP(B11,'[2]1.DS T11'!$C$3:$W$332,20,0),0)</f>
        <v>0</v>
      </c>
      <c r="AI11" s="100">
        <f>ROUND(VLOOKUP(B11,'[2]1.DS T11'!$C$3:$W$332,21,0),0)</f>
        <v>0</v>
      </c>
      <c r="AJ11" s="100">
        <f>ROUND(IFERROR(VLOOKUP(B11,'[2]10.Tien an'!$A$3:$G$26,7,0),0),0)</f>
        <v>680000</v>
      </c>
      <c r="AK11" s="100">
        <v>0</v>
      </c>
      <c r="AL11" s="101">
        <f>ROUND(SUM(AB11:AK11),0)</f>
        <v>680000</v>
      </c>
      <c r="AM11" s="102">
        <f>IF(J11=1,O11+AG11,0)</f>
        <v>0</v>
      </c>
      <c r="AN11" s="101">
        <f>ROUND(IF(AM11&gt;26000000,26000000,AM11)*9.5%+AM11*1%,0)</f>
        <v>0</v>
      </c>
      <c r="AO11" s="103">
        <v>0</v>
      </c>
      <c r="AP11" s="101">
        <f>ROUND(BN11,0)</f>
        <v>0</v>
      </c>
      <c r="AQ11" s="100">
        <v>0</v>
      </c>
      <c r="AR11" s="101">
        <f>ROUND(IF(BS11*1%&gt;1300000*10%,130000,BS11*1%),0)</f>
        <v>0</v>
      </c>
      <c r="AS11" s="101"/>
      <c r="AT11" s="101">
        <f>SUM(AN11:AS11)</f>
        <v>0</v>
      </c>
      <c r="AU11" s="100">
        <f>ROUND((AL11-AT11),0)</f>
        <v>680000</v>
      </c>
      <c r="AV11" s="100"/>
      <c r="AW11" s="104">
        <f>AU11-AV11</f>
        <v>680000</v>
      </c>
      <c r="AX11" s="100">
        <f>IF(OR(H11="chưa cung cấp",H11="Lương xử lý",H11="Ký chức danh",H11="Ký pháp lý",H11="Nghỉ việc chưa bàn giao xong",H11="Nhận tiền mặt"),0,AW11)</f>
        <v>680000</v>
      </c>
      <c r="AY11" s="100">
        <f>AW11-AX11</f>
        <v>0</v>
      </c>
      <c r="AZ11" s="100">
        <f>ROUND(IF(AM11&gt;26000000,26000000,AM11)*20.5%+AM11*1%,0)</f>
        <v>0</v>
      </c>
      <c r="BA11" s="101" t="e">
        <f>ROUND(SUMIF('[2]7.Bsung luong'!$B$7:$B$20,'4.Bang luong hien tai'!B11,'[2]7.Bsung luong'!$K$7:$K$20),0)</f>
        <v>#VALUE!</v>
      </c>
      <c r="BB11" s="100">
        <f>ROUND(BS11*2%,0)</f>
        <v>0</v>
      </c>
      <c r="BC11" s="100" t="e">
        <f>SUM(AZ11:BB11)</f>
        <v>#VALUE!</v>
      </c>
      <c r="BD11" s="105" t="str">
        <f>VLOOKUP(B11,'[2]1.DS T11'!$C$3:$AC$313,26,0)</f>
        <v>LT</v>
      </c>
      <c r="BE11" s="101">
        <f>VLOOKUP(B11,'[2]1.DS T11'!$C$3:$AC$313,27,0)</f>
        <v>1</v>
      </c>
      <c r="BF11" s="101"/>
      <c r="BG11" s="101"/>
      <c r="BH11" s="101">
        <f>AN11+AO11</f>
        <v>0</v>
      </c>
      <c r="BI11" s="100">
        <f>IFERROR(VLOOKUP(B11,'[2]6.OT'!$B$7:$U$56,20,0),0)</f>
        <v>0</v>
      </c>
      <c r="BJ11" s="100"/>
      <c r="BK11" s="101">
        <f>IF(BD11="LT",9000000+BE11*3600000+BH11+BJ11,0)</f>
        <v>12600000</v>
      </c>
      <c r="BL11" s="101">
        <f>AL11-AH11-AJ11-BI11</f>
        <v>0</v>
      </c>
      <c r="BM11" s="101">
        <f>IF(BL11-BK11&lt;0,0,BL11-BK11)</f>
        <v>0</v>
      </c>
      <c r="BN11" s="106">
        <f>IF($BD11="LT",ROUND(IF(BM11&lt;=5000000,BM11*5%,IF(BM11&lt;=10000000,(BM11*10%-250000),IF(BM11&lt;=18000000,(BM11*15%-750000),IF(BM11&lt;=32000000,(BM11*20%-1650000),IF(BM11&lt;=52000000,(BM11*25%-3250000),IF(BM11&lt;=80000000,(BM11*30%-5850000),(BM11*35%-9850000))))))),0),IF($BD11="CK",0,IF(OR(#REF!&lt;&gt;"LT",#REF!&lt;&gt;"CK"),ROUND($BM11*$BD11,0))))</f>
        <v>0</v>
      </c>
      <c r="BO11" s="107"/>
      <c r="BP11" s="107">
        <f>IFERROR(VLOOKUP(B11,'[2]8. Phep nam'!$B$5:$BQ$526,68,0),0)</f>
        <v>14</v>
      </c>
      <c r="BQ11" s="107">
        <f>IFERROR(VLOOKUP(B11,'[2]8. Phep nam'!$B$5:$CE$526,82,0),0)</f>
        <v>3</v>
      </c>
      <c r="BR11" s="107"/>
      <c r="BS11" s="101">
        <f>IF(AM11&gt;=26000000,26000000,AM11)</f>
        <v>0</v>
      </c>
      <c r="BT11" s="101">
        <f>AM11</f>
        <v>0</v>
      </c>
      <c r="BU11" s="101">
        <f>BS11*20.5%</f>
        <v>0</v>
      </c>
      <c r="BV11" s="101">
        <f>BT11*1%</f>
        <v>0</v>
      </c>
      <c r="BW11" s="101">
        <f>BS11*9.5%</f>
        <v>0</v>
      </c>
      <c r="BX11" s="101">
        <f>BT11*1%</f>
        <v>0</v>
      </c>
      <c r="BY11" s="95">
        <f>IFERROR(VLOOKUP(B11,'[2]Bang luong cu'!$B$10:$AK$338,36,0),0)</f>
        <v>0</v>
      </c>
      <c r="BZ11" s="108"/>
      <c r="CG11" s="96" t="s">
        <v>167</v>
      </c>
      <c r="CL11" s="110"/>
    </row>
    <row r="12" spans="1:91" s="109" customFormat="1" ht="22.5" customHeight="1">
      <c r="A12" s="92">
        <f>COUNTIF($K$10:K12,K12)</f>
        <v>3</v>
      </c>
      <c r="B12" s="111">
        <v>10294</v>
      </c>
      <c r="C12" s="4" t="s">
        <v>181</v>
      </c>
      <c r="D12" s="4" t="s">
        <v>182</v>
      </c>
      <c r="E12" s="4"/>
      <c r="F12" s="4"/>
      <c r="G12" s="4"/>
      <c r="H12" s="93"/>
      <c r="I12" s="4">
        <v>0</v>
      </c>
      <c r="J12" s="4">
        <v>1</v>
      </c>
      <c r="K12" s="4" t="s">
        <v>0</v>
      </c>
      <c r="L12" s="94" t="s">
        <v>176</v>
      </c>
      <c r="M12" s="94"/>
      <c r="N12" s="94">
        <v>42931</v>
      </c>
      <c r="O12" s="95">
        <v>20000000</v>
      </c>
      <c r="P12" s="95">
        <v>20000000</v>
      </c>
      <c r="Q12" s="95">
        <f>O12+P12</f>
        <v>40000000</v>
      </c>
      <c r="R12" s="96" t="str">
        <f>IFERROR(VLOOKUP(B12,'[2]1.DS T11'!$C$3:$N$332,12,0),0)</f>
        <v>XĐTH</v>
      </c>
      <c r="S12" s="97">
        <f>IFERROR(VLOOKUP(B12,'[2]5.BCC'!$B$9:$O$324,9,0),0)</f>
        <v>24</v>
      </c>
      <c r="T12" s="97">
        <f>IFERROR(VLOOKUP(B12,'[2]5.BCC'!$B$9:$O$324,11,0),0)</f>
        <v>24</v>
      </c>
      <c r="U12" s="97">
        <f>IFERROR(VLOOKUP(B12,'[2]5.BCC'!$B$9:$O$324,12,0),0)</f>
        <v>0</v>
      </c>
      <c r="V12" s="97">
        <f>IFERROR(VLOOKUP(B12,'[2]5.BCC'!$B$9:$O$324,13,0),0)</f>
        <v>0</v>
      </c>
      <c r="W12" s="97">
        <f>IFERROR(VLOOKUP(B12,'[2]5.BCC'!$B$9:$O$324,14,0),0)</f>
        <v>0</v>
      </c>
      <c r="X12" s="97"/>
      <c r="Y12" s="97"/>
      <c r="Z12" s="98">
        <f>ROUND(IF(AA12=0,0,Q12*VLOOKUP(B12,'[2]1.DS T11'!$C$3:$Q$332,15,0)),0)</f>
        <v>0</v>
      </c>
      <c r="AA12" s="98">
        <f>IFERROR(VLOOKUP(B12,'[2]5.BCC'!$B$9:$K$324,10,0),0)</f>
        <v>0</v>
      </c>
      <c r="AB12" s="99">
        <f>ROUND($Z12/$S12*$AA12+($Q12/$S12*($T12+$U12+$V12-$AA12)),0)</f>
        <v>40000000</v>
      </c>
      <c r="AC12" s="100">
        <v>0</v>
      </c>
      <c r="AD12" s="100">
        <f>IFERROR(VLOOKUP(B12,'[2]12.Hoa hong'!$C$15:$X$48,22,0),0)</f>
        <v>0</v>
      </c>
      <c r="AE12" s="100">
        <f>ROUND(IFERROR(VLOOKUP(B12,'[2]6.OT'!$B$7:$T$56,19,0),0),0)</f>
        <v>0</v>
      </c>
      <c r="AF12" s="100">
        <f>ROUND(IFERROR(VLOOKUP(B12,'[2]6.OT'!$B$7:$W$54,22,0),0),0)</f>
        <v>0</v>
      </c>
      <c r="AG12" s="100">
        <f>ROUND(VLOOKUP(B12,'[2]1.DS T11'!$C$3:$W$332,19,0),0)</f>
        <v>0</v>
      </c>
      <c r="AH12" s="100">
        <f>ROUND(VLOOKUP(B12,'[2]1.DS T11'!$C$3:$W$332,20,0),0)</f>
        <v>0</v>
      </c>
      <c r="AI12" s="100">
        <f>ROUND(VLOOKUP(B12,'[2]1.DS T11'!$C$3:$W$332,21,0),0)</f>
        <v>0</v>
      </c>
      <c r="AJ12" s="100">
        <f>ROUND(IFERROR(VLOOKUP(B12,'[2]10.Tien an'!$A$3:$G$26,7,0),0),0)</f>
        <v>0</v>
      </c>
      <c r="AK12" s="100">
        <v>0</v>
      </c>
      <c r="AL12" s="101">
        <f>ROUND(SUM(AB12:AK12),0)</f>
        <v>40000000</v>
      </c>
      <c r="AM12" s="102">
        <f>IF(J12=1,O12+AG12,0)</f>
        <v>20000000</v>
      </c>
      <c r="AN12" s="101">
        <f>ROUND(IF(AM12&gt;26000000,26000000,AM12)*9.5%+AM12*1%,0)</f>
        <v>2100000</v>
      </c>
      <c r="AO12" s="103">
        <v>0</v>
      </c>
      <c r="AP12" s="101">
        <f>ROUND(BN12,0)</f>
        <v>3410000</v>
      </c>
      <c r="AQ12" s="100">
        <v>0</v>
      </c>
      <c r="AR12" s="101">
        <f>ROUND(IF(BS12*1%&gt;1300000*10%,130000,BS12*1%),0)</f>
        <v>130000</v>
      </c>
      <c r="AS12" s="101"/>
      <c r="AT12" s="101">
        <f>SUM(AN12:AS12)</f>
        <v>5640000</v>
      </c>
      <c r="AU12" s="100">
        <f>ROUND((AL12-AT12),0)</f>
        <v>34360000</v>
      </c>
      <c r="AV12" s="100"/>
      <c r="AW12" s="104">
        <f>AU12-AV12</f>
        <v>34360000</v>
      </c>
      <c r="AX12" s="100">
        <f>IF(OR(H12="chưa cung cấp",H12="Lương xử lý",H12="Ký chức danh",H12="Ký pháp lý",H12="Nghỉ việc chưa bàn giao xong",H12="Nhận tiền mặt"),0,AW12)</f>
        <v>34360000</v>
      </c>
      <c r="AY12" s="100">
        <f>AW12-AX12</f>
        <v>0</v>
      </c>
      <c r="AZ12" s="100">
        <f>ROUND(IF(AM12&gt;26000000,26000000,AM12)*20.5%+AM12*1%,0)</f>
        <v>4300000</v>
      </c>
      <c r="BA12" s="101" t="e">
        <f>ROUND(SUMIF('[2]7.Bsung luong'!$B$7:$B$20,'4.Bang luong hien tai'!B12,'[2]7.Bsung luong'!$K$7:$K$20),0)</f>
        <v>#VALUE!</v>
      </c>
      <c r="BB12" s="100">
        <f>ROUND(BS12*2%,0)</f>
        <v>400000</v>
      </c>
      <c r="BC12" s="100" t="e">
        <f>SUM(AZ12:BB12)</f>
        <v>#VALUE!</v>
      </c>
      <c r="BD12" s="105" t="str">
        <f>VLOOKUP(B12,'[2]1.DS T11'!$C$3:$AC$313,26,0)</f>
        <v>LT</v>
      </c>
      <c r="BE12" s="101">
        <f>VLOOKUP(B12,'[2]1.DS T11'!$C$3:$AC$313,27,0)</f>
        <v>1</v>
      </c>
      <c r="BF12" s="101"/>
      <c r="BG12" s="101"/>
      <c r="BH12" s="101">
        <f>AN12+AO12</f>
        <v>2100000</v>
      </c>
      <c r="BI12" s="100">
        <f>IFERROR(VLOOKUP(B12,'[2]6.OT'!$B$7:$U$56,20,0),0)</f>
        <v>0</v>
      </c>
      <c r="BJ12" s="100"/>
      <c r="BK12" s="101">
        <f>IF(BD12="LT",9000000+BE12*3600000+BH12+BJ12,0)</f>
        <v>14700000</v>
      </c>
      <c r="BL12" s="101">
        <f>AL12-AH12-AJ12-BI12</f>
        <v>40000000</v>
      </c>
      <c r="BM12" s="101">
        <f>IF(BL12-BK12&lt;0,0,BL12-BK12)</f>
        <v>25300000</v>
      </c>
      <c r="BN12" s="106">
        <f>IF($BD12="LT",ROUND(IF(BM12&lt;=5000000,BM12*5%,IF(BM12&lt;=10000000,(BM12*10%-250000),IF(BM12&lt;=18000000,(BM12*15%-750000),IF(BM12&lt;=32000000,(BM12*20%-1650000),IF(BM12&lt;=52000000,(BM12*25%-3250000),IF(BM12&lt;=80000000,(BM12*30%-5850000),(BM12*35%-9850000))))))),0),IF($BD12="CK",0,IF(OR(#REF!&lt;&gt;"LT",#REF!&lt;&gt;"CK"),ROUND($BM12*$BD12,0))))</f>
        <v>3410000</v>
      </c>
      <c r="BO12" s="107"/>
      <c r="BP12" s="107">
        <f>IFERROR(VLOOKUP(B12,'[2]8. Phep nam'!$B$5:$BQ$526,68,0),0)</f>
        <v>1.5</v>
      </c>
      <c r="BQ12" s="107">
        <f>IFERROR(VLOOKUP(B12,'[2]8. Phep nam'!$B$5:$CE$526,82,0),0)</f>
        <v>3</v>
      </c>
      <c r="BR12" s="107"/>
      <c r="BS12" s="101">
        <f>IF(AM12&gt;=26000000,26000000,AM12)</f>
        <v>20000000</v>
      </c>
      <c r="BT12" s="101">
        <f>AM12</f>
        <v>20000000</v>
      </c>
      <c r="BU12" s="101">
        <f>BS12*20.5%</f>
        <v>4099999.9999999995</v>
      </c>
      <c r="BV12" s="101">
        <f>BT12*1%</f>
        <v>200000</v>
      </c>
      <c r="BW12" s="101">
        <f>BS12*9.5%</f>
        <v>1900000</v>
      </c>
      <c r="BX12" s="101">
        <f>BT12*1%</f>
        <v>200000</v>
      </c>
      <c r="BY12" s="95">
        <f>IFERROR(VLOOKUP(B12,'[2]Bang luong cu'!$B$10:$AK$338,36,0),0)</f>
        <v>0</v>
      </c>
      <c r="BZ12" s="108"/>
      <c r="CG12" s="96" t="s">
        <v>168</v>
      </c>
      <c r="CL12" s="110"/>
    </row>
    <row r="13" spans="1:91" s="124" customFormat="1" ht="21.75" customHeight="1">
      <c r="A13" s="113"/>
      <c r="B13" s="114"/>
      <c r="C13" s="113" t="s">
        <v>169</v>
      </c>
      <c r="D13" s="116"/>
      <c r="E13" s="117"/>
      <c r="F13" s="117"/>
      <c r="G13" s="117"/>
      <c r="H13" s="118"/>
      <c r="I13" s="117"/>
      <c r="J13" s="117"/>
      <c r="K13" s="119"/>
      <c r="L13" s="115"/>
      <c r="M13" s="115"/>
      <c r="N13" s="120"/>
      <c r="O13" s="121">
        <f t="shared" ref="O13:W13" si="2">IF($K$5="ALL",SUM(O$10:O$12),SUMIF($K$10:$K$12,$K$5,O$10:O$12))</f>
        <v>0</v>
      </c>
      <c r="P13" s="121">
        <f t="shared" si="2"/>
        <v>0</v>
      </c>
      <c r="Q13" s="121">
        <f t="shared" si="2"/>
        <v>0</v>
      </c>
      <c r="R13" s="121">
        <f t="shared" si="2"/>
        <v>0</v>
      </c>
      <c r="S13" s="122">
        <f t="shared" si="2"/>
        <v>0</v>
      </c>
      <c r="T13" s="122">
        <f t="shared" si="2"/>
        <v>0</v>
      </c>
      <c r="U13" s="122">
        <f t="shared" si="2"/>
        <v>0</v>
      </c>
      <c r="V13" s="122">
        <f t="shared" si="2"/>
        <v>0</v>
      </c>
      <c r="W13" s="122">
        <f t="shared" si="2"/>
        <v>0</v>
      </c>
      <c r="X13" s="122"/>
      <c r="Y13" s="122"/>
      <c r="Z13" s="122">
        <f t="shared" ref="Z13:BE13" si="3">IF($K$5="ALL",SUM(Z$10:Z$12),SUMIF($K$10:$K$12,$K$5,Z$10:Z$12))</f>
        <v>0</v>
      </c>
      <c r="AA13" s="122">
        <f t="shared" si="3"/>
        <v>0</v>
      </c>
      <c r="AB13" s="122">
        <f t="shared" si="3"/>
        <v>0</v>
      </c>
      <c r="AC13" s="122">
        <f t="shared" si="3"/>
        <v>0</v>
      </c>
      <c r="AD13" s="122">
        <f t="shared" si="3"/>
        <v>0</v>
      </c>
      <c r="AE13" s="122">
        <f t="shared" si="3"/>
        <v>0</v>
      </c>
      <c r="AF13" s="122">
        <f t="shared" si="3"/>
        <v>0</v>
      </c>
      <c r="AG13" s="122">
        <f t="shared" si="3"/>
        <v>0</v>
      </c>
      <c r="AH13" s="122">
        <f t="shared" si="3"/>
        <v>0</v>
      </c>
      <c r="AI13" s="122">
        <f t="shared" si="3"/>
        <v>0</v>
      </c>
      <c r="AJ13" s="122">
        <f t="shared" si="3"/>
        <v>0</v>
      </c>
      <c r="AK13" s="122">
        <f t="shared" si="3"/>
        <v>0</v>
      </c>
      <c r="AL13" s="122">
        <f t="shared" si="3"/>
        <v>0</v>
      </c>
      <c r="AM13" s="123">
        <f t="shared" si="3"/>
        <v>0</v>
      </c>
      <c r="AN13" s="122">
        <f t="shared" si="3"/>
        <v>0</v>
      </c>
      <c r="AO13" s="122">
        <f t="shared" si="3"/>
        <v>0</v>
      </c>
      <c r="AP13" s="122">
        <f t="shared" si="3"/>
        <v>0</v>
      </c>
      <c r="AQ13" s="122">
        <f t="shared" si="3"/>
        <v>0</v>
      </c>
      <c r="AR13" s="122">
        <f t="shared" si="3"/>
        <v>0</v>
      </c>
      <c r="AS13" s="121">
        <f t="shared" si="3"/>
        <v>0</v>
      </c>
      <c r="AT13" s="122">
        <f t="shared" si="3"/>
        <v>0</v>
      </c>
      <c r="AU13" s="121">
        <f t="shared" si="3"/>
        <v>0</v>
      </c>
      <c r="AV13" s="121">
        <f t="shared" si="3"/>
        <v>0</v>
      </c>
      <c r="AW13" s="122">
        <f t="shared" si="3"/>
        <v>0</v>
      </c>
      <c r="AX13" s="122">
        <f t="shared" si="3"/>
        <v>0</v>
      </c>
      <c r="AY13" s="122">
        <f t="shared" si="3"/>
        <v>0</v>
      </c>
      <c r="AZ13" s="122">
        <f t="shared" si="3"/>
        <v>0</v>
      </c>
      <c r="BA13" s="122">
        <f t="shared" si="3"/>
        <v>0</v>
      </c>
      <c r="BB13" s="122">
        <f t="shared" si="3"/>
        <v>0</v>
      </c>
      <c r="BC13" s="122">
        <f t="shared" si="3"/>
        <v>0</v>
      </c>
      <c r="BD13" s="122">
        <f t="shared" si="3"/>
        <v>0</v>
      </c>
      <c r="BE13" s="122">
        <f t="shared" si="3"/>
        <v>0</v>
      </c>
      <c r="BF13" s="122"/>
      <c r="BG13" s="122"/>
      <c r="BH13" s="121">
        <f t="shared" ref="BH13:BX13" si="4">IF($K$5="ALL",SUM(BH$10:BH$12),SUMIF($K$10:$K$12,$K$5,BH$10:BH$12))</f>
        <v>0</v>
      </c>
      <c r="BI13" s="121">
        <f t="shared" si="4"/>
        <v>0</v>
      </c>
      <c r="BJ13" s="121">
        <f t="shared" si="4"/>
        <v>0</v>
      </c>
      <c r="BK13" s="121">
        <f t="shared" si="4"/>
        <v>0</v>
      </c>
      <c r="BL13" s="121">
        <f t="shared" si="4"/>
        <v>0</v>
      </c>
      <c r="BM13" s="121">
        <f t="shared" si="4"/>
        <v>0</v>
      </c>
      <c r="BN13" s="121">
        <f t="shared" si="4"/>
        <v>0</v>
      </c>
      <c r="BO13" s="121">
        <f t="shared" si="4"/>
        <v>0</v>
      </c>
      <c r="BP13" s="121">
        <f t="shared" si="4"/>
        <v>0</v>
      </c>
      <c r="BQ13" s="121">
        <f t="shared" si="4"/>
        <v>0</v>
      </c>
      <c r="BR13" s="121">
        <f t="shared" si="4"/>
        <v>0</v>
      </c>
      <c r="BS13" s="121">
        <f t="shared" si="4"/>
        <v>0</v>
      </c>
      <c r="BT13" s="121">
        <f t="shared" si="4"/>
        <v>0</v>
      </c>
      <c r="BU13" s="121">
        <f t="shared" si="4"/>
        <v>0</v>
      </c>
      <c r="BV13" s="121">
        <f t="shared" si="4"/>
        <v>0</v>
      </c>
      <c r="BW13" s="121">
        <f t="shared" si="4"/>
        <v>0</v>
      </c>
      <c r="BX13" s="121">
        <f t="shared" si="4"/>
        <v>0</v>
      </c>
      <c r="BY13" s="95">
        <f>IFERROR(VLOOKUP(B13,'[2]Bang luong cu'!$B$10:$AK$338,36,0),0)</f>
        <v>0</v>
      </c>
      <c r="BZ13" s="108"/>
      <c r="CG13" s="110"/>
      <c r="CL13" s="125"/>
    </row>
    <row r="14" spans="1:91" s="124" customFormat="1" ht="17.25" customHeight="1">
      <c r="A14" s="113"/>
      <c r="B14" s="114"/>
      <c r="C14" s="113" t="s">
        <v>169</v>
      </c>
      <c r="D14" s="116"/>
      <c r="E14" s="126"/>
      <c r="F14" s="126"/>
      <c r="G14" s="126"/>
      <c r="H14" s="118"/>
      <c r="I14" s="126"/>
      <c r="J14" s="126"/>
      <c r="K14" s="119" t="s">
        <v>170</v>
      </c>
      <c r="L14" s="127"/>
      <c r="M14" s="127"/>
      <c r="N14" s="128"/>
      <c r="O14" s="129"/>
      <c r="P14" s="129"/>
      <c r="Q14" s="129"/>
      <c r="R14" s="129"/>
      <c r="S14" s="122">
        <f>SUBTOTAL(9,S10:S12)</f>
        <v>72</v>
      </c>
      <c r="T14" s="122">
        <f>SUBTOTAL(9,T10:T12)</f>
        <v>48</v>
      </c>
      <c r="U14" s="122">
        <f>SUBTOTAL(9,U10:U12)</f>
        <v>0</v>
      </c>
      <c r="V14" s="122">
        <f>SUBTOTAL(9,V10:V12)</f>
        <v>0</v>
      </c>
      <c r="W14" s="122">
        <f>SUBTOTAL(9,W10:W12)</f>
        <v>0</v>
      </c>
      <c r="X14" s="122"/>
      <c r="Y14" s="122"/>
      <c r="Z14" s="122">
        <f t="shared" ref="Z14:BC14" si="5">SUBTOTAL(9,Z10:Z12)</f>
        <v>0</v>
      </c>
      <c r="AA14" s="122">
        <f t="shared" si="5"/>
        <v>0</v>
      </c>
      <c r="AB14" s="122">
        <f t="shared" si="5"/>
        <v>90000000</v>
      </c>
      <c r="AC14" s="122">
        <f t="shared" si="5"/>
        <v>0</v>
      </c>
      <c r="AD14" s="122">
        <f t="shared" si="5"/>
        <v>0</v>
      </c>
      <c r="AE14" s="122">
        <f t="shared" si="5"/>
        <v>0</v>
      </c>
      <c r="AF14" s="122">
        <f t="shared" si="5"/>
        <v>0</v>
      </c>
      <c r="AG14" s="122">
        <f t="shared" si="5"/>
        <v>0</v>
      </c>
      <c r="AH14" s="122">
        <f t="shared" si="5"/>
        <v>0</v>
      </c>
      <c r="AI14" s="122">
        <f t="shared" si="5"/>
        <v>0</v>
      </c>
      <c r="AJ14" s="122">
        <f t="shared" si="5"/>
        <v>680000</v>
      </c>
      <c r="AK14" s="122">
        <f t="shared" si="5"/>
        <v>0</v>
      </c>
      <c r="AL14" s="122">
        <f t="shared" si="5"/>
        <v>90680000</v>
      </c>
      <c r="AM14" s="123">
        <f t="shared" si="5"/>
        <v>45000000</v>
      </c>
      <c r="AN14" s="122">
        <f t="shared" si="5"/>
        <v>4725000</v>
      </c>
      <c r="AO14" s="122">
        <f t="shared" si="5"/>
        <v>0</v>
      </c>
      <c r="AP14" s="122">
        <f t="shared" si="5"/>
        <v>7995000</v>
      </c>
      <c r="AQ14" s="122">
        <f t="shared" si="5"/>
        <v>0</v>
      </c>
      <c r="AR14" s="122">
        <f t="shared" si="5"/>
        <v>260000</v>
      </c>
      <c r="AS14" s="122">
        <f t="shared" si="5"/>
        <v>0</v>
      </c>
      <c r="AT14" s="122">
        <f t="shared" si="5"/>
        <v>12980000</v>
      </c>
      <c r="AU14" s="122">
        <f t="shared" si="5"/>
        <v>77700000</v>
      </c>
      <c r="AV14" s="122">
        <f t="shared" si="5"/>
        <v>0</v>
      </c>
      <c r="AW14" s="122">
        <f t="shared" si="5"/>
        <v>77700000</v>
      </c>
      <c r="AX14" s="122">
        <f t="shared" si="5"/>
        <v>77700000</v>
      </c>
      <c r="AY14" s="122">
        <f t="shared" si="5"/>
        <v>0</v>
      </c>
      <c r="AZ14" s="122">
        <f t="shared" si="5"/>
        <v>9675000</v>
      </c>
      <c r="BA14" s="122" t="e">
        <f t="shared" si="5"/>
        <v>#VALUE!</v>
      </c>
      <c r="BB14" s="122">
        <f t="shared" si="5"/>
        <v>900000</v>
      </c>
      <c r="BC14" s="122" t="e">
        <f t="shared" si="5"/>
        <v>#VALUE!</v>
      </c>
      <c r="BD14" s="122">
        <f>SUBTOTAL(9,BD10:BD13)</f>
        <v>0</v>
      </c>
      <c r="BE14" s="122">
        <f>SUBTOTAL(9,BE10:BE13)</f>
        <v>4</v>
      </c>
      <c r="BF14" s="122"/>
      <c r="BG14" s="122"/>
      <c r="BH14" s="122">
        <f t="shared" ref="BH14:BY14" si="6">SUBTOTAL(9,BH10:BH13)</f>
        <v>4725000</v>
      </c>
      <c r="BI14" s="122">
        <f t="shared" si="6"/>
        <v>0</v>
      </c>
      <c r="BJ14" s="122">
        <f t="shared" si="6"/>
        <v>0</v>
      </c>
      <c r="BK14" s="122">
        <f t="shared" si="6"/>
        <v>46125000</v>
      </c>
      <c r="BL14" s="122">
        <f t="shared" si="6"/>
        <v>90000000</v>
      </c>
      <c r="BM14" s="122">
        <f t="shared" si="6"/>
        <v>56475000</v>
      </c>
      <c r="BN14" s="122">
        <f t="shared" si="6"/>
        <v>7995000</v>
      </c>
      <c r="BO14" s="122">
        <f t="shared" si="6"/>
        <v>0</v>
      </c>
      <c r="BP14" s="122">
        <f t="shared" si="6"/>
        <v>30.5</v>
      </c>
      <c r="BQ14" s="122">
        <f t="shared" si="6"/>
        <v>9</v>
      </c>
      <c r="BR14" s="122">
        <f t="shared" si="6"/>
        <v>0</v>
      </c>
      <c r="BS14" s="122">
        <f t="shared" si="6"/>
        <v>45000000</v>
      </c>
      <c r="BT14" s="122">
        <f t="shared" si="6"/>
        <v>45000000</v>
      </c>
      <c r="BU14" s="122">
        <f t="shared" si="6"/>
        <v>9225000</v>
      </c>
      <c r="BV14" s="122">
        <f t="shared" si="6"/>
        <v>450000</v>
      </c>
      <c r="BW14" s="122">
        <f t="shared" si="6"/>
        <v>4275000</v>
      </c>
      <c r="BX14" s="122">
        <f t="shared" si="6"/>
        <v>450000</v>
      </c>
      <c r="BY14" s="122">
        <f t="shared" si="6"/>
        <v>25000000</v>
      </c>
      <c r="BZ14" s="108"/>
      <c r="CG14" s="110"/>
      <c r="CL14" s="125"/>
    </row>
    <row r="15" spans="1:91" s="109" customFormat="1">
      <c r="A15" s="130"/>
      <c r="B15" s="130"/>
      <c r="C15" s="112"/>
      <c r="D15" s="112"/>
      <c r="E15" s="112"/>
      <c r="F15" s="112"/>
      <c r="G15" s="112"/>
      <c r="H15" s="131"/>
      <c r="I15" s="112"/>
      <c r="J15" s="112"/>
      <c r="K15" s="112"/>
      <c r="L15" s="132"/>
      <c r="M15" s="132"/>
      <c r="N15" s="132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133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134" t="str">
        <f ca="1">"Hà Nội, ngày "&amp;DAY(TODAY())&amp;" tháng "&amp;MONTH(TODAY())&amp;" năm "&amp;YEAR(TODAY())</f>
        <v>Hà Nội, ngày 16 tháng 7 năm 2018</v>
      </c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135"/>
      <c r="BS15" s="136"/>
      <c r="BT15" s="136"/>
      <c r="BU15" s="136"/>
      <c r="BV15" s="136"/>
      <c r="BW15" s="136"/>
      <c r="BX15" s="136"/>
      <c r="BY15" s="95">
        <f>IFERROR(VLOOKUP(B15,'[2]Bang luong cu'!$B$10:$AK$338,36,0),0)</f>
        <v>0</v>
      </c>
      <c r="BZ15" s="108"/>
      <c r="CG15" s="110"/>
      <c r="CL15" s="110"/>
    </row>
    <row r="16" spans="1:91">
      <c r="J16" s="138"/>
      <c r="K16" s="138" t="s">
        <v>10</v>
      </c>
      <c r="AJ16" s="141"/>
      <c r="AL16" s="142" t="s">
        <v>11</v>
      </c>
      <c r="AV16" s="136"/>
      <c r="AZ16" s="143" t="s">
        <v>12</v>
      </c>
      <c r="BY16" s="95">
        <f>IFERROR(VLOOKUP(B16,'[2]Bang luong cu'!$B$10:$AK$338,36,0),0)</f>
        <v>0</v>
      </c>
      <c r="BZ16" s="108"/>
      <c r="CG16" s="110"/>
    </row>
    <row r="17" spans="1:90">
      <c r="AL17" s="40">
        <f>AB14+AC14+AD14+AE14+AF14+AG14+AH14+AI14+AJ14+AK14</f>
        <v>90680000</v>
      </c>
    </row>
    <row r="19" spans="1:90" ht="1.5" customHeight="1"/>
    <row r="20" spans="1:90">
      <c r="BT20" s="13"/>
    </row>
    <row r="21" spans="1:90" hidden="1"/>
    <row r="22" spans="1:90" s="17" customFormat="1" ht="24" customHeight="1">
      <c r="A22" s="144"/>
      <c r="B22" s="144"/>
      <c r="D22" s="145"/>
      <c r="E22" s="20"/>
      <c r="F22" s="21"/>
      <c r="G22" s="21"/>
      <c r="H22" s="22"/>
      <c r="I22" s="21"/>
      <c r="J22" s="21"/>
      <c r="K22" s="5" t="s">
        <v>9</v>
      </c>
      <c r="L22" s="21"/>
      <c r="M22" s="21"/>
      <c r="N22" s="33"/>
      <c r="O22" s="21"/>
      <c r="P22" s="21"/>
      <c r="Q22" s="21"/>
      <c r="R22" s="21"/>
      <c r="S22" s="146"/>
      <c r="T22" s="146"/>
      <c r="U22" s="146"/>
      <c r="V22" s="146"/>
      <c r="W22" s="146"/>
      <c r="X22" s="146"/>
      <c r="Y22" s="146"/>
      <c r="Z22" s="147"/>
      <c r="AA22" s="148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 t="s">
        <v>8</v>
      </c>
      <c r="AM22" s="150"/>
      <c r="AN22" s="149"/>
      <c r="AO22" s="149"/>
      <c r="AP22" s="149"/>
      <c r="AQ22" s="149"/>
      <c r="AR22" s="149"/>
      <c r="AS22" s="7"/>
      <c r="AT22" s="149"/>
      <c r="AU22" s="149"/>
      <c r="AV22" s="7"/>
      <c r="AW22" s="149"/>
      <c r="AX22" s="149"/>
      <c r="AY22" s="149"/>
      <c r="AZ22" s="149"/>
      <c r="BA22" s="149"/>
      <c r="BB22" s="149"/>
      <c r="BC22" s="149"/>
      <c r="BD22" s="9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10"/>
      <c r="BP22" s="10"/>
      <c r="BQ22" s="10"/>
      <c r="BR22" s="10"/>
      <c r="BS22" s="10"/>
      <c r="BT22" s="10"/>
      <c r="BU22" s="151"/>
      <c r="BV22" s="151"/>
      <c r="BW22" s="151"/>
      <c r="BX22" s="10"/>
      <c r="BY22" s="11"/>
      <c r="CL22" s="18"/>
    </row>
  </sheetData>
  <autoFilter ref="A8:CM17"/>
  <mergeCells count="68">
    <mergeCell ref="BL6:BL7"/>
    <mergeCell ref="BM6:BM7"/>
    <mergeCell ref="BN6:BN7"/>
    <mergeCell ref="AS6:AS7"/>
    <mergeCell ref="AT6:AT7"/>
    <mergeCell ref="AU6:AU7"/>
    <mergeCell ref="AV6:AV7"/>
    <mergeCell ref="AR6:AR7"/>
    <mergeCell ref="CG6:CG7"/>
    <mergeCell ref="AY6:AY7"/>
    <mergeCell ref="AZ6:AZ7"/>
    <mergeCell ref="BA6:BA7"/>
    <mergeCell ref="BB6:BB7"/>
    <mergeCell ref="BC6:BC7"/>
    <mergeCell ref="BD6:BD7"/>
    <mergeCell ref="BX5:BX7"/>
    <mergeCell ref="BY5:BY7"/>
    <mergeCell ref="BV5:BV7"/>
    <mergeCell ref="BS5:BS7"/>
    <mergeCell ref="BT5:BT7"/>
    <mergeCell ref="BU5:BU7"/>
    <mergeCell ref="BW5:BW7"/>
    <mergeCell ref="BE6:BK6"/>
    <mergeCell ref="F6:F7"/>
    <mergeCell ref="AI6:AI7"/>
    <mergeCell ref="W6:W7"/>
    <mergeCell ref="Z6:Z7"/>
    <mergeCell ref="AA6:AA7"/>
    <mergeCell ref="AB6:AB7"/>
    <mergeCell ref="X6:Y6"/>
    <mergeCell ref="AC6:AC7"/>
    <mergeCell ref="AD6:AD7"/>
    <mergeCell ref="AE6:AE7"/>
    <mergeCell ref="AF6:AF7"/>
    <mergeCell ref="AG6:AG7"/>
    <mergeCell ref="AH6:AH7"/>
    <mergeCell ref="BR5:BR7"/>
    <mergeCell ref="L6:L7"/>
    <mergeCell ref="O6:Q6"/>
    <mergeCell ref="R6:R7"/>
    <mergeCell ref="S6:S7"/>
    <mergeCell ref="T6:T7"/>
    <mergeCell ref="U6:V6"/>
    <mergeCell ref="BQ5:BQ7"/>
    <mergeCell ref="AJ6:AJ7"/>
    <mergeCell ref="AW6:AW7"/>
    <mergeCell ref="AX6:AX7"/>
    <mergeCell ref="AK6:AK7"/>
    <mergeCell ref="AL6:AL7"/>
    <mergeCell ref="AM6:AO6"/>
    <mergeCell ref="AP6:AP7"/>
    <mergeCell ref="AQ6:AQ7"/>
    <mergeCell ref="A1:T1"/>
    <mergeCell ref="A2:BN2"/>
    <mergeCell ref="AQ3:AS3"/>
    <mergeCell ref="BO5:BO7"/>
    <mergeCell ref="BP5:BP7"/>
    <mergeCell ref="I6:I7"/>
    <mergeCell ref="J6:J7"/>
    <mergeCell ref="K6:K7"/>
    <mergeCell ref="N6:N7"/>
    <mergeCell ref="M6:M7"/>
    <mergeCell ref="G6:G7"/>
    <mergeCell ref="H6:H7"/>
    <mergeCell ref="A6:A7"/>
    <mergeCell ref="C6:C7"/>
    <mergeCell ref="D6:D7"/>
    <mergeCell ref="E6:E7"/>
  </mergeCells>
  <conditionalFormatting sqref="AV6:AV7">
    <cfRule type="duplicateValues" dxfId="3" priority="16"/>
  </conditionalFormatting>
  <conditionalFormatting sqref="AY6:AY7">
    <cfRule type="duplicateValues" dxfId="2" priority="15"/>
  </conditionalFormatting>
  <conditionalFormatting sqref="C8:BX9">
    <cfRule type="duplicateValues" dxfId="1" priority="21"/>
  </conditionalFormatting>
  <conditionalFormatting sqref="CG8:CG9">
    <cfRule type="duplicateValues" dxfId="0" priority="9"/>
  </conditionalFormatting>
  <pageMargins left="0.11811023622047245" right="0" top="0.35433070866141736" bottom="0.74803149606299213" header="0.11811023622047245" footer="0.31496062992125984"/>
  <pageSetup paperSize="9" scale="4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2.Bang so sanh luong</vt:lpstr>
      <vt:lpstr>3.Bang phan bo luong</vt:lpstr>
      <vt:lpstr>4.Bang luong hien tai</vt:lpstr>
      <vt:lpstr>'4.Bang luong hien tai'!Print_Area</vt:lpstr>
      <vt:lpstr>'4.Bang luong hien tai'!Print_Titles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Binh</dc:creator>
  <cp:lastModifiedBy>Windows User</cp:lastModifiedBy>
  <cp:lastPrinted>2018-01-02T09:30:02Z</cp:lastPrinted>
  <dcterms:created xsi:type="dcterms:W3CDTF">2018-01-02T07:23:16Z</dcterms:created>
  <dcterms:modified xsi:type="dcterms:W3CDTF">2018-07-16T10:11:44Z</dcterms:modified>
</cp:coreProperties>
</file>