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hidePivotFieldList="1"/>
  <mc:AlternateContent xmlns:mc="http://schemas.openxmlformats.org/markup-compatibility/2006">
    <mc:Choice Requires="x15">
      <x15ac:absPath xmlns:x15ac="http://schemas.microsoft.com/office/spreadsheetml/2010/11/ac" url="C:\Users\linhn\Desktop\"/>
    </mc:Choice>
  </mc:AlternateContent>
  <xr:revisionPtr revIDLastSave="0" documentId="13_ncr:1_{B36465C6-4D8E-4177-ABB6-E08BDFD1F6E0}" xr6:coauthVersionLast="47" xr6:coauthVersionMax="47" xr10:uidLastSave="{00000000-0000-0000-0000-000000000000}"/>
  <bookViews>
    <workbookView xWindow="852" yWindow="-108" windowWidth="22296" windowHeight="13176" tabRatio="717" xr2:uid="{00000000-000D-0000-FFFF-FFFF00000000}"/>
  </bookViews>
  <sheets>
    <sheet name="Lương tổng hợp" sheetId="1" r:id="rId1"/>
    <sheet name="Lương báo cáo sở" sheetId="2" state="hidden" r:id="rId2"/>
    <sheet name="Payslip" sheetId="3" state="hidden" r:id="rId3"/>
  </sheets>
  <externalReferences>
    <externalReference r:id="rId4"/>
  </externalReferences>
  <calcPr calcId="181029"/>
</workbook>
</file>

<file path=xl/calcChain.xml><?xml version="1.0" encoding="utf-8"?>
<calcChain xmlns="http://schemas.openxmlformats.org/spreadsheetml/2006/main">
  <c r="CS17" i="1" l="1"/>
  <c r="DP17" i="1" l="1"/>
  <c r="DN17" i="1"/>
  <c r="DN29" i="1"/>
  <c r="CU17" i="1"/>
  <c r="CN17" i="1"/>
  <c r="CH17" i="1"/>
  <c r="BF9" i="1"/>
  <c r="AR17" i="1"/>
  <c r="AP17" i="1"/>
  <c r="C4" i="1"/>
  <c r="C5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AC29" i="1"/>
  <c r="AD29" i="1"/>
  <c r="AE29" i="1"/>
  <c r="AF29" i="1"/>
  <c r="AG29" i="1"/>
  <c r="AH29" i="1"/>
  <c r="AI29" i="1"/>
  <c r="AJ29" i="1"/>
  <c r="AK29" i="1"/>
  <c r="AL29" i="1"/>
  <c r="AM29" i="1"/>
  <c r="AN29" i="1"/>
  <c r="AO29" i="1"/>
  <c r="AQ29" i="1"/>
  <c r="AS29" i="1"/>
  <c r="AT29" i="1"/>
  <c r="AU29" i="1"/>
  <c r="AV29" i="1"/>
  <c r="AW29" i="1"/>
  <c r="AX29" i="1"/>
  <c r="AY29" i="1"/>
  <c r="AZ29" i="1"/>
  <c r="BA29" i="1"/>
  <c r="BB29" i="1"/>
  <c r="BC29" i="1"/>
  <c r="BD29" i="1"/>
  <c r="BE29" i="1"/>
  <c r="BG29" i="1"/>
  <c r="BH29" i="1"/>
  <c r="BI29" i="1"/>
  <c r="BJ29" i="1"/>
  <c r="BK29" i="1"/>
  <c r="BL29" i="1"/>
  <c r="BM29" i="1"/>
  <c r="BN29" i="1"/>
  <c r="BO29" i="1"/>
  <c r="BP29" i="1"/>
  <c r="BQ29" i="1"/>
  <c r="BR29" i="1"/>
  <c r="BS29" i="1"/>
  <c r="BT29" i="1"/>
  <c r="BU29" i="1"/>
  <c r="BV29" i="1"/>
  <c r="BW29" i="1"/>
  <c r="BX29" i="1"/>
  <c r="BY29" i="1"/>
  <c r="BZ29" i="1"/>
  <c r="CA29" i="1"/>
  <c r="CB29" i="1"/>
  <c r="CC29" i="1"/>
  <c r="CD29" i="1"/>
  <c r="CE29" i="1"/>
  <c r="CF29" i="1"/>
  <c r="CG29" i="1"/>
  <c r="CI29" i="1"/>
  <c r="CJ29" i="1"/>
  <c r="CK29" i="1"/>
  <c r="CL29" i="1"/>
  <c r="CM29" i="1"/>
  <c r="CO29" i="1"/>
  <c r="CP29" i="1"/>
  <c r="CQ29" i="1"/>
  <c r="CR29" i="1"/>
  <c r="CT29" i="1"/>
  <c r="CV29" i="1"/>
  <c r="CW29" i="1"/>
  <c r="CX29" i="1"/>
  <c r="CY29" i="1"/>
  <c r="CZ29" i="1"/>
  <c r="DA29" i="1"/>
  <c r="DB29" i="1"/>
  <c r="DC29" i="1"/>
  <c r="DD29" i="1"/>
  <c r="DE29" i="1"/>
  <c r="DF29" i="1"/>
  <c r="DG29" i="1"/>
  <c r="DH29" i="1"/>
  <c r="DI29" i="1"/>
  <c r="DJ29" i="1"/>
  <c r="DK29" i="1"/>
  <c r="DL29" i="1"/>
  <c r="DM29" i="1"/>
  <c r="DO29" i="1"/>
  <c r="DP29" i="1"/>
  <c r="DQ29" i="1"/>
  <c r="DR29" i="1"/>
  <c r="DS29" i="1"/>
  <c r="C3" i="2"/>
  <c r="C4" i="2"/>
  <c r="C5" i="2"/>
  <c r="A10" i="2"/>
  <c r="P11" i="2"/>
  <c r="Q11" i="2"/>
  <c r="R11" i="2"/>
  <c r="T11" i="2"/>
  <c r="U11" i="2"/>
  <c r="V11" i="2"/>
  <c r="W11" i="2"/>
  <c r="X11" i="2"/>
  <c r="Y11" i="2"/>
  <c r="Z11" i="2"/>
  <c r="AA11" i="2"/>
  <c r="AB11" i="2"/>
  <c r="AC11" i="2"/>
  <c r="AD11" i="2"/>
  <c r="N8" i="3"/>
  <c r="E12" i="3"/>
  <c r="E14" i="3"/>
  <c r="E21" i="3"/>
  <c r="I21" i="3"/>
  <c r="Q21" i="3"/>
  <c r="Q37" i="3"/>
  <c r="I23" i="3"/>
  <c r="Q23" i="3"/>
  <c r="I25" i="3"/>
  <c r="I37" i="3"/>
  <c r="Q29" i="3"/>
  <c r="I31" i="3"/>
  <c r="Q31" i="3"/>
  <c r="Q39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Kiều Thị Hà Trâm</author>
  </authors>
  <commentList>
    <comment ref="Q29" authorId="0" shapeId="0" xr:uid="{00000000-0006-0000-0200-000001000000}">
      <text>
        <r>
          <rPr>
            <b/>
            <sz val="9"/>
            <rFont val="Tahoma"/>
            <family val="2"/>
          </rPr>
          <t>Kiều Thị Hà Trâm:</t>
        </r>
        <r>
          <rPr>
            <sz val="9"/>
            <rFont val="Tahoma"/>
            <family val="2"/>
          </rPr>
          <t>_x000D_
Collect "national disaster relief fund"applied to all employees in Vietnam for year 2015. The amount is 1 working day worth of salary of the HCMC regional monthly basic salary (3.1mil/month), equally to 129.167VND</t>
        </r>
      </text>
    </comment>
  </commentList>
</comments>
</file>

<file path=xl/sharedStrings.xml><?xml version="1.0" encoding="utf-8"?>
<sst xmlns="http://schemas.openxmlformats.org/spreadsheetml/2006/main" count="598" uniqueCount="354">
  <si>
    <t>Total</t>
  </si>
  <si>
    <t>Lương cơ bản</t>
  </si>
  <si>
    <t>Lương thực nhận</t>
  </si>
  <si>
    <t>Thuế TNCN</t>
  </si>
  <si>
    <t>Số tiền</t>
  </si>
  <si>
    <t>Amount</t>
  </si>
  <si>
    <t>Lương Phước Đông</t>
  </si>
  <si>
    <t>Phụ cấp cơm trưa</t>
  </si>
  <si>
    <t>Lương ngoài giờ</t>
  </si>
  <si>
    <t>Truy lĩnh</t>
  </si>
  <si>
    <t>Thưởng</t>
  </si>
  <si>
    <t>Khấu trừ khác</t>
  </si>
  <si>
    <t>Họ và Tên</t>
  </si>
  <si>
    <t>Emp. Name</t>
  </si>
  <si>
    <t>:</t>
  </si>
  <si>
    <t>MSNV</t>
  </si>
  <si>
    <t>Emp. Code</t>
  </si>
  <si>
    <t>Chức danh</t>
  </si>
  <si>
    <t>Designation</t>
  </si>
  <si>
    <t>Đơn vị</t>
  </si>
  <si>
    <t>Department</t>
  </si>
  <si>
    <t>Ngày vào</t>
  </si>
  <si>
    <t>Joining date</t>
  </si>
  <si>
    <t>Hình thức thanh toán</t>
  </si>
  <si>
    <t>Pay Method</t>
  </si>
  <si>
    <t>Tài khoản</t>
  </si>
  <si>
    <t>Account Number</t>
  </si>
  <si>
    <t>Tại ngân hàng</t>
  </si>
  <si>
    <t>At Bank</t>
  </si>
  <si>
    <t>NGÀY LÀM VIỆC</t>
  </si>
  <si>
    <t>WORKING DETAILS</t>
  </si>
  <si>
    <t>CÁC KHOẢN THU NHẬP (VND)</t>
  </si>
  <si>
    <t>EARNING DETAILS</t>
  </si>
  <si>
    <t>CÁC KHOẢN KHẤU TRỪ</t>
  </si>
  <si>
    <t>DEDUCTION DETAILS</t>
  </si>
  <si>
    <t>Khoản thu nhập</t>
  </si>
  <si>
    <t>Earning</t>
  </si>
  <si>
    <t>Khoản khấu trừ</t>
  </si>
  <si>
    <t>Deduction</t>
  </si>
  <si>
    <t>Ngày làm việc thực tế</t>
  </si>
  <si>
    <t>Actual working days</t>
  </si>
  <si>
    <t>Basic salary</t>
  </si>
  <si>
    <t>BHXH, YT, TN</t>
  </si>
  <si>
    <t>SI, HI, UI (10,5%)</t>
  </si>
  <si>
    <t>Nghỉ có lương</t>
  </si>
  <si>
    <t>Payable Leave days</t>
  </si>
  <si>
    <t>PIT</t>
  </si>
  <si>
    <t>Nghỉ không lương</t>
  </si>
  <si>
    <t>Unpaid leave days</t>
  </si>
  <si>
    <t>Truy thu</t>
  </si>
  <si>
    <t>Collect</t>
  </si>
  <si>
    <t>Ngoài giờ</t>
  </si>
  <si>
    <t>Over time days</t>
  </si>
  <si>
    <t>Trừ tạm ứng</t>
  </si>
  <si>
    <t>Advance</t>
  </si>
  <si>
    <t>Other deduction</t>
  </si>
  <si>
    <t>Lunch allowance</t>
  </si>
  <si>
    <t>Đã chi/ đã nhận trước</t>
  </si>
  <si>
    <t>Payment in advance</t>
  </si>
  <si>
    <t>Bonus</t>
  </si>
  <si>
    <t>Retroactive</t>
  </si>
  <si>
    <t>Tổng công</t>
  </si>
  <si>
    <t>Total days</t>
  </si>
  <si>
    <t>Tổng khấu trừ</t>
  </si>
  <si>
    <t>Total Deduction</t>
  </si>
  <si>
    <t>Net Salary</t>
  </si>
  <si>
    <t>CÔNG TY CỔ PHẦN BẢO HIỂM PHÚ HƯNG</t>
  </si>
  <si>
    <t>Điện Thoại: (84-8) 5413 5966  –  Fax: (84-8) 5413 5965</t>
  </si>
  <si>
    <t>Email: info@pacvn.vn   -  Website: http://www.pacvn.vn</t>
  </si>
  <si>
    <t>Vietcombank</t>
  </si>
  <si>
    <t>Bank</t>
  </si>
  <si>
    <t>Thu nhập theo ngày công</t>
  </si>
  <si>
    <t>Gross Income</t>
  </si>
  <si>
    <t>Work-day income</t>
  </si>
  <si>
    <t>Overtime payment</t>
  </si>
  <si>
    <t>Tổng các khoản thu nhập</t>
  </si>
  <si>
    <t>Total income of month</t>
  </si>
  <si>
    <t>Tổng thu nhập</t>
  </si>
  <si>
    <t>Tầng 4, CR3-04A, 109 Tôn Dật Tiên, P. Tân Phú, Q.7, TP,HCM</t>
  </si>
  <si>
    <t>BẢNG CHI TIẾT LƯƠNG THÁNG 01/2017</t>
  </si>
  <si>
    <t>SALARY SLIP FOR  JAN, 2017</t>
  </si>
  <si>
    <t>Lái xe</t>
  </si>
  <si>
    <t>0008</t>
  </si>
  <si>
    <t>Phòng/Bộ phận</t>
  </si>
  <si>
    <t>0004</t>
  </si>
  <si>
    <t>01/02/2021</t>
  </si>
  <si>
    <t>Mã nhân viên</t>
  </si>
  <si>
    <t>Họ tên nhân viên</t>
  </si>
  <si>
    <t>Họ tên nhân viên_x000D_
(Không dấu)</t>
  </si>
  <si>
    <t>Ngày bắt đầu tính công</t>
  </si>
  <si>
    <t>Ngày kết thúc tính công</t>
  </si>
  <si>
    <t>24356546</t>
  </si>
  <si>
    <t>0005</t>
  </si>
  <si>
    <t>Nguyễn Thị Dương</t>
  </si>
  <si>
    <t>0037</t>
  </si>
  <si>
    <t>Nguyễn Sỹ Luân</t>
  </si>
  <si>
    <t>NGUYEN SY LUAN</t>
  </si>
  <si>
    <t>Phòng Hành chính</t>
  </si>
  <si>
    <t>BẢNG LƯƠNG BÁO CÁO SỞ</t>
  </si>
  <si>
    <t>STT</t>
  </si>
  <si>
    <t>Chức vụ</t>
  </si>
  <si>
    <t>Bảng lương</t>
  </si>
  <si>
    <t>Nhóm lương</t>
  </si>
  <si>
    <t>Bậc lương</t>
  </si>
  <si>
    <t>Hệ số lương</t>
  </si>
  <si>
    <t>Hệ số vượt khung</t>
  </si>
  <si>
    <t>Hệ số bảo lưu</t>
  </si>
  <si>
    <t>Thành tiền</t>
  </si>
  <si>
    <t>Ngày hưởng</t>
  </si>
  <si>
    <t>Tháng hưởng</t>
  </si>
  <si>
    <t>Năm hưởng</t>
  </si>
  <si>
    <t>% Vượt khung</t>
  </si>
  <si>
    <t>Hệ số chức vụ</t>
  </si>
  <si>
    <t>% Ưu đãi</t>
  </si>
  <si>
    <t>Hệ số ưu đãi</t>
  </si>
  <si>
    <t>% Thu hút</t>
  </si>
  <si>
    <t>Hệ số thu hút</t>
  </si>
  <si>
    <t>Hệ số độc hại</t>
  </si>
  <si>
    <t>Hệ số trách nhiệm</t>
  </si>
  <si>
    <t>Hệ số kiêm nhiệm</t>
  </si>
  <si>
    <t>Hệ số giám định</t>
  </si>
  <si>
    <t>Tổng</t>
  </si>
  <si>
    <t>Các khoản đóng góp 23.5% hệ số</t>
  </si>
  <si>
    <t>Tổng số hệ số</t>
  </si>
  <si>
    <t>10821</t>
  </si>
  <si>
    <t>Nguyễn Mai Lan</t>
  </si>
  <si>
    <t>NGUYEN MAI LAN</t>
  </si>
  <si>
    <t>Khối Quản trị</t>
  </si>
  <si>
    <t>Trưởng phòng nhân sự</t>
  </si>
  <si>
    <t>BACK</t>
  </si>
  <si>
    <t>8765765456</t>
  </si>
  <si>
    <t>04/01/2021</t>
  </si>
  <si>
    <t>01/06/2021</t>
  </si>
  <si>
    <t>30/06/2021</t>
  </si>
  <si>
    <t>0035</t>
  </si>
  <si>
    <t>Cao Hải Anh</t>
  </si>
  <si>
    <t>CAO HAI ANH</t>
  </si>
  <si>
    <t>Phòng Công nghệ thông tin</t>
  </si>
  <si>
    <t>Chuyên viên Công nghệ thông tin</t>
  </si>
  <si>
    <t>358984235</t>
  </si>
  <si>
    <t>Hợp đồng xác định thời hạn 12 tháng</t>
  </si>
  <si>
    <t>01/01/2021</t>
  </si>
  <si>
    <t>0036</t>
  </si>
  <si>
    <t>Nguyễn Hữu Hưng</t>
  </si>
  <si>
    <t>NGUYEN HUU HUNG</t>
  </si>
  <si>
    <t>Chuyên viên vận hành hệ thống</t>
  </si>
  <si>
    <t>453654123</t>
  </si>
  <si>
    <t>06/06/2021</t>
  </si>
  <si>
    <t>0038</t>
  </si>
  <si>
    <t>Đào Duy Từ</t>
  </si>
  <si>
    <t>DAO DUY TU</t>
  </si>
  <si>
    <t>CS</t>
  </si>
  <si>
    <t>987532345632</t>
  </si>
  <si>
    <t>Tổng lương</t>
  </si>
  <si>
    <t>Thu nhập tính thuế</t>
  </si>
  <si>
    <t>Yone3</t>
  </si>
  <si>
    <t>Kiều Văn Tuấn Linh</t>
  </si>
  <si>
    <t>234567890</t>
  </si>
  <si>
    <t>05/08/2020</t>
  </si>
  <si>
    <t>Miền Bắc</t>
  </si>
  <si>
    <t>BẢNG LƯƠNG KHỐI BACK</t>
  </si>
  <si>
    <t>Khối</t>
  </si>
  <si>
    <t>Miền</t>
  </si>
  <si>
    <t>Số CMTND</t>
  </si>
  <si>
    <t>Tình trạng hợp đồng</t>
  </si>
  <si>
    <t>Ngày nghỉ</t>
  </si>
  <si>
    <t>Thâm niên</t>
  </si>
  <si>
    <t>Lương cơ bản/Đơn giá</t>
  </si>
  <si>
    <t>Lương hiệu quả công việc</t>
  </si>
  <si>
    <t>Đơn giá tiền ăn</t>
  </si>
  <si>
    <t>Công chế độ trong tháng (NCC)</t>
  </si>
  <si>
    <t>Thực tế (Thử việc/ Lương cũ)</t>
  </si>
  <si>
    <t>Lễ/Tết</t>
  </si>
  <si>
    <t>Nghỉ chế độ (hiếu, hỉ, khác…)</t>
  </si>
  <si>
    <t>Ngày công công tác</t>
  </si>
  <si>
    <t>Ngày phép</t>
  </si>
  <si>
    <t>Tổng cũ</t>
  </si>
  <si>
    <t>Thực tế (HĐLĐ_x000D_
/Lương mới)</t>
  </si>
  <si>
    <t>Phép năm</t>
  </si>
  <si>
    <t>Tổng mới</t>
  </si>
  <si>
    <t>Ngày vi phạm nội quy</t>
  </si>
  <si>
    <t>Không lương</t>
  </si>
  <si>
    <t>Tổng ngày công</t>
  </si>
  <si>
    <t>Hệ số KPI</t>
  </si>
  <si>
    <t>Lương cơ bản (thực tế)</t>
  </si>
  <si>
    <t>Lương hiệu quả công việc (thực tết)</t>
  </si>
  <si>
    <t>Tiền ăn</t>
  </si>
  <si>
    <t>Phụ cấp kiêm nhiệm</t>
  </si>
  <si>
    <t>Phụ cấp chức vụ</t>
  </si>
  <si>
    <t>PC máy tính</t>
  </si>
  <si>
    <t>Xăng xe</t>
  </si>
  <si>
    <t>Hỗ trợ khác</t>
  </si>
  <si>
    <t>Phụ cấp thâm niên</t>
  </si>
  <si>
    <t>Điện thoại</t>
  </si>
  <si>
    <t>Tổng phụ cấp</t>
  </si>
  <si>
    <t>Số giờ làm thêm ngày thường CŨ</t>
  </si>
  <si>
    <t>Số giờ làm thêm ngày thường MỚI</t>
  </si>
  <si>
    <t>Tiền lương làm thêm ngày thường</t>
  </si>
  <si>
    <t xml:space="preserve">Số giờ làm thêm CT CŨ </t>
  </si>
  <si>
    <t>Số giờ làm thêm CT MỚI</t>
  </si>
  <si>
    <t>Tiền lương làm thêm ngày CT</t>
  </si>
  <si>
    <t>Số giờ làm thêm ngày Lễ/Tết CŨ</t>
  </si>
  <si>
    <t>Số giờ làm thêm ngày Lễ/ Tết MỚI</t>
  </si>
  <si>
    <t>Tiền lương làm thêm ngày Lễ/Tết</t>
  </si>
  <si>
    <t>Tổng giờ làm thêm trong tháng</t>
  </si>
  <si>
    <t>Số giờ làm thêm của lái xe - NgÀY thường</t>
  </si>
  <si>
    <t>Số giờ làm thêm của lái xe CUỐI TUẦN</t>
  </si>
  <si>
    <t>Tiền lương thêm giờ của Lái xe</t>
  </si>
  <si>
    <t>Số giờ làm thêm của IT CHẠY POST</t>
  </si>
  <si>
    <t>Số giờ làm thêm của IT CUỐI TUẦN</t>
  </si>
  <si>
    <t>Tiền lương Thêm giờ của trực của IT</t>
  </si>
  <si>
    <t>CỘNG LƯƠNG LÀM THÊM</t>
  </si>
  <si>
    <t>HOA HỒNG TRÁI PHIẾU BB</t>
  </si>
  <si>
    <t>HOA HỒNG TRÁI PHIẾU BS</t>
  </si>
  <si>
    <t>HH tiền vay</t>
  </si>
  <si>
    <t>HHCS</t>
  </si>
  <si>
    <t>HHIB</t>
  </si>
  <si>
    <t>Tổng hoa hồng</t>
  </si>
  <si>
    <t>THƯỞNG</t>
  </si>
  <si>
    <t>Bồi dưỡng đào tạo nội bộ</t>
  </si>
  <si>
    <t xml:space="preserve">Tiền OVT bổ sung </t>
  </si>
  <si>
    <t>Tiền ăn OVT</t>
  </si>
  <si>
    <t>Sinh nhật</t>
  </si>
  <si>
    <t>Thu nhập bổ sung</t>
  </si>
  <si>
    <t>Tổng các khoản cộng thêm trước thuế</t>
  </si>
  <si>
    <t>Phạt vi phạm nội quy</t>
  </si>
  <si>
    <t>Truy thu tiền bảo hiểm y tế</t>
  </si>
  <si>
    <t>Trừ khác</t>
  </si>
  <si>
    <t>Tổng các khoản trừ đi trước thuế</t>
  </si>
  <si>
    <t>TỔNG THU NHẬP TRƯỚC THUẾ</t>
  </si>
  <si>
    <t>Tiền ăn  chịu thuế</t>
  </si>
  <si>
    <t>OT Không chịu thuế</t>
  </si>
  <si>
    <t>Tiền bổ sung không tính thuế</t>
  </si>
  <si>
    <t>Thu nhập chịu thuế</t>
  </si>
  <si>
    <t>Giảm trừ gia cảnh</t>
  </si>
  <si>
    <t>Thuế thu nhập trừ của nhân viên</t>
  </si>
  <si>
    <t>Lương tham gia BHXH theo bảng BHXH tổng hợp</t>
  </si>
  <si>
    <t>BHXHNV 8%</t>
  </si>
  <si>
    <t>BHYTNV 1.5%</t>
  </si>
  <si>
    <t>BH THẤT NGHIỆP NV ĐÓNG 1%</t>
  </si>
  <si>
    <t>BHXHNV 10.5%</t>
  </si>
  <si>
    <t>Quỹ công đoàn NV 1%</t>
  </si>
  <si>
    <t>BHXHCTY 17.5%</t>
  </si>
  <si>
    <t>BHYTCTY 3%</t>
  </si>
  <si>
    <t>BH THẤT NGHIỆP CTY ĐÓNG 1%</t>
  </si>
  <si>
    <t>BHXH CTY 21%</t>
  </si>
  <si>
    <t>Công đoàn CTY</t>
  </si>
  <si>
    <t>Tổng chi bảo hiểm công đoàn công ty</t>
  </si>
  <si>
    <t>Bồi hoàn đào tạo</t>
  </si>
  <si>
    <t>Các khoản trừ đi sau thuế</t>
  </si>
  <si>
    <t>Tổng các khoản giảm trừ NV</t>
  </si>
  <si>
    <t>Trợ cấp thôi việc</t>
  </si>
  <si>
    <t>Cộng thêm sau thuế khác</t>
  </si>
  <si>
    <t>Tổng các khoản cộng thêm sau thuế</t>
  </si>
  <si>
    <t>Tổng thực lĩnh cuối cùng trong tháng</t>
  </si>
  <si>
    <t>Tạm giữ</t>
  </si>
  <si>
    <t>Tổng lương chuyển khoản</t>
  </si>
  <si>
    <t>Nguyễn Thị Dung</t>
  </si>
  <si>
    <t>NGUYEN THI DUNG</t>
  </si>
  <si>
    <t>Phòng Nhân sự</t>
  </si>
  <si>
    <t>Chuyên viên nhân sự</t>
  </si>
  <si>
    <t>Miền Nam</t>
  </si>
  <si>
    <t>2354362546</t>
  </si>
  <si>
    <t>01/11/2020</t>
  </si>
  <si>
    <t>NGUYEN THI DUONG</t>
  </si>
  <si>
    <t>1234567856</t>
  </si>
  <si>
    <t>0006</t>
  </si>
  <si>
    <t>Nguyễn Quang Minh</t>
  </si>
  <si>
    <t>NGUYEN QUANG MINH</t>
  </si>
  <si>
    <t>Cộng tác viên nhân sự</t>
  </si>
  <si>
    <t>972311</t>
  </si>
  <si>
    <t>Hợp đồng thực tập sinh</t>
  </si>
  <si>
    <t>Nguyễn Hữu Hoan</t>
  </si>
  <si>
    <t>NGUYEN HUU HOAN</t>
  </si>
  <si>
    <t>35464789</t>
  </si>
  <si>
    <t>Hợp đồng xác định thời hạn 24 tháng</t>
  </si>
  <si>
    <t>02/12/2020</t>
  </si>
  <si>
    <t>0009</t>
  </si>
  <si>
    <t>Nguyễn Bích Vân</t>
  </si>
  <si>
    <t>NGUYEN BICH VAN</t>
  </si>
  <si>
    <t>2342654655</t>
  </si>
  <si>
    <t>Hợp đồng không xác định thời hạn</t>
  </si>
  <si>
    <t>01/06/2018</t>
  </si>
  <si>
    <t>0010</t>
  </si>
  <si>
    <t>Nguyễn Thanh Mai</t>
  </si>
  <si>
    <t>NGUYEN THANH MAI</t>
  </si>
  <si>
    <t>47587689</t>
  </si>
  <si>
    <t>Hợp đồng thử việc</t>
  </si>
  <si>
    <t>01/05/2021</t>
  </si>
  <si>
    <t>0014</t>
  </si>
  <si>
    <t>KIEU VAN TUAN LINH</t>
  </si>
  <si>
    <t>2534543</t>
  </si>
  <si>
    <t>0017</t>
  </si>
  <si>
    <t>Vũ Thanh Nhàn</t>
  </si>
  <si>
    <t>VU THANH NHAN</t>
  </si>
  <si>
    <t>IB</t>
  </si>
  <si>
    <t>155582525</t>
  </si>
  <si>
    <t>0025</t>
  </si>
  <si>
    <t>Yone1</t>
  </si>
  <si>
    <t>YONE1</t>
  </si>
  <si>
    <t>184243434734848</t>
  </si>
  <si>
    <t>Hợp đồng xác định thời hạn 36 tháng</t>
  </si>
  <si>
    <t>01/05/2020</t>
  </si>
  <si>
    <t>0026</t>
  </si>
  <si>
    <t>Yone2</t>
  </si>
  <si>
    <t>YONE2</t>
  </si>
  <si>
    <t>74869659675969</t>
  </si>
  <si>
    <t>0027</t>
  </si>
  <si>
    <t>YONE3</t>
  </si>
  <si>
    <t>Chuyên viên tiền lương</t>
  </si>
  <si>
    <t>79846497496476</t>
  </si>
  <si>
    <t>0029</t>
  </si>
  <si>
    <t>Đỗ Như Nghiệp</t>
  </si>
  <si>
    <t>DO NHU NGHIEP</t>
  </si>
  <si>
    <t>Chuyên viên Kế hoạch</t>
  </si>
  <si>
    <t>1111111</t>
  </si>
  <si>
    <t>01/01/2020</t>
  </si>
  <si>
    <t>0031</t>
  </si>
  <si>
    <t>Nguyễn Văn G</t>
  </si>
  <si>
    <t>NGUYEN VAN G</t>
  </si>
  <si>
    <t>Thực tập sinh tiền lương</t>
  </si>
  <si>
    <t>2421523532</t>
  </si>
  <si>
    <t/>
  </si>
  <si>
    <t>0033</t>
  </si>
  <si>
    <t>Hà 1</t>
  </si>
  <si>
    <t>HA 1</t>
  </si>
  <si>
    <t>87592753753</t>
  </si>
  <si>
    <t>22/10/2019</t>
  </si>
  <si>
    <t>10822</t>
  </si>
  <si>
    <t>Nguyễn Ngọc Đức</t>
  </si>
  <si>
    <t>NGUYEN NGOC DUC</t>
  </si>
  <si>
    <t>3644654763</t>
  </si>
  <si>
    <t>02/02/2021</t>
  </si>
  <si>
    <t>0007</t>
  </si>
  <si>
    <t>Đỗ Quang Minh</t>
  </si>
  <si>
    <t>DO QUANG MINH</t>
  </si>
  <si>
    <t>Phòng Tín dụng</t>
  </si>
  <si>
    <t>Chuyên viên tín dụng</t>
  </si>
  <si>
    <t>Kỳ công lương tháng 6/2021</t>
  </si>
  <si>
    <t>Ok</t>
  </si>
  <si>
    <t>OK</t>
  </si>
  <si>
    <t>Chưa hiển thị ngày nghỉ việc với trường (Mã NV 0038)</t>
  </si>
  <si>
    <t>Chưa tính ra dữ liệu</t>
  </si>
  <si>
    <t>ok</t>
  </si>
  <si>
    <t>Chưa test</t>
  </si>
  <si>
    <t>Tính</t>
  </si>
  <si>
    <t>Sai</t>
  </si>
  <si>
    <t>Làm thêm giờ đúng</t>
  </si>
  <si>
    <t>Chưa có dữ liệu test</t>
  </si>
  <si>
    <t>Chưa ra dữ liệu</t>
  </si>
  <si>
    <t xml:space="preserve">Chưa tính ra </t>
  </si>
  <si>
    <t>Chưa tính ra</t>
  </si>
  <si>
    <t>Done</t>
  </si>
  <si>
    <t>DONE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</si>
</sst>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_-&quot;£&quot;* #,##0.00_-;\-&quot;£&quot;* #,##0.00_-;_-&quot;£&quot;* &quot;-&quot;??_-;_-@_-"/>
    <numFmt numFmtId="165" formatCode="_-* #,##0.00_-;\-* #,##0.00_-;_-* &quot;-&quot;??_-;_-@_-"/>
    <numFmt numFmtId="166" formatCode="_-* #.##0.00_-;\-* #.##0.00_-;_-* &quot;-&quot;??_-;_-@_-"/>
    <numFmt numFmtId="167" formatCode="_-* #,##0_-;\-* #,##0_-;_-* &quot;-&quot;??_-;_-@_-"/>
    <numFmt numFmtId="168" formatCode="_(* #,##0.0_);_(* \(#,##0.0\);_(* &quot;-&quot;??_);_(@_)"/>
    <numFmt numFmtId="169" formatCode="_(* #,##0_);_(* \(#,##0\);_(* &quot;-&quot;??_);_(@_)"/>
    <numFmt numFmtId="170" formatCode="#,##0;[Red]#,##0"/>
    <numFmt numFmtId="171" formatCode="_-* #,##0.0_-;\-* #,##0.0_-;_-* &quot;-&quot;??_-;_-@_-"/>
  </numFmts>
  <fonts count="67">
    <font>
      <sz val="10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9"/>
      <name val="Times New Roman"/>
      <family val="1"/>
    </font>
    <font>
      <b/>
      <sz val="8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b/>
      <sz val="12"/>
      <name val="VNI-Times"/>
      <family val="2"/>
    </font>
    <font>
      <b/>
      <i/>
      <sz val="14"/>
      <name val="Arial"/>
      <family val="2"/>
    </font>
    <font>
      <i/>
      <sz val="8"/>
      <name val="Arial"/>
      <family val="2"/>
    </font>
    <font>
      <b/>
      <i/>
      <sz val="8"/>
      <name val="Arial"/>
      <family val="2"/>
    </font>
    <font>
      <sz val="1"/>
      <name val="Arial"/>
      <family val="2"/>
    </font>
    <font>
      <sz val="9"/>
      <name val="Tahoma"/>
      <family val="2"/>
    </font>
    <font>
      <b/>
      <sz val="9"/>
      <name val="Tahoma"/>
      <family val="2"/>
    </font>
    <font>
      <sz val="10"/>
      <color indexed="8"/>
      <name val="MS Sans Serif"/>
      <family val="2"/>
    </font>
    <font>
      <sz val="12"/>
      <name val="VNI-Times"/>
      <family val="2"/>
    </font>
    <font>
      <u/>
      <sz val="12"/>
      <color indexed="12"/>
      <name val="VNI-Times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Arial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8.9499999999999993"/>
      <color indexed="8"/>
      <name val=".VnTimeH"/>
      <family val="2"/>
    </font>
    <font>
      <sz val="11"/>
      <color indexed="8"/>
      <name val="新細明體"/>
      <family val="1"/>
    </font>
    <font>
      <sz val="11"/>
      <color indexed="9"/>
      <name val="新細明體"/>
      <family val="1"/>
    </font>
    <font>
      <sz val="11"/>
      <color indexed="60"/>
      <name val="新細明體"/>
      <family val="1"/>
    </font>
    <font>
      <b/>
      <sz val="11"/>
      <color indexed="8"/>
      <name val="新細明體"/>
      <family val="1"/>
    </font>
    <font>
      <sz val="11"/>
      <color indexed="20"/>
      <name val="新細明體"/>
      <family val="1"/>
    </font>
    <font>
      <sz val="11"/>
      <color indexed="17"/>
      <name val="新細明體"/>
      <family val="1"/>
    </font>
    <font>
      <b/>
      <sz val="18"/>
      <color indexed="56"/>
      <name val="新細明體"/>
      <family val="1"/>
    </font>
    <font>
      <b/>
      <sz val="15"/>
      <color indexed="56"/>
      <name val="新細明體"/>
      <family val="1"/>
    </font>
    <font>
      <b/>
      <sz val="13"/>
      <color indexed="56"/>
      <name val="新細明體"/>
      <family val="1"/>
    </font>
    <font>
      <b/>
      <sz val="11"/>
      <color indexed="56"/>
      <name val="新細明體"/>
      <family val="1"/>
    </font>
    <font>
      <b/>
      <sz val="11"/>
      <color indexed="9"/>
      <name val="新細明體"/>
      <family val="1"/>
    </font>
    <font>
      <b/>
      <sz val="11"/>
      <color indexed="52"/>
      <name val="新細明體"/>
      <family val="1"/>
    </font>
    <font>
      <i/>
      <sz val="11"/>
      <color indexed="23"/>
      <name val="新細明體"/>
      <family val="1"/>
    </font>
    <font>
      <sz val="11"/>
      <color indexed="10"/>
      <name val="新細明體"/>
      <family val="1"/>
    </font>
    <font>
      <sz val="11"/>
      <color indexed="62"/>
      <name val="新細明體"/>
      <family val="1"/>
    </font>
    <font>
      <b/>
      <sz val="11"/>
      <color indexed="63"/>
      <name val="新細明體"/>
      <family val="1"/>
    </font>
    <font>
      <sz val="11"/>
      <color indexed="52"/>
      <name val="新細明體"/>
      <family val="1"/>
    </font>
    <font>
      <sz val="10"/>
      <color indexed="8"/>
      <name val=".VnTimeH"/>
      <family val="2"/>
    </font>
    <font>
      <sz val="12"/>
      <color indexed="8"/>
      <name val="Times New Roman"/>
      <family val="2"/>
    </font>
    <font>
      <sz val="11"/>
      <color indexed="8"/>
      <name val="Calibri"/>
      <family val="2"/>
    </font>
    <font>
      <sz val="12"/>
      <color indexed="8"/>
      <name val="Arial"/>
      <family val="2"/>
    </font>
    <font>
      <sz val="12"/>
      <color indexed="8"/>
      <name val="Times New Roman"/>
      <family val="2"/>
    </font>
    <font>
      <sz val="13"/>
      <name val="Times New Roman"/>
      <family val="1"/>
    </font>
    <font>
      <b/>
      <sz val="13"/>
      <name val="Times New Roman"/>
      <family val="1"/>
    </font>
    <font>
      <sz val="13"/>
      <color indexed="8"/>
      <name val="Times New Roman"/>
      <family val="1"/>
    </font>
    <font>
      <b/>
      <i/>
      <sz val="13"/>
      <name val="Times New Roman"/>
      <family val="1"/>
    </font>
    <font>
      <b/>
      <u/>
      <sz val="13"/>
      <name val="Times New Roman"/>
      <family val="1"/>
    </font>
    <font>
      <b/>
      <u val="singleAccounting"/>
      <sz val="13"/>
      <name val="Times New Roman"/>
      <family val="1"/>
    </font>
    <font>
      <sz val="8"/>
      <color rgb="FFA3832A"/>
      <name val="Arial"/>
      <family val="2"/>
    </font>
    <font>
      <sz val="13"/>
      <color theme="1"/>
      <name val="Times New Roman"/>
      <family val="1"/>
    </font>
  </fonts>
  <fills count="32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D9D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dotted">
        <color indexed="64"/>
      </top>
      <bottom/>
      <diagonal/>
    </border>
    <border>
      <left/>
      <right style="thin">
        <color indexed="64"/>
      </right>
      <top/>
      <bottom style="dotted">
        <color indexed="64"/>
      </bottom>
      <diagonal/>
    </border>
    <border>
      <left/>
      <right style="thin">
        <color indexed="22"/>
      </right>
      <top/>
      <bottom/>
      <diagonal/>
    </border>
  </borders>
  <cellStyleXfs count="202">
    <xf numFmtId="0" fontId="0" fillId="0" borderId="0"/>
    <xf numFmtId="0" fontId="2" fillId="2" borderId="0" applyNumberFormat="0" applyBorder="0" applyAlignment="0" applyProtection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7" borderId="0" applyNumberFormat="0" applyBorder="0" applyAlignment="0" applyProtection="0"/>
    <xf numFmtId="0" fontId="37" fillId="2" borderId="0" applyNumberFormat="0" applyBorder="0" applyAlignment="0" applyProtection="0"/>
    <xf numFmtId="0" fontId="37" fillId="3" borderId="0" applyNumberFormat="0" applyBorder="0" applyAlignment="0" applyProtection="0"/>
    <xf numFmtId="0" fontId="37" fillId="4" borderId="0" applyNumberFormat="0" applyBorder="0" applyAlignment="0" applyProtection="0"/>
    <xf numFmtId="0" fontId="37" fillId="5" borderId="0" applyNumberFormat="0" applyBorder="0" applyAlignment="0" applyProtection="0"/>
    <xf numFmtId="0" fontId="37" fillId="6" borderId="0" applyNumberFormat="0" applyBorder="0" applyAlignment="0" applyProtection="0"/>
    <xf numFmtId="0" fontId="37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2" fillId="11" borderId="0" applyNumberFormat="0" applyBorder="0" applyAlignment="0" applyProtection="0"/>
    <xf numFmtId="0" fontId="37" fillId="8" borderId="0" applyNumberFormat="0" applyBorder="0" applyAlignment="0" applyProtection="0"/>
    <xf numFmtId="0" fontId="37" fillId="9" borderId="0" applyNumberFormat="0" applyBorder="0" applyAlignment="0" applyProtection="0"/>
    <xf numFmtId="0" fontId="37" fillId="10" borderId="0" applyNumberFormat="0" applyBorder="0" applyAlignment="0" applyProtection="0"/>
    <xf numFmtId="0" fontId="37" fillId="5" borderId="0" applyNumberFormat="0" applyBorder="0" applyAlignment="0" applyProtection="0"/>
    <xf numFmtId="0" fontId="37" fillId="8" borderId="0" applyNumberFormat="0" applyBorder="0" applyAlignment="0" applyProtection="0"/>
    <xf numFmtId="0" fontId="37" fillId="11" borderId="0" applyNumberFormat="0" applyBorder="0" applyAlignment="0" applyProtection="0"/>
    <xf numFmtId="0" fontId="19" fillId="12" borderId="0" applyNumberFormat="0" applyBorder="0" applyAlignment="0" applyProtection="0"/>
    <xf numFmtId="0" fontId="19" fillId="12" borderId="0" applyNumberFormat="0" applyBorder="0" applyAlignment="0" applyProtection="0"/>
    <xf numFmtId="0" fontId="19" fillId="9" borderId="0" applyNumberFormat="0" applyBorder="0" applyAlignment="0" applyProtection="0"/>
    <xf numFmtId="0" fontId="19" fillId="9" borderId="0" applyNumberFormat="0" applyBorder="0" applyAlignment="0" applyProtection="0"/>
    <xf numFmtId="0" fontId="19" fillId="10" borderId="0" applyNumberFormat="0" applyBorder="0" applyAlignment="0" applyProtection="0"/>
    <xf numFmtId="0" fontId="19" fillId="10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5" borderId="0" applyNumberFormat="0" applyBorder="0" applyAlignment="0" applyProtection="0"/>
    <xf numFmtId="0" fontId="19" fillId="15" borderId="0" applyNumberFormat="0" applyBorder="0" applyAlignment="0" applyProtection="0"/>
    <xf numFmtId="0" fontId="38" fillId="12" borderId="0" applyNumberFormat="0" applyBorder="0" applyAlignment="0" applyProtection="0"/>
    <xf numFmtId="0" fontId="38" fillId="9" borderId="0" applyNumberFormat="0" applyBorder="0" applyAlignment="0" applyProtection="0"/>
    <xf numFmtId="0" fontId="38" fillId="10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5" borderId="0" applyNumberFormat="0" applyBorder="0" applyAlignment="0" applyProtection="0"/>
    <xf numFmtId="0" fontId="19" fillId="16" borderId="0" applyNumberFormat="0" applyBorder="0" applyAlignment="0" applyProtection="0"/>
    <xf numFmtId="0" fontId="19" fillId="16" borderId="0" applyNumberFormat="0" applyBorder="0" applyAlignment="0" applyProtection="0"/>
    <xf numFmtId="0" fontId="19" fillId="17" borderId="0" applyNumberFormat="0" applyBorder="0" applyAlignment="0" applyProtection="0"/>
    <xf numFmtId="0" fontId="19" fillId="17" borderId="0" applyNumberFormat="0" applyBorder="0" applyAlignment="0" applyProtection="0"/>
    <xf numFmtId="0" fontId="19" fillId="18" borderId="0" applyNumberFormat="0" applyBorder="0" applyAlignment="0" applyProtection="0"/>
    <xf numFmtId="0" fontId="19" fillId="18" borderId="0" applyNumberFormat="0" applyBorder="0" applyAlignment="0" applyProtection="0"/>
    <xf numFmtId="0" fontId="19" fillId="13" borderId="0" applyNumberFormat="0" applyBorder="0" applyAlignment="0" applyProtection="0"/>
    <xf numFmtId="0" fontId="19" fillId="13" borderId="0" applyNumberFormat="0" applyBorder="0" applyAlignment="0" applyProtection="0"/>
    <xf numFmtId="0" fontId="19" fillId="14" borderId="0" applyNumberFormat="0" applyBorder="0" applyAlignment="0" applyProtection="0"/>
    <xf numFmtId="0" fontId="19" fillId="14" borderId="0" applyNumberFormat="0" applyBorder="0" applyAlignment="0" applyProtection="0"/>
    <xf numFmtId="0" fontId="19" fillId="19" borderId="0" applyNumberFormat="0" applyBorder="0" applyAlignment="0" applyProtection="0"/>
    <xf numFmtId="0" fontId="19" fillId="19" borderId="0" applyNumberFormat="0" applyBorder="0" applyAlignment="0" applyProtection="0"/>
    <xf numFmtId="0" fontId="20" fillId="3" borderId="0" applyNumberFormat="0" applyBorder="0" applyAlignment="0" applyProtection="0"/>
    <xf numFmtId="0" fontId="20" fillId="3" borderId="0" applyNumberFormat="0" applyBorder="0" applyAlignment="0" applyProtection="0"/>
    <xf numFmtId="0" fontId="21" fillId="20" borderId="1" applyNumberFormat="0" applyAlignment="0" applyProtection="0"/>
    <xf numFmtId="0" fontId="21" fillId="20" borderId="1" applyNumberFormat="0" applyAlignment="0" applyProtection="0"/>
    <xf numFmtId="0" fontId="22" fillId="21" borderId="2" applyNumberFormat="0" applyAlignment="0" applyProtection="0"/>
    <xf numFmtId="0" fontId="22" fillId="21" borderId="2" applyNumberFormat="0" applyAlignment="0" applyProtection="0"/>
    <xf numFmtId="165" fontId="1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6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57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55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7" fillId="0" borderId="0" applyFont="0" applyFill="0" applyBorder="0" applyAlignment="0" applyProtection="0"/>
    <xf numFmtId="165" fontId="36" fillId="0" borderId="0" applyFont="0" applyFill="0" applyBorder="0" applyAlignment="0" applyProtection="0"/>
    <xf numFmtId="165" fontId="54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17" fillId="0" borderId="0" applyFont="0" applyFill="0" applyBorder="0" applyAlignment="0" applyProtection="0"/>
    <xf numFmtId="0" fontId="23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24" fillId="4" borderId="0" applyNumberFormat="0" applyBorder="0" applyAlignment="0" applyProtection="0"/>
    <xf numFmtId="0" fontId="24" fillId="4" borderId="0" applyNumberFormat="0" applyBorder="0" applyAlignment="0" applyProtection="0"/>
    <xf numFmtId="0" fontId="25" fillId="0" borderId="3" applyNumberFormat="0" applyFill="0" applyAlignment="0" applyProtection="0"/>
    <xf numFmtId="0" fontId="25" fillId="0" borderId="3" applyNumberFormat="0" applyFill="0" applyAlignment="0" applyProtection="0"/>
    <xf numFmtId="0" fontId="26" fillId="0" borderId="4" applyNumberFormat="0" applyFill="0" applyAlignment="0" applyProtection="0"/>
    <xf numFmtId="0" fontId="26" fillId="0" borderId="4" applyNumberFormat="0" applyFill="0" applyAlignment="0" applyProtection="0"/>
    <xf numFmtId="0" fontId="27" fillId="0" borderId="5" applyNumberFormat="0" applyFill="0" applyAlignment="0" applyProtection="0"/>
    <xf numFmtId="0" fontId="27" fillId="0" borderId="5" applyNumberFormat="0" applyFill="0" applyAlignment="0" applyProtection="0"/>
    <xf numFmtId="0" fontId="27" fillId="0" borderId="0" applyNumberFormat="0" applyFill="0" applyBorder="0" applyAlignment="0" applyProtection="0"/>
    <xf numFmtId="0" fontId="27" fillId="0" borderId="0" applyNumberFormat="0" applyFill="0" applyBorder="0" applyAlignment="0" applyProtection="0"/>
    <xf numFmtId="0" fontId="18" fillId="0" borderId="0" applyNumberFormat="0" applyFill="0" applyBorder="0">
      <protection locked="0"/>
    </xf>
    <xf numFmtId="0" fontId="28" fillId="0" borderId="0" applyNumberFormat="0" applyFill="0" applyBorder="0">
      <protection locked="0"/>
    </xf>
    <xf numFmtId="0" fontId="28" fillId="0" borderId="0" applyNumberFormat="0" applyFill="0" applyBorder="0">
      <protection locked="0"/>
    </xf>
    <xf numFmtId="0" fontId="29" fillId="7" borderId="1" applyNumberFormat="0" applyAlignment="0" applyProtection="0"/>
    <xf numFmtId="0" fontId="29" fillId="7" borderId="1" applyNumberFormat="0" applyAlignment="0" applyProtection="0"/>
    <xf numFmtId="0" fontId="30" fillId="0" borderId="6" applyNumberFormat="0" applyFill="0" applyAlignment="0" applyProtection="0"/>
    <xf numFmtId="0" fontId="30" fillId="0" borderId="6" applyNumberFormat="0" applyFill="0" applyAlignment="0" applyProtection="0"/>
    <xf numFmtId="0" fontId="31" fillId="22" borderId="0" applyNumberFormat="0" applyBorder="0" applyAlignment="0" applyProtection="0"/>
    <xf numFmtId="0" fontId="31" fillId="22" borderId="0" applyNumberFormat="0" applyBorder="0" applyAlignment="0" applyProtection="0"/>
    <xf numFmtId="0" fontId="1" fillId="0" borderId="0"/>
    <xf numFmtId="0" fontId="57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" fillId="0" borderId="0"/>
    <xf numFmtId="0" fontId="16" fillId="0" borderId="0"/>
    <xf numFmtId="0" fontId="16" fillId="0" borderId="0"/>
    <xf numFmtId="0" fontId="17" fillId="0" borderId="0"/>
    <xf numFmtId="0" fontId="1" fillId="0" borderId="0"/>
    <xf numFmtId="0" fontId="58" fillId="0" borderId="0"/>
    <xf numFmtId="0" fontId="1" fillId="0" borderId="0"/>
    <xf numFmtId="0" fontId="58" fillId="0" borderId="0"/>
    <xf numFmtId="0" fontId="56" fillId="0" borderId="0"/>
    <xf numFmtId="0" fontId="3" fillId="0" borderId="0"/>
    <xf numFmtId="0" fontId="17" fillId="23" borderId="7" applyNumberFormat="0" applyFont="0" applyAlignment="0" applyProtection="0"/>
    <xf numFmtId="0" fontId="17" fillId="23" borderId="7" applyNumberFormat="0" applyFont="0" applyAlignment="0" applyProtection="0"/>
    <xf numFmtId="0" fontId="32" fillId="20" borderId="8" applyNumberFormat="0" applyAlignment="0" applyProtection="0"/>
    <xf numFmtId="0" fontId="32" fillId="20" borderId="8" applyNumberForma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9" fontId="3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3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34" fillId="0" borderId="9" applyNumberFormat="0" applyFill="0" applyAlignment="0" applyProtection="0"/>
    <xf numFmtId="0" fontId="34" fillId="0" borderId="9" applyNumberFormat="0" applyFill="0" applyAlignment="0" applyProtection="0"/>
    <xf numFmtId="0" fontId="35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9" fillId="22" borderId="0" applyNumberFormat="0" applyBorder="0" applyAlignment="0" applyProtection="0"/>
    <xf numFmtId="0" fontId="37" fillId="23" borderId="7" applyNumberFormat="0" applyFont="0" applyAlignment="0" applyProtection="0"/>
    <xf numFmtId="0" fontId="40" fillId="0" borderId="9" applyNumberFormat="0" applyFill="0" applyAlignment="0" applyProtection="0"/>
    <xf numFmtId="0" fontId="41" fillId="3" borderId="0" applyNumberFormat="0" applyBorder="0" applyAlignment="0" applyProtection="0"/>
    <xf numFmtId="0" fontId="42" fillId="4" borderId="0" applyNumberFormat="0" applyBorder="0" applyAlignment="0" applyProtection="0"/>
    <xf numFmtId="0" fontId="43" fillId="0" borderId="0" applyNumberFormat="0" applyFill="0" applyBorder="0" applyAlignment="0" applyProtection="0"/>
    <xf numFmtId="0" fontId="44" fillId="0" borderId="3" applyNumberFormat="0" applyFill="0" applyAlignment="0" applyProtection="0"/>
    <xf numFmtId="0" fontId="45" fillId="0" borderId="4" applyNumberFormat="0" applyFill="0" applyAlignment="0" applyProtection="0"/>
    <xf numFmtId="0" fontId="46" fillId="0" borderId="5" applyNumberFormat="0" applyFill="0" applyAlignment="0" applyProtection="0"/>
    <xf numFmtId="0" fontId="46" fillId="0" borderId="0" applyNumberFormat="0" applyFill="0" applyBorder="0" applyAlignment="0" applyProtection="0"/>
    <xf numFmtId="0" fontId="47" fillId="21" borderId="2" applyNumberFormat="0" applyAlignment="0" applyProtection="0"/>
    <xf numFmtId="0" fontId="48" fillId="20" borderId="1" applyNumberFormat="0" applyAlignment="0" applyProtection="0"/>
    <xf numFmtId="0" fontId="49" fillId="0" borderId="0" applyNumberFormat="0" applyFill="0" applyBorder="0" applyAlignment="0" applyProtection="0"/>
    <xf numFmtId="0" fontId="50" fillId="0" borderId="0" applyNumberFormat="0" applyFill="0" applyBorder="0" applyAlignment="0" applyProtection="0"/>
    <xf numFmtId="0" fontId="38" fillId="16" borderId="0" applyNumberFormat="0" applyBorder="0" applyAlignment="0" applyProtection="0"/>
    <xf numFmtId="0" fontId="38" fillId="17" borderId="0" applyNumberFormat="0" applyBorder="0" applyAlignment="0" applyProtection="0"/>
    <xf numFmtId="0" fontId="38" fillId="18" borderId="0" applyNumberFormat="0" applyBorder="0" applyAlignment="0" applyProtection="0"/>
    <xf numFmtId="0" fontId="38" fillId="13" borderId="0" applyNumberFormat="0" applyBorder="0" applyAlignment="0" applyProtection="0"/>
    <xf numFmtId="0" fontId="38" fillId="14" borderId="0" applyNumberFormat="0" applyBorder="0" applyAlignment="0" applyProtection="0"/>
    <xf numFmtId="0" fontId="38" fillId="19" borderId="0" applyNumberFormat="0" applyBorder="0" applyAlignment="0" applyProtection="0"/>
    <xf numFmtId="0" fontId="51" fillId="7" borderId="1" applyNumberFormat="0" applyAlignment="0" applyProtection="0"/>
    <xf numFmtId="0" fontId="52" fillId="20" borderId="8" applyNumberFormat="0" applyAlignment="0" applyProtection="0"/>
    <xf numFmtId="0" fontId="53" fillId="0" borderId="6" applyNumberFormat="0" applyFill="0" applyAlignment="0" applyProtection="0"/>
  </cellStyleXfs>
  <cellXfs count="244">
    <xf numFmtId="0" fontId="0" fillId="0" borderId="0" xfId="0"/>
    <xf numFmtId="0" fontId="65" fillId="0" borderId="0" xfId="0" applyFont="1" applyAlignment="1">
      <alignment vertical="center"/>
    </xf>
    <xf numFmtId="0" fontId="65" fillId="0" borderId="0" xfId="0" applyFont="1"/>
    <xf numFmtId="0" fontId="0" fillId="0" borderId="0" xfId="0" applyFont="1" applyBorder="1" applyAlignment="1">
      <alignment vertical="center" wrapText="1"/>
    </xf>
    <xf numFmtId="0" fontId="0" fillId="0" borderId="0" xfId="0" applyFont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0" fontId="11" fillId="0" borderId="1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165" fontId="0" fillId="0" borderId="0" xfId="0" applyNumberFormat="1"/>
    <xf numFmtId="0" fontId="59" fillId="0" borderId="0" xfId="151" applyFont="1" applyAlignment="1">
      <alignment horizontal="center" vertical="center"/>
    </xf>
    <xf numFmtId="0" fontId="59" fillId="0" borderId="0" xfId="151" applyFont="1"/>
    <xf numFmtId="0" fontId="59" fillId="0" borderId="0" xfId="151" applyFont="1" applyFill="1"/>
    <xf numFmtId="0" fontId="60" fillId="0" borderId="0" xfId="151" applyFont="1" applyBorder="1" applyAlignment="1">
      <alignment horizontal="center" vertical="center"/>
    </xf>
    <xf numFmtId="0" fontId="59" fillId="0" borderId="0" xfId="151" applyFont="1" applyBorder="1"/>
    <xf numFmtId="49" fontId="59" fillId="0" borderId="0" xfId="151" applyNumberFormat="1" applyFont="1" applyBorder="1" applyAlignment="1">
      <alignment horizontal="left"/>
    </xf>
    <xf numFmtId="0" fontId="59" fillId="0" borderId="0" xfId="151" applyFont="1" applyBorder="1" applyAlignment="1">
      <alignment horizontal="center"/>
    </xf>
    <xf numFmtId="14" fontId="59" fillId="0" borderId="0" xfId="103" applyNumberFormat="1" applyFont="1" applyBorder="1"/>
    <xf numFmtId="0" fontId="59" fillId="0" borderId="0" xfId="151" applyFont="1" applyFill="1" applyBorder="1" applyAlignment="1">
      <alignment horizontal="center" vertical="center"/>
    </xf>
    <xf numFmtId="165" fontId="59" fillId="0" borderId="0" xfId="73" applyFont="1" applyFill="1" applyBorder="1"/>
    <xf numFmtId="167" fontId="59" fillId="0" borderId="0" xfId="73" applyNumberFormat="1" applyFont="1" applyFill="1" applyBorder="1"/>
    <xf numFmtId="0" fontId="59" fillId="0" borderId="0" xfId="151" applyFont="1" applyFill="1" applyBorder="1"/>
    <xf numFmtId="168" fontId="60" fillId="0" borderId="0" xfId="73" applyNumberFormat="1" applyFont="1" applyBorder="1" applyAlignment="1">
      <alignment horizontal="left" vertical="center"/>
    </xf>
    <xf numFmtId="170" fontId="60" fillId="0" borderId="0" xfId="151" applyNumberFormat="1" applyFont="1" applyBorder="1"/>
    <xf numFmtId="0" fontId="62" fillId="0" borderId="0" xfId="151" applyFont="1" applyFill="1" applyBorder="1" applyAlignment="1">
      <alignment horizontal="center" vertical="center"/>
    </xf>
    <xf numFmtId="0" fontId="59" fillId="0" borderId="0" xfId="0" applyFont="1" applyAlignment="1">
      <alignment horizontal="center" vertical="center"/>
    </xf>
    <xf numFmtId="0" fontId="59" fillId="24" borderId="15" xfId="151" applyFont="1" applyFill="1" applyBorder="1" applyAlignment="1">
      <alignment horizontal="center" vertical="center"/>
    </xf>
    <xf numFmtId="0" fontId="59" fillId="24" borderId="15" xfId="151" applyFont="1" applyFill="1" applyBorder="1" applyAlignment="1">
      <alignment horizontal="left" vertical="center"/>
    </xf>
    <xf numFmtId="0" fontId="59" fillId="0" borderId="0" xfId="151" applyFont="1" applyFill="1" applyAlignment="1"/>
    <xf numFmtId="0" fontId="61" fillId="0" borderId="10" xfId="0" applyFont="1" applyBorder="1" applyAlignment="1">
      <alignment horizontal="left" vertical="center"/>
    </xf>
    <xf numFmtId="0" fontId="63" fillId="24" borderId="15" xfId="151" applyFont="1" applyFill="1" applyBorder="1" applyAlignment="1"/>
    <xf numFmtId="49" fontId="63" fillId="24" borderId="15" xfId="151" applyNumberFormat="1" applyFont="1" applyFill="1" applyBorder="1" applyAlignment="1">
      <alignment horizontal="left"/>
    </xf>
    <xf numFmtId="168" fontId="59" fillId="0" borderId="0" xfId="73" applyNumberFormat="1" applyFont="1" applyBorder="1"/>
    <xf numFmtId="165" fontId="59" fillId="0" borderId="0" xfId="73" applyNumberFormat="1" applyFont="1" applyFill="1" applyBorder="1"/>
    <xf numFmtId="165" fontId="59" fillId="0" borderId="0" xfId="73" applyNumberFormat="1" applyFont="1" applyFill="1" applyBorder="1" applyAlignment="1">
      <alignment horizontal="center" vertical="center"/>
    </xf>
    <xf numFmtId="165" fontId="59" fillId="0" borderId="0" xfId="73" applyFont="1" applyFill="1" applyBorder="1" applyAlignment="1">
      <alignment horizontal="center" vertical="center"/>
    </xf>
    <xf numFmtId="165" fontId="60" fillId="0" borderId="0" xfId="73" applyFont="1" applyBorder="1" applyAlignment="1">
      <alignment horizontal="left" vertical="center"/>
    </xf>
    <xf numFmtId="168" fontId="60" fillId="0" borderId="0" xfId="73" applyNumberFormat="1" applyFont="1" applyBorder="1" applyAlignment="1"/>
    <xf numFmtId="165" fontId="60" fillId="0" borderId="0" xfId="73" applyFont="1" applyBorder="1" applyAlignment="1"/>
    <xf numFmtId="165" fontId="61" fillId="0" borderId="0" xfId="73" applyFont="1" applyAlignment="1">
      <alignment horizontal="left" vertical="center"/>
    </xf>
    <xf numFmtId="167" fontId="59" fillId="0" borderId="0" xfId="0" applyNumberFormat="1" applyFont="1" applyAlignment="1">
      <alignment horizontal="center" vertical="center"/>
    </xf>
    <xf numFmtId="165" fontId="59" fillId="24" borderId="15" xfId="73" applyFont="1" applyFill="1" applyBorder="1" applyAlignment="1">
      <alignment horizontal="right"/>
    </xf>
    <xf numFmtId="0" fontId="59" fillId="24" borderId="15" xfId="151" applyFont="1" applyFill="1" applyBorder="1" applyAlignment="1"/>
    <xf numFmtId="14" fontId="59" fillId="24" borderId="15" xfId="103" applyNumberFormat="1" applyFont="1" applyFill="1" applyBorder="1" applyAlignment="1"/>
    <xf numFmtId="168" fontId="63" fillId="24" borderId="15" xfId="73" applyNumberFormat="1" applyFont="1" applyFill="1" applyBorder="1" applyAlignment="1"/>
    <xf numFmtId="165" fontId="63" fillId="24" borderId="15" xfId="73" applyNumberFormat="1" applyFont="1" applyFill="1" applyBorder="1" applyAlignment="1"/>
    <xf numFmtId="165" fontId="63" fillId="24" borderId="15" xfId="73" applyNumberFormat="1" applyFont="1" applyFill="1" applyBorder="1" applyAlignment="1">
      <alignment horizontal="center" vertical="center"/>
    </xf>
    <xf numFmtId="165" fontId="63" fillId="24" borderId="15" xfId="73" applyFont="1" applyFill="1" applyBorder="1" applyAlignment="1"/>
    <xf numFmtId="0" fontId="59" fillId="0" borderId="0" xfId="0" applyFont="1"/>
    <xf numFmtId="165" fontId="59" fillId="0" borderId="0" xfId="73" applyNumberFormat="1" applyFont="1"/>
    <xf numFmtId="165" fontId="59" fillId="0" borderId="0" xfId="73" applyNumberFormat="1" applyFont="1" applyAlignment="1">
      <alignment horizontal="center" vertical="center"/>
    </xf>
    <xf numFmtId="165" fontId="59" fillId="0" borderId="0" xfId="73" applyFont="1" applyAlignment="1">
      <alignment horizontal="center" vertical="center"/>
    </xf>
    <xf numFmtId="165" fontId="59" fillId="0" borderId="0" xfId="73" applyFont="1"/>
    <xf numFmtId="167" fontId="60" fillId="0" borderId="0" xfId="73" applyNumberFormat="1" applyFont="1" applyBorder="1" applyAlignment="1"/>
    <xf numFmtId="167" fontId="59" fillId="24" borderId="15" xfId="73" applyNumberFormat="1" applyFont="1" applyFill="1" applyBorder="1" applyAlignment="1">
      <alignment horizontal="right"/>
    </xf>
    <xf numFmtId="167" fontId="63" fillId="24" borderId="15" xfId="73" applyNumberFormat="1" applyFont="1" applyFill="1" applyBorder="1" applyAlignment="1"/>
    <xf numFmtId="167" fontId="59" fillId="0" borderId="0" xfId="73" applyNumberFormat="1" applyFont="1"/>
    <xf numFmtId="165" fontId="60" fillId="25" borderId="15" xfId="73" applyFont="1" applyFill="1" applyBorder="1" applyAlignment="1">
      <alignment horizontal="center" vertical="center" wrapText="1"/>
    </xf>
    <xf numFmtId="167" fontId="60" fillId="25" borderId="15" xfId="73" applyNumberFormat="1" applyFont="1" applyFill="1" applyBorder="1" applyAlignment="1">
      <alignment horizontal="center" vertical="center" wrapText="1"/>
    </xf>
    <xf numFmtId="168" fontId="60" fillId="0" borderId="0" xfId="73" applyNumberFormat="1" applyFont="1" applyBorder="1" applyAlignment="1">
      <alignment horizontal="center" vertical="center"/>
    </xf>
    <xf numFmtId="14" fontId="59" fillId="0" borderId="0" xfId="103" applyNumberFormat="1" applyFont="1" applyBorder="1" applyAlignment="1">
      <alignment horizontal="center" vertical="center"/>
    </xf>
    <xf numFmtId="171" fontId="60" fillId="24" borderId="15" xfId="73" applyNumberFormat="1" applyFont="1" applyFill="1" applyBorder="1" applyAlignment="1">
      <alignment horizontal="center" vertical="center"/>
    </xf>
    <xf numFmtId="171" fontId="63" fillId="24" borderId="15" xfId="73" applyNumberFormat="1" applyFont="1" applyFill="1" applyBorder="1" applyAlignment="1"/>
    <xf numFmtId="171" fontId="60" fillId="0" borderId="0" xfId="73" applyNumberFormat="1" applyFont="1" applyFill="1" applyAlignment="1"/>
    <xf numFmtId="167" fontId="59" fillId="0" borderId="0" xfId="73" applyNumberFormat="1" applyFont="1" applyFill="1" applyAlignment="1">
      <alignment horizontal="right" vertical="center"/>
    </xf>
    <xf numFmtId="167" fontId="59" fillId="0" borderId="0" xfId="73" applyNumberFormat="1" applyFont="1" applyFill="1" applyBorder="1" applyAlignment="1">
      <alignment horizontal="right" vertical="center"/>
    </xf>
    <xf numFmtId="167" fontId="60" fillId="0" borderId="0" xfId="73" applyNumberFormat="1" applyFont="1" applyBorder="1" applyAlignment="1">
      <alignment horizontal="right" vertical="center"/>
    </xf>
    <xf numFmtId="167" fontId="62" fillId="0" borderId="0" xfId="151" applyNumberFormat="1" applyFont="1" applyFill="1" applyBorder="1" applyAlignment="1">
      <alignment horizontal="right" vertical="center"/>
    </xf>
    <xf numFmtId="167" fontId="59" fillId="24" borderId="15" xfId="73" applyNumberFormat="1" applyFont="1" applyFill="1" applyBorder="1" applyAlignment="1">
      <alignment horizontal="right" vertical="center"/>
    </xf>
    <xf numFmtId="167" fontId="59" fillId="24" borderId="15" xfId="151" applyNumberFormat="1" applyFont="1" applyFill="1" applyBorder="1" applyAlignment="1">
      <alignment horizontal="right" vertical="center"/>
    </xf>
    <xf numFmtId="167" fontId="64" fillId="24" borderId="15" xfId="73" applyNumberFormat="1" applyFont="1" applyFill="1" applyBorder="1" applyAlignment="1">
      <alignment horizontal="right" vertical="center"/>
    </xf>
    <xf numFmtId="167" fontId="59" fillId="0" borderId="0" xfId="73" applyNumberFormat="1" applyFont="1" applyFill="1" applyBorder="1" applyAlignment="1">
      <alignment horizontal="center" vertical="center"/>
    </xf>
    <xf numFmtId="167" fontId="59" fillId="0" borderId="15" xfId="73" applyNumberFormat="1" applyFont="1" applyFill="1" applyBorder="1" applyAlignment="1">
      <alignment horizontal="right" vertical="center"/>
    </xf>
    <xf numFmtId="167" fontId="59" fillId="0" borderId="0" xfId="73" applyNumberFormat="1" applyFont="1" applyFill="1" applyAlignment="1">
      <alignment horizontal="center" vertical="center"/>
    </xf>
    <xf numFmtId="167" fontId="60" fillId="0" borderId="0" xfId="73" applyNumberFormat="1" applyFont="1" applyBorder="1" applyAlignment="1">
      <alignment horizontal="center" vertical="center"/>
    </xf>
    <xf numFmtId="167" fontId="62" fillId="0" borderId="0" xfId="73" applyNumberFormat="1" applyFont="1" applyFill="1" applyBorder="1" applyAlignment="1">
      <alignment horizontal="center" vertical="center"/>
    </xf>
    <xf numFmtId="167" fontId="59" fillId="24" borderId="15" xfId="73" applyNumberFormat="1" applyFont="1" applyFill="1" applyBorder="1" applyAlignment="1">
      <alignment horizontal="center" vertical="center"/>
    </xf>
    <xf numFmtId="167" fontId="64" fillId="24" borderId="15" xfId="73" applyNumberFormat="1" applyFont="1" applyFill="1" applyBorder="1" applyAlignment="1">
      <alignment horizontal="center" vertical="center"/>
    </xf>
    <xf numFmtId="14" fontId="59" fillId="0" borderId="0" xfId="151" applyNumberFormat="1" applyFont="1" applyAlignment="1">
      <alignment horizontal="center" vertical="center"/>
    </xf>
    <xf numFmtId="14" fontId="59" fillId="0" borderId="0" xfId="103" applyNumberFormat="1" applyFont="1" applyAlignment="1">
      <alignment horizontal="center" vertical="center"/>
    </xf>
    <xf numFmtId="0" fontId="59" fillId="0" borderId="0" xfId="151" applyFont="1" applyAlignment="1">
      <alignment horizontal="left" vertical="center"/>
    </xf>
    <xf numFmtId="0" fontId="59" fillId="0" borderId="0" xfId="151" applyFont="1" applyBorder="1" applyAlignment="1">
      <alignment horizontal="left" vertical="center"/>
    </xf>
    <xf numFmtId="0" fontId="62" fillId="0" borderId="0" xfId="151" applyFont="1" applyFill="1" applyBorder="1" applyAlignment="1">
      <alignment horizontal="left" vertical="center"/>
    </xf>
    <xf numFmtId="171" fontId="60" fillId="24" borderId="15" xfId="73" applyNumberFormat="1" applyFont="1" applyFill="1" applyBorder="1" applyAlignment="1">
      <alignment horizontal="left" vertical="center"/>
    </xf>
    <xf numFmtId="49" fontId="59" fillId="0" borderId="0" xfId="151" applyNumberFormat="1" applyFont="1" applyAlignment="1">
      <alignment horizontal="left" vertical="center"/>
    </xf>
    <xf numFmtId="49" fontId="59" fillId="0" borderId="0" xfId="151" applyNumberFormat="1" applyFont="1" applyBorder="1" applyAlignment="1">
      <alignment horizontal="left" vertical="center"/>
    </xf>
    <xf numFmtId="0" fontId="61" fillId="0" borderId="0" xfId="0" applyFont="1" applyAlignment="1">
      <alignment horizontal="left" vertical="center"/>
    </xf>
    <xf numFmtId="0" fontId="59" fillId="0" borderId="0" xfId="0" applyFont="1" applyAlignment="1">
      <alignment horizontal="left" vertical="center"/>
    </xf>
    <xf numFmtId="171" fontId="63" fillId="24" borderId="15" xfId="73" applyNumberFormat="1" applyFont="1" applyFill="1" applyBorder="1" applyAlignment="1">
      <alignment horizontal="left" vertical="center"/>
    </xf>
    <xf numFmtId="0" fontId="59" fillId="27" borderId="15" xfId="151" applyFont="1" applyFill="1" applyBorder="1" applyAlignment="1">
      <alignment horizontal="center" vertical="center"/>
    </xf>
    <xf numFmtId="0" fontId="59" fillId="27" borderId="15" xfId="151" applyFont="1" applyFill="1" applyBorder="1" applyAlignment="1">
      <alignment horizontal="left" vertical="center"/>
    </xf>
    <xf numFmtId="167" fontId="59" fillId="27" borderId="15" xfId="73" applyNumberFormat="1" applyFont="1" applyFill="1" applyBorder="1" applyAlignment="1">
      <alignment horizontal="center" vertical="center"/>
    </xf>
    <xf numFmtId="167" fontId="59" fillId="27" borderId="15" xfId="151" applyNumberFormat="1" applyFont="1" applyFill="1" applyBorder="1" applyAlignment="1">
      <alignment horizontal="right" vertical="center"/>
    </xf>
    <xf numFmtId="167" fontId="59" fillId="27" borderId="15" xfId="73" applyNumberFormat="1" applyFont="1" applyFill="1" applyBorder="1" applyAlignment="1">
      <alignment horizontal="right" vertical="center"/>
    </xf>
    <xf numFmtId="0" fontId="59" fillId="27" borderId="0" xfId="151" applyFont="1" applyFill="1" applyAlignment="1"/>
    <xf numFmtId="0" fontId="61" fillId="27" borderId="10" xfId="0" applyFont="1" applyFill="1" applyBorder="1" applyAlignment="1">
      <alignment horizontal="left" vertical="center"/>
    </xf>
    <xf numFmtId="0" fontId="59" fillId="0" borderId="0" xfId="151" applyFont="1" applyAlignment="1">
      <alignment horizontal="center" vertical="center" wrapText="1"/>
    </xf>
    <xf numFmtId="0" fontId="59" fillId="0" borderId="0" xfId="151" applyFont="1" applyAlignment="1">
      <alignment wrapText="1"/>
    </xf>
    <xf numFmtId="49" fontId="59" fillId="0" borderId="0" xfId="151" applyNumberFormat="1" applyFont="1" applyAlignment="1">
      <alignment horizontal="left" vertical="center" wrapText="1"/>
    </xf>
    <xf numFmtId="0" fontId="59" fillId="0" borderId="0" xfId="151" applyFont="1" applyAlignment="1">
      <alignment horizontal="left" vertical="center" wrapText="1"/>
    </xf>
    <xf numFmtId="14" fontId="66" fillId="27" borderId="0" xfId="103" applyNumberFormat="1" applyFont="1" applyFill="1" applyAlignment="1">
      <alignment horizontal="center" vertical="center" wrapText="1"/>
    </xf>
    <xf numFmtId="167" fontId="59" fillId="0" borderId="0" xfId="73" applyNumberFormat="1" applyFont="1" applyFill="1" applyAlignment="1">
      <alignment horizontal="center" vertical="center" wrapText="1"/>
    </xf>
    <xf numFmtId="167" fontId="59" fillId="0" borderId="0" xfId="73" applyNumberFormat="1" applyFont="1" applyFill="1" applyAlignment="1">
      <alignment horizontal="right" vertical="center" wrapText="1"/>
    </xf>
    <xf numFmtId="167" fontId="60" fillId="28" borderId="15" xfId="73" applyNumberFormat="1" applyFont="1" applyFill="1" applyBorder="1" applyAlignment="1">
      <alignment horizontal="center" vertical="center" wrapText="1"/>
    </xf>
    <xf numFmtId="167" fontId="59" fillId="28" borderId="0" xfId="73" applyNumberFormat="1" applyFont="1" applyFill="1" applyAlignment="1">
      <alignment horizontal="right" vertical="center" wrapText="1"/>
    </xf>
    <xf numFmtId="167" fontId="59" fillId="29" borderId="0" xfId="73" applyNumberFormat="1" applyFont="1" applyFill="1" applyAlignment="1">
      <alignment horizontal="right" vertical="center" wrapText="1"/>
    </xf>
    <xf numFmtId="167" fontId="59" fillId="30" borderId="0" xfId="73" applyNumberFormat="1" applyFont="1" applyFill="1" applyAlignment="1">
      <alignment horizontal="right" vertical="center" wrapText="1"/>
    </xf>
    <xf numFmtId="167" fontId="60" fillId="31" borderId="15" xfId="73" applyNumberFormat="1" applyFont="1" applyFill="1" applyBorder="1" applyAlignment="1">
      <alignment horizontal="center" vertical="center" wrapText="1"/>
    </xf>
    <xf numFmtId="165" fontId="59" fillId="0" borderId="0" xfId="73" applyFont="1" applyFill="1" applyAlignment="1">
      <alignment horizontal="right" vertical="center"/>
    </xf>
    <xf numFmtId="0" fontId="8" fillId="26" borderId="21" xfId="0" applyFont="1" applyFill="1" applyBorder="1" applyAlignment="1">
      <alignment horizontal="center" vertical="center" wrapText="1"/>
    </xf>
    <xf numFmtId="0" fontId="8" fillId="26" borderId="18" xfId="0" applyFont="1" applyFill="1" applyBorder="1" applyAlignment="1">
      <alignment horizontal="center" vertical="center" wrapText="1"/>
    </xf>
    <xf numFmtId="169" fontId="8" fillId="26" borderId="21" xfId="0" applyNumberFormat="1" applyFont="1" applyFill="1" applyBorder="1" applyAlignment="1">
      <alignment horizontal="right" vertical="center" wrapText="1"/>
    </xf>
    <xf numFmtId="0" fontId="8" fillId="26" borderId="22" xfId="0" applyFont="1" applyFill="1" applyBorder="1" applyAlignment="1">
      <alignment horizontal="right" vertical="center" wrapText="1"/>
    </xf>
    <xf numFmtId="0" fontId="8" fillId="26" borderId="18" xfId="0" applyFont="1" applyFill="1" applyBorder="1" applyAlignment="1">
      <alignment horizontal="right" vertical="center" wrapText="1"/>
    </xf>
    <xf numFmtId="0" fontId="8" fillId="26" borderId="19" xfId="0" applyFont="1" applyFill="1" applyBorder="1" applyAlignment="1">
      <alignment horizontal="right" vertical="center" wrapText="1"/>
    </xf>
    <xf numFmtId="0" fontId="12" fillId="26" borderId="18" xfId="0" applyFont="1" applyFill="1" applyBorder="1" applyAlignment="1">
      <alignment horizontal="center" vertical="center"/>
    </xf>
    <xf numFmtId="0" fontId="8" fillId="0" borderId="21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/>
    </xf>
    <xf numFmtId="169" fontId="8" fillId="0" borderId="21" xfId="0" applyNumberFormat="1" applyFont="1" applyBorder="1" applyAlignment="1">
      <alignment horizontal="right" vertical="center" wrapText="1"/>
    </xf>
    <xf numFmtId="169" fontId="8" fillId="0" borderId="22" xfId="0" applyNumberFormat="1" applyFont="1" applyBorder="1" applyAlignment="1">
      <alignment horizontal="right" vertical="center" wrapText="1"/>
    </xf>
    <xf numFmtId="169" fontId="8" fillId="0" borderId="18" xfId="0" applyNumberFormat="1" applyFont="1" applyBorder="1" applyAlignment="1">
      <alignment horizontal="right" vertical="center" wrapText="1"/>
    </xf>
    <xf numFmtId="169" fontId="8" fillId="0" borderId="19" xfId="0" applyNumberFormat="1" applyFont="1" applyBorder="1" applyAlignment="1">
      <alignment horizontal="right" vertical="center" wrapText="1"/>
    </xf>
    <xf numFmtId="0" fontId="8" fillId="0" borderId="20" xfId="0" applyFont="1" applyBorder="1" applyAlignment="1">
      <alignment horizontal="left" vertical="center" wrapText="1"/>
    </xf>
    <xf numFmtId="0" fontId="8" fillId="0" borderId="21" xfId="0" applyFont="1" applyBorder="1" applyAlignment="1">
      <alignment horizontal="left" vertical="center" wrapText="1"/>
    </xf>
    <xf numFmtId="0" fontId="12" fillId="0" borderId="17" xfId="0" applyFont="1" applyBorder="1" applyAlignment="1">
      <alignment horizontal="left" vertical="center" wrapText="1"/>
    </xf>
    <xf numFmtId="0" fontId="12" fillId="0" borderId="18" xfId="0" applyFont="1" applyBorder="1" applyAlignment="1">
      <alignment horizontal="left" vertical="center" wrapText="1"/>
    </xf>
    <xf numFmtId="0" fontId="8" fillId="26" borderId="10" xfId="0" applyFont="1" applyFill="1" applyBorder="1" applyAlignment="1">
      <alignment horizontal="right" vertical="center"/>
    </xf>
    <xf numFmtId="0" fontId="8" fillId="26" borderId="0" xfId="0" applyFont="1" applyFill="1" applyBorder="1" applyAlignment="1">
      <alignment horizontal="right" vertical="center"/>
    </xf>
    <xf numFmtId="0" fontId="8" fillId="26" borderId="16" xfId="0" applyFont="1" applyFill="1" applyBorder="1" applyAlignment="1">
      <alignment horizontal="right" vertical="center"/>
    </xf>
    <xf numFmtId="0" fontId="8" fillId="26" borderId="17" xfId="0" applyFont="1" applyFill="1" applyBorder="1" applyAlignment="1">
      <alignment horizontal="right" vertical="center"/>
    </xf>
    <xf numFmtId="0" fontId="8" fillId="26" borderId="18" xfId="0" applyFont="1" applyFill="1" applyBorder="1" applyAlignment="1">
      <alignment horizontal="right" vertical="center"/>
    </xf>
    <xf numFmtId="0" fontId="8" fillId="26" borderId="19" xfId="0" applyFont="1" applyFill="1" applyBorder="1" applyAlignment="1">
      <alignment horizontal="right" vertical="center"/>
    </xf>
    <xf numFmtId="0" fontId="8" fillId="26" borderId="0" xfId="0" applyFont="1" applyFill="1" applyBorder="1" applyAlignment="1">
      <alignment horizontal="center" vertical="center"/>
    </xf>
    <xf numFmtId="0" fontId="4" fillId="26" borderId="20" xfId="0" applyFont="1" applyFill="1" applyBorder="1" applyAlignment="1">
      <alignment vertical="center" wrapText="1"/>
    </xf>
    <xf numFmtId="0" fontId="4" fillId="26" borderId="21" xfId="0" applyFont="1" applyFill="1" applyBorder="1" applyAlignment="1">
      <alignment vertical="center" wrapText="1"/>
    </xf>
    <xf numFmtId="0" fontId="4" fillId="26" borderId="17" xfId="0" applyFont="1" applyFill="1" applyBorder="1" applyAlignment="1">
      <alignment vertical="center" wrapText="1"/>
    </xf>
    <xf numFmtId="0" fontId="4" fillId="26" borderId="18" xfId="0" applyFont="1" applyFill="1" applyBorder="1" applyAlignment="1">
      <alignment vertical="center" wrapText="1"/>
    </xf>
    <xf numFmtId="169" fontId="7" fillId="0" borderId="14" xfId="73" applyNumberFormat="1" applyFont="1" applyBorder="1" applyAlignment="1">
      <alignment horizontal="right" vertical="center" wrapText="1"/>
    </xf>
    <xf numFmtId="169" fontId="7" fillId="0" borderId="0" xfId="73" applyNumberFormat="1" applyFont="1" applyBorder="1" applyAlignment="1">
      <alignment horizontal="right" vertical="center" wrapText="1"/>
    </xf>
    <xf numFmtId="0" fontId="7" fillId="0" borderId="13" xfId="0" applyFont="1" applyBorder="1" applyAlignment="1">
      <alignment vertical="center" wrapText="1"/>
    </xf>
    <xf numFmtId="0" fontId="7" fillId="0" borderId="14" xfId="0" applyFont="1" applyBorder="1" applyAlignment="1">
      <alignment vertical="center" wrapText="1"/>
    </xf>
    <xf numFmtId="0" fontId="12" fillId="0" borderId="18" xfId="0" applyFont="1" applyBorder="1" applyAlignment="1">
      <alignment horizontal="left"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7" fillId="0" borderId="14" xfId="0" applyFont="1" applyBorder="1" applyAlignment="1">
      <alignment horizontal="center" vertical="center" wrapText="1"/>
    </xf>
    <xf numFmtId="0" fontId="7" fillId="0" borderId="18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7" fillId="0" borderId="14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8" fillId="0" borderId="21" xfId="0" applyFont="1" applyBorder="1" applyAlignment="1">
      <alignment horizontal="left" vertical="center"/>
    </xf>
    <xf numFmtId="0" fontId="7" fillId="0" borderId="14" xfId="0" applyFont="1" applyBorder="1" applyAlignment="1">
      <alignment horizontal="right" vertical="center" wrapText="1"/>
    </xf>
    <xf numFmtId="0" fontId="7" fillId="0" borderId="23" xfId="0" applyFont="1" applyBorder="1" applyAlignment="1">
      <alignment horizontal="right" vertical="center" wrapText="1"/>
    </xf>
    <xf numFmtId="0" fontId="7" fillId="0" borderId="18" xfId="0" applyFont="1" applyBorder="1" applyAlignment="1">
      <alignment horizontal="right" vertical="center" wrapText="1"/>
    </xf>
    <xf numFmtId="0" fontId="7" fillId="0" borderId="19" xfId="0" applyFont="1" applyBorder="1" applyAlignment="1">
      <alignment horizontal="right" vertical="center" wrapText="1"/>
    </xf>
    <xf numFmtId="0" fontId="11" fillId="0" borderId="10" xfId="0" applyFont="1" applyBorder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11" xfId="0" applyFont="1" applyBorder="1" applyAlignment="1">
      <alignment vertical="center" wrapText="1"/>
    </xf>
    <xf numFmtId="0" fontId="11" fillId="0" borderId="12" xfId="0" applyFont="1" applyBorder="1" applyAlignment="1">
      <alignment vertical="center" wrapText="1"/>
    </xf>
    <xf numFmtId="0" fontId="7" fillId="0" borderId="12" xfId="0" applyFont="1" applyBorder="1" applyAlignment="1">
      <alignment horizontal="center" vertical="center" wrapText="1"/>
    </xf>
    <xf numFmtId="165" fontId="7" fillId="0" borderId="14" xfId="0" applyNumberFormat="1" applyFont="1" applyBorder="1" applyAlignment="1">
      <alignment horizontal="right" vertical="center" wrapText="1"/>
    </xf>
    <xf numFmtId="0" fontId="7" fillId="0" borderId="12" xfId="0" applyFont="1" applyBorder="1" applyAlignment="1">
      <alignment horizontal="right" vertical="center" wrapText="1"/>
    </xf>
    <xf numFmtId="0" fontId="7" fillId="0" borderId="24" xfId="0" applyFont="1" applyBorder="1" applyAlignment="1">
      <alignment horizontal="right" vertical="center" wrapText="1"/>
    </xf>
    <xf numFmtId="169" fontId="7" fillId="0" borderId="14" xfId="0" applyNumberFormat="1" applyFont="1" applyBorder="1" applyAlignment="1">
      <alignment horizontal="right" vertical="center" wrapText="1"/>
    </xf>
    <xf numFmtId="169" fontId="8" fillId="0" borderId="21" xfId="73" applyNumberFormat="1" applyFont="1" applyBorder="1" applyAlignment="1">
      <alignment horizontal="right" vertical="center" wrapText="1"/>
    </xf>
    <xf numFmtId="169" fontId="8" fillId="0" borderId="22" xfId="73" applyNumberFormat="1" applyFont="1" applyBorder="1" applyAlignment="1">
      <alignment horizontal="right" vertical="center" wrapText="1"/>
    </xf>
    <xf numFmtId="169" fontId="8" fillId="0" borderId="18" xfId="73" applyNumberFormat="1" applyFont="1" applyBorder="1" applyAlignment="1">
      <alignment horizontal="right" vertical="center" wrapText="1"/>
    </xf>
    <xf numFmtId="169" fontId="8" fillId="0" borderId="19" xfId="73" applyNumberFormat="1" applyFont="1" applyBorder="1" applyAlignment="1">
      <alignment horizontal="right" vertical="center" wrapText="1"/>
    </xf>
    <xf numFmtId="169" fontId="7" fillId="0" borderId="12" xfId="73" applyNumberFormat="1" applyFont="1" applyBorder="1" applyAlignment="1">
      <alignment horizontal="right" vertical="center" wrapText="1"/>
    </xf>
    <xf numFmtId="169" fontId="7" fillId="0" borderId="23" xfId="73" applyNumberFormat="1" applyFont="1" applyBorder="1" applyAlignment="1">
      <alignment horizontal="right" vertical="center" wrapText="1"/>
    </xf>
    <xf numFmtId="169" fontId="7" fillId="0" borderId="24" xfId="73" applyNumberFormat="1" applyFont="1" applyBorder="1" applyAlignment="1">
      <alignment horizontal="right" vertical="center" wrapText="1"/>
    </xf>
    <xf numFmtId="0" fontId="11" fillId="0" borderId="11" xfId="0" applyFont="1" applyBorder="1" applyAlignment="1">
      <alignment vertical="center"/>
    </xf>
    <xf numFmtId="0" fontId="11" fillId="0" borderId="12" xfId="0" applyFont="1" applyBorder="1" applyAlignment="1">
      <alignment vertical="center"/>
    </xf>
    <xf numFmtId="0" fontId="7" fillId="0" borderId="14" xfId="0" applyFont="1" applyBorder="1" applyAlignment="1">
      <alignment horizontal="right" vertical="center"/>
    </xf>
    <xf numFmtId="0" fontId="7" fillId="0" borderId="12" xfId="0" applyFont="1" applyBorder="1" applyAlignment="1">
      <alignment horizontal="right" vertical="center"/>
    </xf>
    <xf numFmtId="0" fontId="12" fillId="0" borderId="18" xfId="0" applyFont="1" applyBorder="1" applyAlignment="1">
      <alignment horizontal="center" vertical="center" wrapText="1"/>
    </xf>
    <xf numFmtId="0" fontId="12" fillId="0" borderId="19" xfId="0" applyFont="1" applyBorder="1" applyAlignment="1">
      <alignment horizontal="center" vertical="center" wrapText="1"/>
    </xf>
    <xf numFmtId="0" fontId="7" fillId="0" borderId="20" xfId="0" applyFont="1" applyBorder="1" applyAlignment="1">
      <alignment vertical="center" wrapText="1"/>
    </xf>
    <xf numFmtId="0" fontId="7" fillId="0" borderId="21" xfId="0" applyFont="1" applyBorder="1" applyAlignment="1">
      <alignment vertical="center" wrapText="1"/>
    </xf>
    <xf numFmtId="0" fontId="7" fillId="0" borderId="21" xfId="0" applyFont="1" applyBorder="1" applyAlignment="1">
      <alignment horizontal="center" vertical="center" wrapText="1"/>
    </xf>
    <xf numFmtId="169" fontId="7" fillId="0" borderId="21" xfId="73" applyNumberFormat="1" applyFont="1" applyBorder="1" applyAlignment="1">
      <alignment horizontal="right" vertical="center" wrapText="1"/>
    </xf>
    <xf numFmtId="169" fontId="7" fillId="0" borderId="22" xfId="73" applyNumberFormat="1" applyFont="1" applyBorder="1" applyAlignment="1">
      <alignment horizontal="right" vertical="center" wrapText="1"/>
    </xf>
    <xf numFmtId="0" fontId="6" fillId="0" borderId="0" xfId="0" applyFont="1" applyAlignment="1">
      <alignment horizontal="left" vertical="center" wrapText="1" indent="1"/>
    </xf>
    <xf numFmtId="0" fontId="6" fillId="0" borderId="0" xfId="0" applyFont="1" applyBorder="1" applyAlignment="1">
      <alignment horizontal="left" vertical="center" wrapText="1" indent="1"/>
    </xf>
    <xf numFmtId="0" fontId="5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7" fillId="0" borderId="20" xfId="0" applyFont="1" applyBorder="1" applyAlignment="1">
      <alignment vertical="center"/>
    </xf>
    <xf numFmtId="0" fontId="7" fillId="0" borderId="21" xfId="0" applyFont="1" applyBorder="1" applyAlignment="1">
      <alignment vertical="center"/>
    </xf>
    <xf numFmtId="0" fontId="7" fillId="0" borderId="0" xfId="0" applyFont="1" applyBorder="1" applyAlignment="1">
      <alignment horizontal="center" vertical="center" wrapText="1"/>
    </xf>
    <xf numFmtId="0" fontId="8" fillId="24" borderId="21" xfId="0" applyFont="1" applyFill="1" applyBorder="1" applyAlignment="1">
      <alignment horizontal="center" vertical="center"/>
    </xf>
    <xf numFmtId="0" fontId="8" fillId="24" borderId="0" xfId="0" applyFont="1" applyFill="1" applyBorder="1" applyAlignment="1">
      <alignment horizontal="center" vertical="center"/>
    </xf>
    <xf numFmtId="0" fontId="7" fillId="24" borderId="20" xfId="0" applyFont="1" applyFill="1" applyBorder="1" applyAlignment="1">
      <alignment vertical="center" wrapText="1"/>
    </xf>
    <xf numFmtId="0" fontId="7" fillId="24" borderId="2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 wrapText="1"/>
    </xf>
    <xf numFmtId="0" fontId="8" fillId="24" borderId="21" xfId="0" quotePrefix="1" applyFont="1" applyFill="1" applyBorder="1" applyAlignment="1">
      <alignment vertical="center" wrapText="1"/>
    </xf>
    <xf numFmtId="0" fontId="8" fillId="24" borderId="21" xfId="0" applyFont="1" applyFill="1" applyBorder="1" applyAlignment="1">
      <alignment vertical="center" wrapText="1"/>
    </xf>
    <xf numFmtId="0" fontId="8" fillId="24" borderId="22" xfId="0" applyFont="1" applyFill="1" applyBorder="1" applyAlignment="1">
      <alignment vertical="center" wrapText="1"/>
    </xf>
    <xf numFmtId="0" fontId="8" fillId="24" borderId="0" xfId="0" applyFont="1" applyFill="1" applyBorder="1" applyAlignment="1">
      <alignment vertical="center" wrapText="1"/>
    </xf>
    <xf numFmtId="0" fontId="8" fillId="24" borderId="16" xfId="0" applyFont="1" applyFill="1" applyBorder="1" applyAlignment="1">
      <alignment vertical="center" wrapText="1"/>
    </xf>
    <xf numFmtId="0" fontId="7" fillId="0" borderId="18" xfId="0" applyFont="1" applyBorder="1" applyAlignment="1">
      <alignment vertical="center" wrapText="1"/>
    </xf>
    <xf numFmtId="0" fontId="7" fillId="0" borderId="16" xfId="0" applyFont="1" applyBorder="1" applyAlignment="1">
      <alignment vertical="center" wrapText="1"/>
    </xf>
    <xf numFmtId="0" fontId="7" fillId="0" borderId="19" xfId="0" applyFont="1" applyBorder="1" applyAlignment="1">
      <alignment vertical="center" wrapText="1"/>
    </xf>
    <xf numFmtId="0" fontId="11" fillId="0" borderId="17" xfId="0" applyFont="1" applyBorder="1" applyAlignment="1">
      <alignment vertical="center"/>
    </xf>
    <xf numFmtId="0" fontId="11" fillId="0" borderId="18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 wrapText="1"/>
    </xf>
    <xf numFmtId="0" fontId="8" fillId="0" borderId="20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 wrapText="1"/>
    </xf>
    <xf numFmtId="0" fontId="8" fillId="0" borderId="2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/>
    </xf>
    <xf numFmtId="0" fontId="12" fillId="0" borderId="0" xfId="0" applyFont="1" applyBorder="1" applyAlignment="1">
      <alignment horizontal="center" vertical="center"/>
    </xf>
    <xf numFmtId="0" fontId="12" fillId="0" borderId="16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8" fillId="0" borderId="20" xfId="0" applyFont="1" applyBorder="1" applyAlignment="1">
      <alignment horizontal="left" vertical="center"/>
    </xf>
    <xf numFmtId="0" fontId="12" fillId="0" borderId="17" xfId="0" applyFont="1" applyBorder="1" applyAlignment="1">
      <alignment horizontal="left" vertical="center"/>
    </xf>
    <xf numFmtId="0" fontId="8" fillId="0" borderId="19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1" xfId="0" applyFont="1" applyBorder="1" applyAlignment="1">
      <alignment horizontal="center" vertical="center"/>
    </xf>
    <xf numFmtId="0" fontId="12" fillId="0" borderId="17" xfId="0" applyFont="1" applyBorder="1" applyAlignment="1">
      <alignment horizontal="center" vertical="center" wrapText="1"/>
    </xf>
    <xf numFmtId="0" fontId="11" fillId="0" borderId="17" xfId="0" applyFont="1" applyBorder="1" applyAlignment="1">
      <alignment vertical="center" wrapText="1"/>
    </xf>
    <xf numFmtId="0" fontId="11" fillId="0" borderId="18" xfId="0" applyFont="1" applyBorder="1" applyAlignment="1">
      <alignment vertical="center" wrapText="1"/>
    </xf>
    <xf numFmtId="0" fontId="13" fillId="0" borderId="0" xfId="0" applyFont="1" applyBorder="1" applyAlignment="1">
      <alignment vertical="center"/>
    </xf>
    <xf numFmtId="0" fontId="7" fillId="0" borderId="1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7" fillId="0" borderId="0" xfId="0" applyFont="1" applyBorder="1" applyAlignment="1">
      <alignment horizontal="right" vertical="center"/>
    </xf>
    <xf numFmtId="14" fontId="8" fillId="0" borderId="0" xfId="0" applyNumberFormat="1" applyFont="1" applyBorder="1" applyAlignment="1">
      <alignment horizontal="center" vertical="center"/>
    </xf>
    <xf numFmtId="0" fontId="7" fillId="0" borderId="10" xfId="0" applyFont="1" applyBorder="1" applyAlignment="1">
      <alignment vertical="center" wrapText="1"/>
    </xf>
    <xf numFmtId="0" fontId="11" fillId="24" borderId="10" xfId="0" applyFont="1" applyFill="1" applyBorder="1" applyAlignment="1">
      <alignment vertical="center" wrapText="1"/>
    </xf>
    <xf numFmtId="0" fontId="11" fillId="24" borderId="0" xfId="0" applyFont="1" applyFill="1" applyBorder="1" applyAlignment="1">
      <alignment vertical="center" wrapText="1"/>
    </xf>
    <xf numFmtId="0" fontId="7" fillId="0" borderId="0" xfId="0" applyNumberFormat="1" applyFont="1" applyBorder="1" applyAlignment="1">
      <alignment horizontal="center" vertical="center"/>
    </xf>
    <xf numFmtId="0" fontId="11" fillId="0" borderId="1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8" fillId="0" borderId="0" xfId="0" applyFont="1" applyBorder="1" applyAlignment="1">
      <alignment horizontal="center" vertical="center"/>
    </xf>
  </cellXfs>
  <cellStyles count="202">
    <cellStyle name="20% - Accent1 2" xfId="1" xr:uid="{00000000-0005-0000-0000-000000000000}"/>
    <cellStyle name="20% - Accent1 3" xfId="2" xr:uid="{00000000-0005-0000-0000-000001000000}"/>
    <cellStyle name="20% - Accent2 2" xfId="3" xr:uid="{00000000-0005-0000-0000-000002000000}"/>
    <cellStyle name="20% - Accent2 3" xfId="4" xr:uid="{00000000-0005-0000-0000-000003000000}"/>
    <cellStyle name="20% - Accent3 2" xfId="5" xr:uid="{00000000-0005-0000-0000-000004000000}"/>
    <cellStyle name="20% - Accent3 3" xfId="6" xr:uid="{00000000-0005-0000-0000-000005000000}"/>
    <cellStyle name="20% - Accent4 2" xfId="7" xr:uid="{00000000-0005-0000-0000-000006000000}"/>
    <cellStyle name="20% - Accent4 3" xfId="8" xr:uid="{00000000-0005-0000-0000-000007000000}"/>
    <cellStyle name="20% - Accent5 2" xfId="9" xr:uid="{00000000-0005-0000-0000-000008000000}"/>
    <cellStyle name="20% - Accent5 3" xfId="10" xr:uid="{00000000-0005-0000-0000-000009000000}"/>
    <cellStyle name="20% - Accent6 2" xfId="11" xr:uid="{00000000-0005-0000-0000-00000A000000}"/>
    <cellStyle name="20% - Accent6 3" xfId="12" xr:uid="{00000000-0005-0000-0000-00000B000000}"/>
    <cellStyle name="20% - 輔色1" xfId="13" xr:uid="{00000000-0005-0000-0000-00000C000000}"/>
    <cellStyle name="20% - 輔色2" xfId="14" xr:uid="{00000000-0005-0000-0000-00000D000000}"/>
    <cellStyle name="20% - 輔色3" xfId="15" xr:uid="{00000000-0005-0000-0000-00000E000000}"/>
    <cellStyle name="20% - 輔色4" xfId="16" xr:uid="{00000000-0005-0000-0000-00000F000000}"/>
    <cellStyle name="20% - 輔色5" xfId="17" xr:uid="{00000000-0005-0000-0000-000010000000}"/>
    <cellStyle name="20% - 輔色6" xfId="18" xr:uid="{00000000-0005-0000-0000-000011000000}"/>
    <cellStyle name="40% - Accent1 2" xfId="19" xr:uid="{00000000-0005-0000-0000-000012000000}"/>
    <cellStyle name="40% - Accent1 3" xfId="20" xr:uid="{00000000-0005-0000-0000-000013000000}"/>
    <cellStyle name="40% - Accent2 2" xfId="21" xr:uid="{00000000-0005-0000-0000-000014000000}"/>
    <cellStyle name="40% - Accent2 3" xfId="22" xr:uid="{00000000-0005-0000-0000-000015000000}"/>
    <cellStyle name="40% - Accent3 2" xfId="23" xr:uid="{00000000-0005-0000-0000-000016000000}"/>
    <cellStyle name="40% - Accent3 3" xfId="24" xr:uid="{00000000-0005-0000-0000-000017000000}"/>
    <cellStyle name="40% - Accent4 2" xfId="25" xr:uid="{00000000-0005-0000-0000-000018000000}"/>
    <cellStyle name="40% - Accent4 3" xfId="26" xr:uid="{00000000-0005-0000-0000-000019000000}"/>
    <cellStyle name="40% - Accent5 2" xfId="27" xr:uid="{00000000-0005-0000-0000-00001A000000}"/>
    <cellStyle name="40% - Accent5 3" xfId="28" xr:uid="{00000000-0005-0000-0000-00001B000000}"/>
    <cellStyle name="40% - Accent6 2" xfId="29" xr:uid="{00000000-0005-0000-0000-00001C000000}"/>
    <cellStyle name="40% - Accent6 3" xfId="30" xr:uid="{00000000-0005-0000-0000-00001D000000}"/>
    <cellStyle name="40% - 輔色1" xfId="31" xr:uid="{00000000-0005-0000-0000-00001E000000}"/>
    <cellStyle name="40% - 輔色2" xfId="32" xr:uid="{00000000-0005-0000-0000-00001F000000}"/>
    <cellStyle name="40% - 輔色3" xfId="33" xr:uid="{00000000-0005-0000-0000-000020000000}"/>
    <cellStyle name="40% - 輔色4" xfId="34" xr:uid="{00000000-0005-0000-0000-000021000000}"/>
    <cellStyle name="40% - 輔色5" xfId="35" xr:uid="{00000000-0005-0000-0000-000022000000}"/>
    <cellStyle name="40% - 輔色6" xfId="36" xr:uid="{00000000-0005-0000-0000-000023000000}"/>
    <cellStyle name="60% - Accent1 2" xfId="37" xr:uid="{00000000-0005-0000-0000-000024000000}"/>
    <cellStyle name="60% - Accent1 3" xfId="38" xr:uid="{00000000-0005-0000-0000-000025000000}"/>
    <cellStyle name="60% - Accent2 2" xfId="39" xr:uid="{00000000-0005-0000-0000-000026000000}"/>
    <cellStyle name="60% - Accent2 3" xfId="40" xr:uid="{00000000-0005-0000-0000-000027000000}"/>
    <cellStyle name="60% - Accent3 2" xfId="41" xr:uid="{00000000-0005-0000-0000-000028000000}"/>
    <cellStyle name="60% - Accent3 3" xfId="42" xr:uid="{00000000-0005-0000-0000-000029000000}"/>
    <cellStyle name="60% - Accent4 2" xfId="43" xr:uid="{00000000-0005-0000-0000-00002A000000}"/>
    <cellStyle name="60% - Accent4 3" xfId="44" xr:uid="{00000000-0005-0000-0000-00002B000000}"/>
    <cellStyle name="60% - Accent5 2" xfId="45" xr:uid="{00000000-0005-0000-0000-00002C000000}"/>
    <cellStyle name="60% - Accent5 3" xfId="46" xr:uid="{00000000-0005-0000-0000-00002D000000}"/>
    <cellStyle name="60% - Accent6 2" xfId="47" xr:uid="{00000000-0005-0000-0000-00002E000000}"/>
    <cellStyle name="60% - Accent6 3" xfId="48" xr:uid="{00000000-0005-0000-0000-00002F000000}"/>
    <cellStyle name="60% - 輔色1" xfId="49" xr:uid="{00000000-0005-0000-0000-000030000000}"/>
    <cellStyle name="60% - 輔色2" xfId="50" xr:uid="{00000000-0005-0000-0000-000031000000}"/>
    <cellStyle name="60% - 輔色3" xfId="51" xr:uid="{00000000-0005-0000-0000-000032000000}"/>
    <cellStyle name="60% - 輔色4" xfId="52" xr:uid="{00000000-0005-0000-0000-000033000000}"/>
    <cellStyle name="60% - 輔色5" xfId="53" xr:uid="{00000000-0005-0000-0000-000034000000}"/>
    <cellStyle name="60% - 輔色6" xfId="54" xr:uid="{00000000-0005-0000-0000-000035000000}"/>
    <cellStyle name="Accent1 2" xfId="55" xr:uid="{00000000-0005-0000-0000-000036000000}"/>
    <cellStyle name="Accent1 3" xfId="56" xr:uid="{00000000-0005-0000-0000-000037000000}"/>
    <cellStyle name="Accent2 2" xfId="57" xr:uid="{00000000-0005-0000-0000-000038000000}"/>
    <cellStyle name="Accent2 3" xfId="58" xr:uid="{00000000-0005-0000-0000-000039000000}"/>
    <cellStyle name="Accent3 2" xfId="59" xr:uid="{00000000-0005-0000-0000-00003A000000}"/>
    <cellStyle name="Accent3 3" xfId="60" xr:uid="{00000000-0005-0000-0000-00003B000000}"/>
    <cellStyle name="Accent4 2" xfId="61" xr:uid="{00000000-0005-0000-0000-00003C000000}"/>
    <cellStyle name="Accent4 3" xfId="62" xr:uid="{00000000-0005-0000-0000-00003D000000}"/>
    <cellStyle name="Accent5 2" xfId="63" xr:uid="{00000000-0005-0000-0000-00003E000000}"/>
    <cellStyle name="Accent5 3" xfId="64" xr:uid="{00000000-0005-0000-0000-00003F000000}"/>
    <cellStyle name="Accent6 2" xfId="65" xr:uid="{00000000-0005-0000-0000-000040000000}"/>
    <cellStyle name="Accent6 3" xfId="66" xr:uid="{00000000-0005-0000-0000-000041000000}"/>
    <cellStyle name="Bad 2" xfId="67" xr:uid="{00000000-0005-0000-0000-000042000000}"/>
    <cellStyle name="Bad 3" xfId="68" xr:uid="{00000000-0005-0000-0000-000043000000}"/>
    <cellStyle name="Calculation 2" xfId="69" xr:uid="{00000000-0005-0000-0000-000044000000}"/>
    <cellStyle name="Calculation 3" xfId="70" xr:uid="{00000000-0005-0000-0000-000045000000}"/>
    <cellStyle name="Check Cell 2" xfId="71" xr:uid="{00000000-0005-0000-0000-000046000000}"/>
    <cellStyle name="Check Cell 3" xfId="72" xr:uid="{00000000-0005-0000-0000-000047000000}"/>
    <cellStyle name="Comma" xfId="73" builtinId="3"/>
    <cellStyle name="Comma 10" xfId="74" xr:uid="{00000000-0005-0000-0000-000049000000}"/>
    <cellStyle name="Comma 11" xfId="75" xr:uid="{00000000-0005-0000-0000-00004A000000}"/>
    <cellStyle name="Comma 11 2" xfId="76" xr:uid="{00000000-0005-0000-0000-00004B000000}"/>
    <cellStyle name="Comma 12" xfId="77" xr:uid="{00000000-0005-0000-0000-00004C000000}"/>
    <cellStyle name="Comma 13" xfId="78" xr:uid="{00000000-0005-0000-0000-00004D000000}"/>
    <cellStyle name="Comma 13 2" xfId="79" xr:uid="{00000000-0005-0000-0000-00004E000000}"/>
    <cellStyle name="Comma 14" xfId="80" xr:uid="{00000000-0005-0000-0000-00004F000000}"/>
    <cellStyle name="Comma 15" xfId="81" xr:uid="{00000000-0005-0000-0000-000050000000}"/>
    <cellStyle name="Comma 15 2" xfId="82" xr:uid="{00000000-0005-0000-0000-000051000000}"/>
    <cellStyle name="Comma 2" xfId="83" xr:uid="{00000000-0005-0000-0000-000052000000}"/>
    <cellStyle name="Comma 2 10" xfId="84" xr:uid="{00000000-0005-0000-0000-000053000000}"/>
    <cellStyle name="Comma 2 2" xfId="85" xr:uid="{00000000-0005-0000-0000-000054000000}"/>
    <cellStyle name="Comma 2 2 3 2" xfId="86" xr:uid="{00000000-0005-0000-0000-000055000000}"/>
    <cellStyle name="Comma 2 3" xfId="87" xr:uid="{00000000-0005-0000-0000-000056000000}"/>
    <cellStyle name="Comma 2 4" xfId="88" xr:uid="{00000000-0005-0000-0000-000057000000}"/>
    <cellStyle name="Comma 3" xfId="89" xr:uid="{00000000-0005-0000-0000-000058000000}"/>
    <cellStyle name="Comma 3 2" xfId="90" xr:uid="{00000000-0005-0000-0000-000059000000}"/>
    <cellStyle name="Comma 4" xfId="91" xr:uid="{00000000-0005-0000-0000-00005A000000}"/>
    <cellStyle name="Comma 5" xfId="92" xr:uid="{00000000-0005-0000-0000-00005B000000}"/>
    <cellStyle name="Comma 5 2" xfId="93" xr:uid="{00000000-0005-0000-0000-00005C000000}"/>
    <cellStyle name="Comma 6" xfId="94" xr:uid="{00000000-0005-0000-0000-00005D000000}"/>
    <cellStyle name="Comma 6 2" xfId="95" xr:uid="{00000000-0005-0000-0000-00005E000000}"/>
    <cellStyle name="Comma 7" xfId="96" xr:uid="{00000000-0005-0000-0000-00005F000000}"/>
    <cellStyle name="Comma 7 2" xfId="97" xr:uid="{00000000-0005-0000-0000-000060000000}"/>
    <cellStyle name="Comma 7 3" xfId="98" xr:uid="{00000000-0005-0000-0000-000061000000}"/>
    <cellStyle name="Comma 8" xfId="99" xr:uid="{00000000-0005-0000-0000-000062000000}"/>
    <cellStyle name="Comma 8 2" xfId="100" xr:uid="{00000000-0005-0000-0000-000063000000}"/>
    <cellStyle name="Comma 9" xfId="101" xr:uid="{00000000-0005-0000-0000-000064000000}"/>
    <cellStyle name="Comma 9 2" xfId="102" xr:uid="{00000000-0005-0000-0000-000065000000}"/>
    <cellStyle name="Comma_Payroll" xfId="103" xr:uid="{00000000-0005-0000-0000-000066000000}"/>
    <cellStyle name="Currency 2" xfId="104" xr:uid="{00000000-0005-0000-0000-000067000000}"/>
    <cellStyle name="Explanatory Text 2" xfId="105" xr:uid="{00000000-0005-0000-0000-000068000000}"/>
    <cellStyle name="Explanatory Text 3" xfId="106" xr:uid="{00000000-0005-0000-0000-000069000000}"/>
    <cellStyle name="Good 2" xfId="107" xr:uid="{00000000-0005-0000-0000-00006A000000}"/>
    <cellStyle name="Good 3" xfId="108" xr:uid="{00000000-0005-0000-0000-00006B000000}"/>
    <cellStyle name="Heading 1 2" xfId="109" xr:uid="{00000000-0005-0000-0000-00006C000000}"/>
    <cellStyle name="Heading 1 3" xfId="110" xr:uid="{00000000-0005-0000-0000-00006D000000}"/>
    <cellStyle name="Heading 2 2" xfId="111" xr:uid="{00000000-0005-0000-0000-00006E000000}"/>
    <cellStyle name="Heading 2 3" xfId="112" xr:uid="{00000000-0005-0000-0000-00006F000000}"/>
    <cellStyle name="Heading 3 2" xfId="113" xr:uid="{00000000-0005-0000-0000-000070000000}"/>
    <cellStyle name="Heading 3 3" xfId="114" xr:uid="{00000000-0005-0000-0000-000071000000}"/>
    <cellStyle name="Heading 4 2" xfId="115" xr:uid="{00000000-0005-0000-0000-000072000000}"/>
    <cellStyle name="Heading 4 3" xfId="116" xr:uid="{00000000-0005-0000-0000-000073000000}"/>
    <cellStyle name="Hyperlink 2" xfId="117" xr:uid="{00000000-0005-0000-0000-000074000000}"/>
    <cellStyle name="Hyperlink 2 2" xfId="118" xr:uid="{00000000-0005-0000-0000-000075000000}"/>
    <cellStyle name="Hyperlink 3" xfId="119" xr:uid="{00000000-0005-0000-0000-000076000000}"/>
    <cellStyle name="Input 2" xfId="120" xr:uid="{00000000-0005-0000-0000-000077000000}"/>
    <cellStyle name="Input 3" xfId="121" xr:uid="{00000000-0005-0000-0000-000078000000}"/>
    <cellStyle name="Linked Cell 2" xfId="122" xr:uid="{00000000-0005-0000-0000-000079000000}"/>
    <cellStyle name="Linked Cell 3" xfId="123" xr:uid="{00000000-0005-0000-0000-00007A000000}"/>
    <cellStyle name="Neutral 2" xfId="124" xr:uid="{00000000-0005-0000-0000-00007B000000}"/>
    <cellStyle name="Neutral 3" xfId="125" xr:uid="{00000000-0005-0000-0000-00007C000000}"/>
    <cellStyle name="Normal" xfId="0" builtinId="0"/>
    <cellStyle name="Normal 10 2" xfId="126" xr:uid="{00000000-0005-0000-0000-00007E000000}"/>
    <cellStyle name="Normal 2" xfId="127" xr:uid="{00000000-0005-0000-0000-00007F000000}"/>
    <cellStyle name="Normal 2 2" xfId="128" xr:uid="{00000000-0005-0000-0000-000080000000}"/>
    <cellStyle name="Normal 2 3" xfId="129" xr:uid="{00000000-0005-0000-0000-000081000000}"/>
    <cellStyle name="Normal 2 3 2" xfId="130" xr:uid="{00000000-0005-0000-0000-000082000000}"/>
    <cellStyle name="Normal 2 4" xfId="131" xr:uid="{00000000-0005-0000-0000-000083000000}"/>
    <cellStyle name="Normal 2 4 2" xfId="132" xr:uid="{00000000-0005-0000-0000-000084000000}"/>
    <cellStyle name="Normal 2 5" xfId="133" xr:uid="{00000000-0005-0000-0000-000085000000}"/>
    <cellStyle name="Normal 2 5 2" xfId="134" xr:uid="{00000000-0005-0000-0000-000086000000}"/>
    <cellStyle name="Normal 2 6" xfId="135" xr:uid="{00000000-0005-0000-0000-000087000000}"/>
    <cellStyle name="Normal 2 7" xfId="136" xr:uid="{00000000-0005-0000-0000-000088000000}"/>
    <cellStyle name="Normal 2 8" xfId="137" xr:uid="{00000000-0005-0000-0000-000089000000}"/>
    <cellStyle name="Normal 2 8 2" xfId="138" xr:uid="{00000000-0005-0000-0000-00008A000000}"/>
    <cellStyle name="Normal 2 9" xfId="139" xr:uid="{00000000-0005-0000-0000-00008B000000}"/>
    <cellStyle name="Normal 3" xfId="140" xr:uid="{00000000-0005-0000-0000-00008C000000}"/>
    <cellStyle name="Normal 3 2" xfId="141" xr:uid="{00000000-0005-0000-0000-00008D000000}"/>
    <cellStyle name="Normal 3 3" xfId="142" xr:uid="{00000000-0005-0000-0000-00008E000000}"/>
    <cellStyle name="Normal 3 4" xfId="143" xr:uid="{00000000-0005-0000-0000-00008F000000}"/>
    <cellStyle name="Normal 3 5" xfId="144" xr:uid="{00000000-0005-0000-0000-000090000000}"/>
    <cellStyle name="Normal 4" xfId="145" xr:uid="{00000000-0005-0000-0000-000091000000}"/>
    <cellStyle name="Normal 4 2" xfId="146" xr:uid="{00000000-0005-0000-0000-000092000000}"/>
    <cellStyle name="Normal 4 3" xfId="147" xr:uid="{00000000-0005-0000-0000-000093000000}"/>
    <cellStyle name="Normal 4 4" xfId="148" xr:uid="{00000000-0005-0000-0000-000094000000}"/>
    <cellStyle name="Normal 5" xfId="149" xr:uid="{00000000-0005-0000-0000-000095000000}"/>
    <cellStyle name="Normal 6" xfId="150" xr:uid="{00000000-0005-0000-0000-000096000000}"/>
    <cellStyle name="Normal_Payroll" xfId="151" xr:uid="{00000000-0005-0000-0000-000097000000}"/>
    <cellStyle name="Note 2" xfId="152" xr:uid="{00000000-0005-0000-0000-000098000000}"/>
    <cellStyle name="Note 3" xfId="153" xr:uid="{00000000-0005-0000-0000-000099000000}"/>
    <cellStyle name="Output 2" xfId="154" xr:uid="{00000000-0005-0000-0000-00009A000000}"/>
    <cellStyle name="Output 3" xfId="155" xr:uid="{00000000-0005-0000-0000-00009B000000}"/>
    <cellStyle name="Percent 2" xfId="156" xr:uid="{00000000-0005-0000-0000-00009C000000}"/>
    <cellStyle name="Percent 2 2" xfId="157" xr:uid="{00000000-0005-0000-0000-00009D000000}"/>
    <cellStyle name="Percent 2 3" xfId="158" xr:uid="{00000000-0005-0000-0000-00009E000000}"/>
    <cellStyle name="Percent 3" xfId="159" xr:uid="{00000000-0005-0000-0000-00009F000000}"/>
    <cellStyle name="Percent 3 2" xfId="160" xr:uid="{00000000-0005-0000-0000-0000A0000000}"/>
    <cellStyle name="Percent 4" xfId="161" xr:uid="{00000000-0005-0000-0000-0000A1000000}"/>
    <cellStyle name="Percent 5" xfId="162" xr:uid="{00000000-0005-0000-0000-0000A2000000}"/>
    <cellStyle name="Percent 5 2" xfId="163" xr:uid="{00000000-0005-0000-0000-0000A3000000}"/>
    <cellStyle name="Percent 6" xfId="164" xr:uid="{00000000-0005-0000-0000-0000A4000000}"/>
    <cellStyle name="Percent 6 2" xfId="165" xr:uid="{00000000-0005-0000-0000-0000A5000000}"/>
    <cellStyle name="Percent 6 2 2" xfId="166" xr:uid="{00000000-0005-0000-0000-0000A6000000}"/>
    <cellStyle name="Percent 6 3" xfId="167" xr:uid="{00000000-0005-0000-0000-0000A7000000}"/>
    <cellStyle name="Percent 7" xfId="168" xr:uid="{00000000-0005-0000-0000-0000A8000000}"/>
    <cellStyle name="Percent 7 2" xfId="169" xr:uid="{00000000-0005-0000-0000-0000A9000000}"/>
    <cellStyle name="Percent 8" xfId="170" xr:uid="{00000000-0005-0000-0000-0000AA000000}"/>
    <cellStyle name="Percent 9" xfId="171" xr:uid="{00000000-0005-0000-0000-0000AB000000}"/>
    <cellStyle name="Percent 9 2" xfId="172" xr:uid="{00000000-0005-0000-0000-0000AC000000}"/>
    <cellStyle name="Title 2" xfId="173" xr:uid="{00000000-0005-0000-0000-0000AD000000}"/>
    <cellStyle name="Title 3" xfId="174" xr:uid="{00000000-0005-0000-0000-0000AE000000}"/>
    <cellStyle name="Total 2" xfId="175" xr:uid="{00000000-0005-0000-0000-0000AF000000}"/>
    <cellStyle name="Total 3" xfId="176" xr:uid="{00000000-0005-0000-0000-0000B0000000}"/>
    <cellStyle name="Warning Text 2" xfId="177" xr:uid="{00000000-0005-0000-0000-0000B1000000}"/>
    <cellStyle name="Warning Text 3" xfId="178" xr:uid="{00000000-0005-0000-0000-0000B2000000}"/>
    <cellStyle name="中等" xfId="179" xr:uid="{00000000-0005-0000-0000-0000B3000000}"/>
    <cellStyle name="備註" xfId="180" xr:uid="{00000000-0005-0000-0000-0000B4000000}"/>
    <cellStyle name="合計" xfId="181" xr:uid="{00000000-0005-0000-0000-0000B5000000}"/>
    <cellStyle name="壞" xfId="182" xr:uid="{00000000-0005-0000-0000-0000B6000000}"/>
    <cellStyle name="好" xfId="183" xr:uid="{00000000-0005-0000-0000-0000B7000000}"/>
    <cellStyle name="標題" xfId="184" xr:uid="{00000000-0005-0000-0000-0000B8000000}"/>
    <cellStyle name="標題 1" xfId="185" xr:uid="{00000000-0005-0000-0000-0000B9000000}"/>
    <cellStyle name="標題 2" xfId="186" xr:uid="{00000000-0005-0000-0000-0000BA000000}"/>
    <cellStyle name="標題 3" xfId="187" xr:uid="{00000000-0005-0000-0000-0000BB000000}"/>
    <cellStyle name="標題 4" xfId="188" xr:uid="{00000000-0005-0000-0000-0000BC000000}"/>
    <cellStyle name="檢查儲存格" xfId="189" xr:uid="{00000000-0005-0000-0000-0000BD000000}"/>
    <cellStyle name="計算方式" xfId="190" xr:uid="{00000000-0005-0000-0000-0000BE000000}"/>
    <cellStyle name="說明文字" xfId="191" xr:uid="{00000000-0005-0000-0000-0000BF000000}"/>
    <cellStyle name="警告文字" xfId="192" xr:uid="{00000000-0005-0000-0000-0000C0000000}"/>
    <cellStyle name="輔色1" xfId="193" xr:uid="{00000000-0005-0000-0000-0000C1000000}"/>
    <cellStyle name="輔色2" xfId="194" xr:uid="{00000000-0005-0000-0000-0000C2000000}"/>
    <cellStyle name="輔色3" xfId="195" xr:uid="{00000000-0005-0000-0000-0000C3000000}"/>
    <cellStyle name="輔色4" xfId="196" xr:uid="{00000000-0005-0000-0000-0000C4000000}"/>
    <cellStyle name="輔色5" xfId="197" xr:uid="{00000000-0005-0000-0000-0000C5000000}"/>
    <cellStyle name="輔色6" xfId="198" xr:uid="{00000000-0005-0000-0000-0000C6000000}"/>
    <cellStyle name="輸入" xfId="199" xr:uid="{00000000-0005-0000-0000-0000C7000000}"/>
    <cellStyle name="輸出" xfId="200" xr:uid="{00000000-0005-0000-0000-0000C8000000}"/>
    <cellStyle name="連結的儲存格" xfId="201" xr:uid="{00000000-0005-0000-0000-0000C9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22860</xdr:colOff>
      <xdr:row>0</xdr:row>
      <xdr:rowOff>15240</xdr:rowOff>
    </xdr:from>
    <xdr:to>
      <xdr:col>3</xdr:col>
      <xdr:colOff>68580</xdr:colOff>
      <xdr:row>5</xdr:row>
      <xdr:rowOff>0</xdr:rowOff>
    </xdr:to>
    <xdr:pic>
      <xdr:nvPicPr>
        <xdr:cNvPr id="1037" name="Picture 3">
          <a:extLst>
            <a:ext uri="{FF2B5EF4-FFF2-40B4-BE49-F238E27FC236}">
              <a16:creationId xmlns:a16="http://schemas.microsoft.com/office/drawing/2014/main" id="{8A319A50-6F7B-45EF-B19B-55E1A5014B46}"/>
            </a:ext>
          </a:extLst>
        </xdr:cNvPr>
        <xdr:cNvPicPr preferRelativeResize="0"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860" y="15240"/>
          <a:ext cx="1303020" cy="7010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uAn\MINHTHANH\CODE_MT\Templates\ExportMau\Payroll%20April%202014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C payroll"/>
      <sheetName val="O.T"/>
      <sheetName val="Pay by bank"/>
      <sheetName val="Payment request"/>
      <sheetName val="Salary accounting"/>
      <sheetName val="Cash"/>
      <sheetName val="Sheet1"/>
      <sheetName val="Pay slip"/>
    </sheetNames>
    <sheetDataSet>
      <sheetData sheetId="0" refreshError="1"/>
      <sheetData sheetId="1" refreshError="1"/>
      <sheetData sheetId="2">
        <row r="7">
          <cell r="B7" t="str">
            <v>Chen Shen Yaw</v>
          </cell>
          <cell r="C7" t="str">
            <v>0181003399446</v>
          </cell>
          <cell r="D7">
            <v>67883583</v>
          </cell>
        </row>
        <row r="8">
          <cell r="B8" t="str">
            <v>Li Wen Hao</v>
          </cell>
          <cell r="C8" t="str">
            <v>0181003399444</v>
          </cell>
          <cell r="D8">
            <v>44562670</v>
          </cell>
        </row>
        <row r="9">
          <cell r="B9" t="str">
            <v>Liew Sep Siang</v>
          </cell>
          <cell r="C9" t="str">
            <v>0181003399472</v>
          </cell>
          <cell r="D9">
            <v>48761312</v>
          </cell>
        </row>
        <row r="10">
          <cell r="B10" t="str">
            <v>Chang Chieh Ming</v>
          </cell>
          <cell r="C10" t="str">
            <v>0181003381579</v>
          </cell>
          <cell r="D10">
            <v>28762840</v>
          </cell>
        </row>
        <row r="11">
          <cell r="B11" t="str">
            <v>Huang Wan Hui</v>
          </cell>
          <cell r="C11" t="str">
            <v>0181003386026</v>
          </cell>
          <cell r="D11">
            <v>18788411</v>
          </cell>
        </row>
        <row r="12">
          <cell r="B12" t="str">
            <v>Lâm An</v>
          </cell>
          <cell r="C12" t="str">
            <v>0511003776201</v>
          </cell>
          <cell r="D12">
            <v>40576200</v>
          </cell>
        </row>
        <row r="13">
          <cell r="B13" t="str">
            <v>Chen Chi Chung</v>
          </cell>
          <cell r="C13" t="str">
            <v>0181003341724</v>
          </cell>
          <cell r="D13">
            <v>13450000</v>
          </cell>
        </row>
        <row r="14">
          <cell r="B14" t="str">
            <v>Chen Yung Che</v>
          </cell>
          <cell r="C14" t="str">
            <v>0181003408514</v>
          </cell>
          <cell r="D14">
            <v>41886069</v>
          </cell>
        </row>
        <row r="15">
          <cell r="B15" t="str">
            <v>Lê Văn Ruộng</v>
          </cell>
          <cell r="C15" t="str">
            <v>0181003399419</v>
          </cell>
          <cell r="D15">
            <v>26257120</v>
          </cell>
        </row>
        <row r="16">
          <cell r="B16" t="str">
            <v>Nguyễn Thành Hưng</v>
          </cell>
          <cell r="C16" t="str">
            <v>0181003399494</v>
          </cell>
          <cell r="D16">
            <v>22474763</v>
          </cell>
        </row>
        <row r="17">
          <cell r="B17" t="str">
            <v>Nguyễn Ánh Kim Loan</v>
          </cell>
          <cell r="C17" t="str">
            <v>0181003399448</v>
          </cell>
          <cell r="D17">
            <v>9216125</v>
          </cell>
        </row>
        <row r="18">
          <cell r="B18" t="str">
            <v>Nguyễn Thị Trinh</v>
          </cell>
          <cell r="C18" t="str">
            <v>0181003399449</v>
          </cell>
          <cell r="D18">
            <v>8055000</v>
          </cell>
        </row>
        <row r="19">
          <cell r="B19" t="str">
            <v>Huỳnh Tuấn Đông</v>
          </cell>
          <cell r="C19" t="str">
            <v>0181003399450</v>
          </cell>
          <cell r="D19">
            <v>8080000</v>
          </cell>
        </row>
        <row r="20">
          <cell r="B20" t="str">
            <v>Lê Hồng Điệp</v>
          </cell>
          <cell r="C20" t="str">
            <v>0181003399452</v>
          </cell>
          <cell r="D20">
            <v>8055000</v>
          </cell>
        </row>
        <row r="21">
          <cell r="B21" t="str">
            <v>Phạm Thủy Nguyên</v>
          </cell>
          <cell r="C21" t="str">
            <v>0181003319990</v>
          </cell>
          <cell r="D21">
            <v>22615000</v>
          </cell>
        </row>
        <row r="22">
          <cell r="B22" t="str">
            <v>Trần Thị Chi Linh</v>
          </cell>
          <cell r="C22" t="str">
            <v>0071000814092</v>
          </cell>
          <cell r="D22">
            <v>32756800</v>
          </cell>
        </row>
        <row r="23">
          <cell r="B23" t="str">
            <v>Trần Nguyễn Đăng Tuấn</v>
          </cell>
          <cell r="C23" t="str">
            <v>0181003399453</v>
          </cell>
          <cell r="D23">
            <v>14027500</v>
          </cell>
        </row>
        <row r="24">
          <cell r="B24" t="str">
            <v>Kiều Thị Hà Trâm</v>
          </cell>
          <cell r="C24" t="str">
            <v>0181003399437</v>
          </cell>
          <cell r="D24">
            <v>8996000</v>
          </cell>
        </row>
        <row r="25">
          <cell r="B25" t="str">
            <v>Lê Thị Hương Bình</v>
          </cell>
          <cell r="C25" t="str">
            <v>0181000193533</v>
          </cell>
          <cell r="D25">
            <v>7280000</v>
          </cell>
        </row>
        <row r="26">
          <cell r="B26" t="str">
            <v>Võ Thị Tâm Hiếu</v>
          </cell>
          <cell r="C26" t="str">
            <v>0071002472995</v>
          </cell>
          <cell r="D26">
            <v>10013500</v>
          </cell>
        </row>
        <row r="27">
          <cell r="B27" t="str">
            <v>Hoàng Thu Thủy</v>
          </cell>
          <cell r="C27" t="str">
            <v>0181003399493</v>
          </cell>
          <cell r="D27">
            <v>7097000</v>
          </cell>
        </row>
        <row r="28">
          <cell r="B28" t="str">
            <v>Nguyễn Thị Thanh Trà</v>
          </cell>
          <cell r="C28" t="str">
            <v>0181003399504</v>
          </cell>
          <cell r="D28">
            <v>7101000</v>
          </cell>
        </row>
        <row r="29">
          <cell r="B29" t="str">
            <v>Vũ Thị Khôi Nguyên</v>
          </cell>
          <cell r="C29" t="str">
            <v xml:space="preserve">0561000516200 </v>
          </cell>
          <cell r="D29">
            <v>4618000</v>
          </cell>
        </row>
        <row r="30">
          <cell r="B30" t="str">
            <v>Lê Thị Luyến</v>
          </cell>
          <cell r="C30" t="str">
            <v>0181003399503</v>
          </cell>
          <cell r="D30">
            <v>4685000</v>
          </cell>
        </row>
        <row r="31">
          <cell r="B31" t="str">
            <v>Huỳnh Thị Kim Phượng</v>
          </cell>
          <cell r="C31" t="str">
            <v>0181003399351</v>
          </cell>
          <cell r="D31">
            <v>4185000</v>
          </cell>
        </row>
        <row r="32">
          <cell r="B32" t="str">
            <v>Thái Nguyễn Tuấn</v>
          </cell>
          <cell r="C32" t="str">
            <v>0251001542386</v>
          </cell>
          <cell r="D32">
            <v>7485000</v>
          </cell>
        </row>
        <row r="33">
          <cell r="B33" t="str">
            <v>Lê Văn Thuận</v>
          </cell>
          <cell r="C33" t="str">
            <v>0181003415831</v>
          </cell>
          <cell r="D33">
            <v>8880909</v>
          </cell>
        </row>
        <row r="34">
          <cell r="B34" t="str">
            <v>Lê Kang Duy</v>
          </cell>
          <cell r="C34" t="str">
            <v>0181003403890</v>
          </cell>
          <cell r="D34">
            <v>9444307</v>
          </cell>
        </row>
        <row r="35">
          <cell r="B35" t="str">
            <v>Nguyễn Anh Tuấn</v>
          </cell>
          <cell r="C35" t="str">
            <v>0071004352158</v>
          </cell>
          <cell r="D35">
            <v>10270364</v>
          </cell>
        </row>
        <row r="36">
          <cell r="B36" t="str">
            <v>Hồ Văn Thái</v>
          </cell>
          <cell r="C36" t="str">
            <v>0181003399364</v>
          </cell>
          <cell r="D36">
            <v>6547000</v>
          </cell>
        </row>
        <row r="37">
          <cell r="B37" t="str">
            <v>Trần Hoàng Minh</v>
          </cell>
          <cell r="C37" t="str">
            <v>0181003399390</v>
          </cell>
          <cell r="D37">
            <v>1804545</v>
          </cell>
        </row>
        <row r="38">
          <cell r="B38" t="str">
            <v>Phạm Hoàng Long</v>
          </cell>
          <cell r="C38" t="str">
            <v>0181003416324</v>
          </cell>
          <cell r="D38">
            <v>8601000</v>
          </cell>
        </row>
        <row r="39">
          <cell r="B39" t="str">
            <v>Nguyễn Văn Bách</v>
          </cell>
          <cell r="C39" t="str">
            <v>0181003415657</v>
          </cell>
          <cell r="D39">
            <v>1914773</v>
          </cell>
        </row>
        <row r="40">
          <cell r="B40" t="str">
            <v>Cao Sơn Tây Nguyên</v>
          </cell>
          <cell r="C40" t="str">
            <v>0181003406302</v>
          </cell>
          <cell r="D40">
            <v>25809300</v>
          </cell>
        </row>
        <row r="41">
          <cell r="B41" t="str">
            <v>Nguyễn Minh Hậu</v>
          </cell>
          <cell r="C41" t="str">
            <v>0071000734697</v>
          </cell>
          <cell r="D41">
            <v>12214761</v>
          </cell>
        </row>
        <row r="42">
          <cell r="B42" t="str">
            <v>Yeap Huệ Mẫn</v>
          </cell>
          <cell r="C42" t="str">
            <v>0181003399400</v>
          </cell>
          <cell r="D42">
            <v>12445443</v>
          </cell>
        </row>
        <row r="43">
          <cell r="B43" t="str">
            <v>Lê Quang Minh Phương</v>
          </cell>
          <cell r="C43" t="str">
            <v>0181003399401</v>
          </cell>
          <cell r="D43">
            <v>8336818</v>
          </cell>
        </row>
        <row r="44">
          <cell r="B44" t="str">
            <v>Phan Thị Kim Thoa</v>
          </cell>
          <cell r="C44" t="str">
            <v>0181003399405</v>
          </cell>
          <cell r="D44">
            <v>8580000</v>
          </cell>
        </row>
        <row r="45">
          <cell r="B45" t="str">
            <v>Trần Hoàng Huy</v>
          </cell>
          <cell r="C45" t="str">
            <v>0181003399502</v>
          </cell>
          <cell r="D45">
            <v>10534695</v>
          </cell>
        </row>
        <row r="46">
          <cell r="B46" t="str">
            <v>Tô Lam Thy</v>
          </cell>
          <cell r="C46" t="str">
            <v>0181003333341</v>
          </cell>
          <cell r="D46">
            <v>11628398</v>
          </cell>
        </row>
        <row r="47">
          <cell r="B47" t="str">
            <v>Nìm Chí Khì</v>
          </cell>
          <cell r="C47" t="str">
            <v>0181002849358</v>
          </cell>
          <cell r="D47">
            <v>12771200</v>
          </cell>
        </row>
        <row r="48">
          <cell r="B48" t="str">
            <v>Lưu Thị Cẩm Mỹ</v>
          </cell>
          <cell r="C48" t="str">
            <v>0181003399411</v>
          </cell>
          <cell r="D48">
            <v>8580000</v>
          </cell>
        </row>
        <row r="49">
          <cell r="B49" t="str">
            <v>Nguyễn Đức Khôi</v>
          </cell>
          <cell r="C49" t="str">
            <v>0071000738702</v>
          </cell>
          <cell r="D49">
            <v>7551000</v>
          </cell>
        </row>
        <row r="50">
          <cell r="B50" t="str">
            <v>Vương Chinh Loan</v>
          </cell>
          <cell r="C50" t="str">
            <v>0181003408468</v>
          </cell>
          <cell r="D50">
            <v>7687364</v>
          </cell>
        </row>
        <row r="51">
          <cell r="B51" t="str">
            <v>Lê Nguyễn Thanh Phương</v>
          </cell>
          <cell r="C51" t="str">
            <v>0181003413878</v>
          </cell>
          <cell r="D51">
            <v>5944136</v>
          </cell>
        </row>
        <row r="52">
          <cell r="B52" t="str">
            <v>Chang Mei Chih</v>
          </cell>
          <cell r="C52" t="str">
            <v>0181003399476</v>
          </cell>
          <cell r="D52">
            <v>39950453</v>
          </cell>
        </row>
        <row r="53">
          <cell r="B53" t="str">
            <v>Nguyễn Thị Trang</v>
          </cell>
          <cell r="C53" t="str">
            <v>0181003403885</v>
          </cell>
          <cell r="D53">
            <v>13006125</v>
          </cell>
        </row>
        <row r="54">
          <cell r="B54" t="str">
            <v>Trần Thị Thanh Hường</v>
          </cell>
          <cell r="C54" t="str">
            <v>0181003399477</v>
          </cell>
          <cell r="D54">
            <v>12801125</v>
          </cell>
        </row>
        <row r="55">
          <cell r="B55" t="str">
            <v>Lê Thị Thùy Trang</v>
          </cell>
          <cell r="C55" t="str">
            <v>0181003399479</v>
          </cell>
          <cell r="D55">
            <v>8530000</v>
          </cell>
        </row>
        <row r="56">
          <cell r="B56" t="str">
            <v>Lương Nhất Anh</v>
          </cell>
          <cell r="C56" t="str">
            <v>0091000390404</v>
          </cell>
          <cell r="D56">
            <v>6280500</v>
          </cell>
        </row>
        <row r="57">
          <cell r="B57" t="str">
            <v>Lương Phước Đông</v>
          </cell>
          <cell r="C57" t="str">
            <v>0111000184241</v>
          </cell>
          <cell r="D57">
            <v>27363200</v>
          </cell>
        </row>
        <row r="58">
          <cell r="B58" t="str">
            <v>Trần Thanh Sơn</v>
          </cell>
          <cell r="C58" t="str">
            <v>0071001050233</v>
          </cell>
          <cell r="D58">
            <v>27250700</v>
          </cell>
        </row>
        <row r="59">
          <cell r="B59" t="str">
            <v>Trần Thị Cẩm Viên</v>
          </cell>
          <cell r="C59" t="str">
            <v>0181003330018</v>
          </cell>
          <cell r="D59">
            <v>5132045</v>
          </cell>
        </row>
        <row r="60">
          <cell r="B60" t="str">
            <v>Trần Nhựt Tân</v>
          </cell>
          <cell r="C60" t="str">
            <v>0181003399481</v>
          </cell>
          <cell r="D60">
            <v>7977500</v>
          </cell>
        </row>
        <row r="61">
          <cell r="B61" t="str">
            <v>Nguyễn Lê Văn</v>
          </cell>
          <cell r="C61" t="str">
            <v>0581000539160</v>
          </cell>
          <cell r="D61">
            <v>7538500</v>
          </cell>
        </row>
        <row r="62">
          <cell r="B62" t="str">
            <v>Nguyễn Văn Tiến</v>
          </cell>
          <cell r="C62" t="str">
            <v>0181003399386</v>
          </cell>
          <cell r="D62">
            <v>6436773</v>
          </cell>
        </row>
        <row r="63">
          <cell r="B63" t="str">
            <v>Huỳnh Xuân Lan</v>
          </cell>
          <cell r="C63" t="str">
            <v>0181003343280</v>
          </cell>
          <cell r="D63">
            <v>8063500</v>
          </cell>
        </row>
        <row r="64">
          <cell r="B64" t="str">
            <v>Nguyễn Chiến Trực</v>
          </cell>
          <cell r="C64" t="str">
            <v>0181003403895</v>
          </cell>
          <cell r="D64">
            <v>18492148</v>
          </cell>
        </row>
        <row r="65">
          <cell r="B65" t="str">
            <v>Lý Nghiệp Thành</v>
          </cell>
          <cell r="C65" t="str">
            <v>0181003402115</v>
          </cell>
          <cell r="D65">
            <v>5143000</v>
          </cell>
        </row>
        <row r="66">
          <cell r="B66" t="str">
            <v>Lương Tuấn Anh</v>
          </cell>
          <cell r="C66" t="str">
            <v>0181003402113</v>
          </cell>
          <cell r="D66">
            <v>5164000</v>
          </cell>
        </row>
        <row r="67">
          <cell r="B67" t="str">
            <v>Phan Anh Khoa</v>
          </cell>
          <cell r="C67" t="str">
            <v>0181003402048</v>
          </cell>
          <cell r="D67">
            <v>5016864</v>
          </cell>
        </row>
        <row r="68">
          <cell r="B68" t="str">
            <v>Nguyễn Thị Phương Quyên</v>
          </cell>
          <cell r="C68" t="str">
            <v>0181003402052</v>
          </cell>
          <cell r="D68">
            <v>5118000</v>
          </cell>
        </row>
        <row r="69">
          <cell r="B69" t="str">
            <v>Hoàng Anh Dũng</v>
          </cell>
          <cell r="C69" t="str">
            <v>0181003408467</v>
          </cell>
          <cell r="D69">
            <v>5068000</v>
          </cell>
        </row>
        <row r="70">
          <cell r="B70" t="str">
            <v>Kiều Thị Hà Trinh</v>
          </cell>
          <cell r="C70" t="str">
            <v>0181003359042</v>
          </cell>
          <cell r="D70">
            <v>5643000</v>
          </cell>
        </row>
        <row r="71">
          <cell r="B71" t="str">
            <v>Nguyễn Giang Huy</v>
          </cell>
          <cell r="C71" t="str">
            <v>0181003402112</v>
          </cell>
          <cell r="D71">
            <v>5068000</v>
          </cell>
        </row>
        <row r="72">
          <cell r="B72" t="str">
            <v>Trần Duy Ân</v>
          </cell>
          <cell r="C72" t="str">
            <v>0181003408476</v>
          </cell>
          <cell r="D72">
            <v>5505500</v>
          </cell>
        </row>
        <row r="73">
          <cell r="B73" t="str">
            <v>Châu Thanh Dũng</v>
          </cell>
          <cell r="C73" t="str">
            <v>0181003415656</v>
          </cell>
          <cell r="D73">
            <v>5051000</v>
          </cell>
        </row>
        <row r="74">
          <cell r="B74" t="str">
            <v>Bùi Xuân Phúc</v>
          </cell>
          <cell r="C74" t="str">
            <v>0071005425738</v>
          </cell>
          <cell r="D74">
            <v>15521400</v>
          </cell>
        </row>
        <row r="75">
          <cell r="B75" t="str">
            <v>Đỗ Thị Liên</v>
          </cell>
          <cell r="C75" t="str">
            <v>0371003848316</v>
          </cell>
          <cell r="D75">
            <v>4974864</v>
          </cell>
        </row>
        <row r="76">
          <cell r="B76" t="str">
            <v>Nguyễn Minh Tú</v>
          </cell>
          <cell r="C76" t="str">
            <v>0181003419367</v>
          </cell>
          <cell r="D76">
            <v>4780546</v>
          </cell>
        </row>
        <row r="77">
          <cell r="B77" t="str">
            <v>Lê Thị Thùy Trâm</v>
          </cell>
          <cell r="C77" t="str">
            <v>0181003410848</v>
          </cell>
          <cell r="D77">
            <v>6101000</v>
          </cell>
        </row>
        <row r="78">
          <cell r="B78" t="str">
            <v>Nguyễn Cát Lượng</v>
          </cell>
          <cell r="C78" t="str">
            <v>0181003410847</v>
          </cell>
          <cell r="D78">
            <v>5164000</v>
          </cell>
        </row>
        <row r="79">
          <cell r="B79" t="str">
            <v>Trần Thị Thảo</v>
          </cell>
          <cell r="C79" t="str">
            <v>0181003413880</v>
          </cell>
          <cell r="D79">
            <v>7580000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Y341"/>
  <sheetViews>
    <sheetView tabSelected="1" topLeftCell="A2" zoomScaleNormal="100" workbookViewId="0">
      <pane xSplit="3" ySplit="6" topLeftCell="D27" activePane="bottomRight" state="frozenSplit"/>
      <selection activeCell="A2" sqref="A2"/>
      <selection pane="topRight" activeCell="D2" sqref="D2"/>
      <selection pane="bottomLeft" activeCell="A11" sqref="A11"/>
      <selection pane="bottomRight" activeCell="C7" sqref="C7"/>
    </sheetView>
  </sheetViews>
  <sheetFormatPr defaultColWidth="9.109375" defaultRowHeight="16.8" zeroHeight="1"/>
  <cols>
    <col min="1" max="1" width="7.6640625" style="13" customWidth="1"/>
    <col min="2" max="2" width="13.88671875" style="14" customWidth="1"/>
    <col min="3" max="3" width="26.33203125" style="87" customWidth="1"/>
    <col min="4" max="4" width="28.33203125" style="87" customWidth="1"/>
    <col min="5" max="5" width="29.44140625" style="87" customWidth="1"/>
    <col min="6" max="6" width="33.109375" style="87" customWidth="1"/>
    <col min="7" max="7" width="16.5546875" style="87" customWidth="1"/>
    <col min="8" max="8" width="17.33203125" style="83" customWidth="1"/>
    <col min="9" max="9" width="20.44140625" style="83" customWidth="1"/>
    <col min="10" max="10" width="20.6640625" style="83" customWidth="1"/>
    <col min="11" max="11" width="17.33203125" style="82" customWidth="1"/>
    <col min="12" max="12" width="14.6640625" style="76" customWidth="1"/>
    <col min="13" max="13" width="13.6640625" style="67" customWidth="1"/>
    <col min="14" max="15" width="16.6640625" style="76" customWidth="1"/>
    <col min="16" max="32" width="16.6640625" style="67" customWidth="1"/>
    <col min="33" max="33" width="18.88671875" style="67" customWidth="1"/>
    <col min="34" max="49" width="16.6640625" style="67" customWidth="1"/>
    <col min="50" max="85" width="15.6640625" style="67" customWidth="1"/>
    <col min="86" max="86" width="20" style="67" customWidth="1"/>
    <col min="87" max="123" width="15.6640625" style="67" customWidth="1"/>
    <col min="124" max="125" width="9.109375" style="15" customWidth="1"/>
    <col min="126" max="129" width="9.109375" style="15" hidden="1" customWidth="1"/>
    <col min="130" max="16384" width="9.109375" style="15"/>
  </cols>
  <sheetData>
    <row r="1" spans="1:129" ht="11.25" hidden="1" customHeight="1">
      <c r="B1" s="14">
        <v>1</v>
      </c>
      <c r="H1" s="83">
        <v>2</v>
      </c>
      <c r="K1" s="81">
        <v>3</v>
      </c>
    </row>
    <row r="2" spans="1:129" s="24" customFormat="1" ht="3.75" customHeight="1">
      <c r="A2" s="16"/>
      <c r="B2" s="17"/>
      <c r="C2" s="88"/>
      <c r="D2" s="88"/>
      <c r="E2" s="88"/>
      <c r="F2" s="88"/>
      <c r="G2" s="88"/>
      <c r="H2" s="84"/>
      <c r="I2" s="84"/>
      <c r="J2" s="84"/>
      <c r="K2" s="63"/>
      <c r="L2" s="74"/>
      <c r="M2" s="68"/>
      <c r="N2" s="74"/>
      <c r="O2" s="74"/>
      <c r="P2" s="68"/>
      <c r="Q2" s="68"/>
      <c r="R2" s="68"/>
      <c r="S2" s="68"/>
      <c r="T2" s="68"/>
      <c r="U2" s="68"/>
      <c r="V2" s="68"/>
      <c r="W2" s="68"/>
      <c r="X2" s="68"/>
      <c r="Y2" s="68"/>
      <c r="Z2" s="68"/>
      <c r="AA2" s="68"/>
      <c r="AB2" s="68"/>
      <c r="AC2" s="68"/>
      <c r="AD2" s="68"/>
      <c r="AE2" s="68"/>
      <c r="AF2" s="68"/>
      <c r="AG2" s="68"/>
      <c r="AH2" s="68"/>
      <c r="AI2" s="68"/>
      <c r="AJ2" s="68"/>
      <c r="AK2" s="68"/>
      <c r="AL2" s="68"/>
      <c r="AM2" s="68"/>
      <c r="AN2" s="68"/>
      <c r="AO2" s="68"/>
      <c r="AP2" s="68"/>
      <c r="AQ2" s="68"/>
      <c r="AR2" s="68"/>
      <c r="AS2" s="68"/>
      <c r="AT2" s="68"/>
      <c r="AU2" s="68"/>
      <c r="AV2" s="68"/>
      <c r="AW2" s="68"/>
      <c r="AX2" s="68"/>
      <c r="AY2" s="68"/>
      <c r="AZ2" s="68"/>
      <c r="BA2" s="68"/>
      <c r="BB2" s="68"/>
      <c r="BC2" s="68"/>
      <c r="BD2" s="68"/>
      <c r="BE2" s="68"/>
      <c r="BF2" s="68"/>
      <c r="BG2" s="68"/>
      <c r="BH2" s="68"/>
      <c r="BI2" s="68"/>
      <c r="BJ2" s="68"/>
      <c r="BK2" s="68"/>
      <c r="BL2" s="68"/>
      <c r="BM2" s="68"/>
      <c r="BN2" s="68"/>
      <c r="BO2" s="68"/>
      <c r="BP2" s="68"/>
      <c r="BQ2" s="68"/>
      <c r="BR2" s="68"/>
      <c r="BS2" s="68"/>
      <c r="BT2" s="68"/>
      <c r="BU2" s="68"/>
      <c r="BV2" s="68"/>
      <c r="BW2" s="68"/>
      <c r="BX2" s="68"/>
      <c r="BY2" s="68"/>
      <c r="BZ2" s="68"/>
      <c r="CA2" s="68"/>
      <c r="CB2" s="68"/>
      <c r="CC2" s="68"/>
      <c r="CD2" s="68"/>
      <c r="CE2" s="68"/>
      <c r="CF2" s="68"/>
      <c r="CG2" s="68"/>
      <c r="CH2" s="68"/>
      <c r="CI2" s="68"/>
      <c r="CJ2" s="68"/>
      <c r="CK2" s="68"/>
      <c r="CL2" s="68"/>
      <c r="CM2" s="68"/>
      <c r="CN2" s="68"/>
      <c r="CO2" s="68"/>
      <c r="CP2" s="68"/>
      <c r="CQ2" s="68"/>
      <c r="CR2" s="68"/>
      <c r="CS2" s="68"/>
      <c r="CT2" s="68"/>
      <c r="CU2" s="68"/>
      <c r="CV2" s="68"/>
      <c r="CW2" s="68"/>
      <c r="CX2" s="68"/>
      <c r="CY2" s="68"/>
      <c r="CZ2" s="68"/>
      <c r="DA2" s="68"/>
      <c r="DB2" s="68"/>
      <c r="DC2" s="68"/>
      <c r="DD2" s="68"/>
      <c r="DE2" s="68"/>
      <c r="DF2" s="68"/>
      <c r="DG2" s="68"/>
      <c r="DH2" s="68"/>
      <c r="DI2" s="68"/>
      <c r="DJ2" s="68"/>
      <c r="DK2" s="68"/>
      <c r="DL2" s="68"/>
      <c r="DM2" s="68"/>
      <c r="DN2" s="68"/>
      <c r="DO2" s="68"/>
      <c r="DP2" s="68"/>
      <c r="DQ2" s="68"/>
      <c r="DR2" s="68"/>
      <c r="DS2" s="68"/>
    </row>
    <row r="3" spans="1:129" s="24" customFormat="1" ht="18" customHeight="1">
      <c r="A3" s="16"/>
      <c r="B3" s="17"/>
      <c r="C3" s="25" t="s">
        <v>160</v>
      </c>
      <c r="D3" s="88"/>
      <c r="E3" s="25"/>
      <c r="F3" s="25"/>
      <c r="G3" s="25"/>
      <c r="H3" s="25"/>
      <c r="I3" s="25"/>
      <c r="J3" s="25"/>
      <c r="K3" s="62"/>
      <c r="L3" s="77"/>
      <c r="M3" s="69"/>
      <c r="N3" s="77"/>
      <c r="O3" s="74"/>
      <c r="P3" s="68"/>
      <c r="Q3" s="68"/>
      <c r="R3" s="68"/>
      <c r="S3" s="68"/>
      <c r="T3" s="68"/>
      <c r="U3" s="68"/>
      <c r="V3" s="68"/>
      <c r="W3" s="68"/>
      <c r="X3" s="68"/>
      <c r="Y3" s="68"/>
      <c r="Z3" s="68"/>
      <c r="AA3" s="68"/>
      <c r="AB3" s="68"/>
      <c r="AC3" s="68"/>
      <c r="AD3" s="68"/>
      <c r="AE3" s="68"/>
      <c r="AF3" s="68"/>
      <c r="AG3" s="68"/>
      <c r="AH3" s="68"/>
      <c r="AI3" s="68"/>
      <c r="AJ3" s="68"/>
      <c r="AK3" s="68"/>
      <c r="AL3" s="68"/>
      <c r="AM3" s="68"/>
      <c r="AN3" s="68"/>
      <c r="AO3" s="68"/>
      <c r="AP3" s="68"/>
      <c r="AQ3" s="68"/>
      <c r="AR3" s="68"/>
      <c r="AS3" s="68"/>
      <c r="AT3" s="68"/>
      <c r="AU3" s="68"/>
      <c r="AV3" s="68"/>
      <c r="AW3" s="68"/>
      <c r="AX3" s="68"/>
      <c r="AY3" s="68"/>
      <c r="AZ3" s="68"/>
      <c r="BA3" s="68"/>
      <c r="BB3" s="68"/>
      <c r="BC3" s="68"/>
      <c r="BD3" s="68"/>
      <c r="BE3" s="68"/>
      <c r="BF3" s="68"/>
      <c r="BG3" s="68"/>
      <c r="BH3" s="68"/>
      <c r="BI3" s="68"/>
      <c r="BJ3" s="68"/>
      <c r="BK3" s="68"/>
      <c r="BL3" s="68"/>
      <c r="BM3" s="68"/>
      <c r="BN3" s="68"/>
      <c r="BO3" s="68"/>
      <c r="BP3" s="68"/>
      <c r="BQ3" s="68"/>
      <c r="BR3" s="68"/>
      <c r="BS3" s="68"/>
      <c r="BT3" s="68"/>
      <c r="BU3" s="68"/>
      <c r="BV3" s="68"/>
      <c r="BW3" s="68"/>
      <c r="BX3" s="68"/>
      <c r="BY3" s="68"/>
      <c r="BZ3" s="68"/>
      <c r="CA3" s="68"/>
      <c r="CB3" s="68"/>
      <c r="CC3" s="68"/>
      <c r="CD3" s="68"/>
      <c r="CE3" s="68"/>
      <c r="CF3" s="68"/>
      <c r="CG3" s="68"/>
      <c r="CH3" s="68"/>
      <c r="CI3" s="68"/>
      <c r="CJ3" s="68"/>
      <c r="CK3" s="68"/>
      <c r="CL3" s="68"/>
      <c r="CM3" s="68"/>
      <c r="CN3" s="68"/>
      <c r="CO3" s="68"/>
      <c r="CP3" s="68"/>
      <c r="CQ3" s="68"/>
      <c r="CR3" s="68"/>
      <c r="CS3" s="68"/>
      <c r="CT3" s="68"/>
      <c r="CU3" s="68"/>
      <c r="CV3" s="68"/>
      <c r="CW3" s="68"/>
      <c r="CX3" s="68"/>
      <c r="CY3" s="68"/>
      <c r="CZ3" s="68"/>
      <c r="DA3" s="68"/>
      <c r="DB3" s="68"/>
      <c r="DC3" s="68"/>
      <c r="DD3" s="68"/>
      <c r="DE3" s="68"/>
      <c r="DF3" s="68"/>
      <c r="DG3" s="68"/>
      <c r="DH3" s="68"/>
      <c r="DI3" s="68"/>
      <c r="DJ3" s="68"/>
      <c r="DK3" s="68"/>
      <c r="DL3" s="68"/>
      <c r="DM3" s="68"/>
      <c r="DN3" s="68"/>
      <c r="DO3" s="68"/>
      <c r="DP3" s="68"/>
      <c r="DQ3" s="68"/>
      <c r="DR3" s="68"/>
      <c r="DS3" s="68"/>
    </row>
    <row r="4" spans="1:129" s="24" customFormat="1" ht="18" customHeight="1">
      <c r="A4" s="16"/>
      <c r="B4" s="26"/>
      <c r="C4" s="89" t="str">
        <f>DV8</f>
        <v>Kỳ công lương tháng 6/2021</v>
      </c>
      <c r="D4" s="88"/>
      <c r="E4" s="85"/>
      <c r="F4" s="85"/>
      <c r="G4" s="85"/>
      <c r="H4" s="85"/>
      <c r="I4" s="85"/>
      <c r="J4" s="85"/>
      <c r="K4" s="27"/>
      <c r="L4" s="78"/>
      <c r="M4" s="70"/>
      <c r="N4" s="78"/>
      <c r="O4" s="74"/>
      <c r="P4" s="68"/>
      <c r="Q4" s="68"/>
      <c r="R4" s="68"/>
      <c r="S4" s="68"/>
      <c r="T4" s="68"/>
      <c r="U4" s="68"/>
      <c r="V4" s="68"/>
      <c r="W4" s="68"/>
      <c r="X4" s="68"/>
      <c r="Y4" s="68"/>
      <c r="Z4" s="68"/>
      <c r="AA4" s="68"/>
      <c r="AB4" s="68"/>
      <c r="AC4" s="68"/>
      <c r="AD4" s="68"/>
      <c r="AE4" s="68"/>
      <c r="AF4" s="68"/>
      <c r="AG4" s="68"/>
      <c r="AH4" s="68"/>
      <c r="AI4" s="68"/>
      <c r="AJ4" s="68"/>
      <c r="AK4" s="68"/>
      <c r="AL4" s="68"/>
      <c r="AM4" s="68"/>
      <c r="AN4" s="68"/>
      <c r="AO4" s="68"/>
      <c r="AP4" s="68"/>
      <c r="AQ4" s="68"/>
      <c r="AR4" s="68"/>
      <c r="AS4" s="68"/>
      <c r="AT4" s="68"/>
      <c r="AU4" s="68"/>
      <c r="AV4" s="68"/>
      <c r="AW4" s="68"/>
      <c r="AX4" s="68"/>
      <c r="AY4" s="68"/>
      <c r="AZ4" s="68"/>
      <c r="BA4" s="68"/>
      <c r="BB4" s="68"/>
      <c r="BC4" s="68"/>
      <c r="BD4" s="68"/>
      <c r="BE4" s="68"/>
      <c r="BF4" s="68"/>
      <c r="BG4" s="68"/>
      <c r="BH4" s="68"/>
      <c r="BI4" s="68"/>
      <c r="BJ4" s="68"/>
      <c r="BK4" s="68"/>
      <c r="BL4" s="68"/>
      <c r="BM4" s="68"/>
      <c r="BN4" s="68"/>
      <c r="BO4" s="68"/>
      <c r="BP4" s="68"/>
      <c r="BQ4" s="68"/>
      <c r="BR4" s="68"/>
      <c r="BS4" s="68"/>
      <c r="BT4" s="68"/>
      <c r="BU4" s="68"/>
      <c r="BV4" s="68"/>
      <c r="BW4" s="68"/>
      <c r="BX4" s="68"/>
      <c r="BY4" s="68"/>
      <c r="BZ4" s="68"/>
      <c r="CA4" s="68"/>
      <c r="CB4" s="68"/>
      <c r="CC4" s="68"/>
      <c r="CD4" s="68"/>
      <c r="CE4" s="68"/>
      <c r="CF4" s="68"/>
      <c r="CG4" s="68"/>
      <c r="CH4" s="68"/>
      <c r="CI4" s="68"/>
      <c r="CJ4" s="68"/>
      <c r="CK4" s="68"/>
      <c r="CL4" s="68"/>
      <c r="CM4" s="68"/>
      <c r="CN4" s="68"/>
      <c r="CO4" s="68"/>
      <c r="CP4" s="68"/>
      <c r="CQ4" s="68"/>
      <c r="CR4" s="68"/>
      <c r="CS4" s="68"/>
      <c r="CT4" s="68"/>
      <c r="CU4" s="68"/>
      <c r="CV4" s="68"/>
      <c r="CW4" s="68"/>
      <c r="CX4" s="68"/>
      <c r="CY4" s="68"/>
      <c r="CZ4" s="68"/>
      <c r="DA4" s="68"/>
      <c r="DB4" s="68"/>
      <c r="DC4" s="68"/>
      <c r="DD4" s="68"/>
      <c r="DE4" s="68"/>
      <c r="DF4" s="68"/>
      <c r="DG4" s="68"/>
      <c r="DH4" s="68"/>
      <c r="DI4" s="68"/>
      <c r="DJ4" s="68"/>
      <c r="DK4" s="68"/>
      <c r="DL4" s="68"/>
      <c r="DM4" s="68"/>
      <c r="DN4" s="68"/>
      <c r="DO4" s="68"/>
      <c r="DP4" s="68"/>
      <c r="DQ4" s="68"/>
      <c r="DR4" s="68"/>
      <c r="DS4" s="68"/>
    </row>
    <row r="5" spans="1:129" s="24" customFormat="1" ht="16.2" customHeight="1">
      <c r="A5" s="16"/>
      <c r="B5" s="26"/>
      <c r="C5" s="89" t="str">
        <f>"Từ ngày:  "&amp;DW8&amp;" đến ngày "&amp;DX8</f>
        <v>Từ ngày:  01/06/2021 đến ngày 30/06/2021</v>
      </c>
      <c r="D5" s="88"/>
      <c r="E5" s="85"/>
      <c r="F5" s="85"/>
      <c r="G5" s="85"/>
      <c r="H5" s="85"/>
      <c r="I5" s="85"/>
      <c r="J5" s="85"/>
      <c r="K5" s="27"/>
      <c r="L5" s="78"/>
      <c r="M5" s="70"/>
      <c r="N5" s="78"/>
      <c r="O5" s="74"/>
      <c r="P5" s="68"/>
      <c r="Q5" s="68"/>
      <c r="R5" s="68"/>
      <c r="S5" s="68"/>
      <c r="T5" s="68"/>
      <c r="U5" s="68"/>
      <c r="V5" s="68"/>
      <c r="W5" s="68"/>
      <c r="X5" s="68"/>
      <c r="Y5" s="68"/>
      <c r="Z5" s="68"/>
      <c r="AA5" s="68"/>
      <c r="AB5" s="68"/>
      <c r="AC5" s="68"/>
      <c r="AD5" s="68"/>
      <c r="AE5" s="68"/>
      <c r="AF5" s="68"/>
      <c r="AG5" s="68"/>
      <c r="AH5" s="68"/>
      <c r="AI5" s="68"/>
      <c r="AJ5" s="68"/>
      <c r="AK5" s="68"/>
      <c r="AL5" s="68"/>
      <c r="AM5" s="68"/>
      <c r="AN5" s="68"/>
      <c r="AO5" s="68"/>
      <c r="AP5" s="68"/>
      <c r="AQ5" s="68"/>
      <c r="AR5" s="68"/>
      <c r="AS5" s="68"/>
      <c r="AT5" s="68"/>
      <c r="AU5" s="68"/>
      <c r="AV5" s="68"/>
      <c r="AW5" s="68"/>
      <c r="AX5" s="68"/>
      <c r="AY5" s="68"/>
      <c r="AZ5" s="68"/>
      <c r="BA5" s="68"/>
      <c r="BB5" s="68"/>
      <c r="BC5" s="68"/>
      <c r="BD5" s="68"/>
      <c r="BE5" s="68"/>
      <c r="BF5" s="68"/>
      <c r="BG5" s="68"/>
      <c r="BH5" s="68"/>
      <c r="BI5" s="68"/>
      <c r="BJ5" s="68"/>
      <c r="BK5" s="68"/>
      <c r="BL5" s="68"/>
      <c r="BM5" s="68"/>
      <c r="BN5" s="68"/>
      <c r="BO5" s="68"/>
      <c r="BP5" s="68"/>
      <c r="BQ5" s="68"/>
      <c r="BR5" s="68"/>
      <c r="BS5" s="68"/>
      <c r="BT5" s="68"/>
      <c r="BU5" s="68"/>
      <c r="BV5" s="68"/>
      <c r="BW5" s="68"/>
      <c r="BX5" s="68"/>
      <c r="BY5" s="68"/>
      <c r="BZ5" s="68"/>
      <c r="CA5" s="68"/>
      <c r="CB5" s="68"/>
      <c r="CC5" s="68"/>
      <c r="CD5" s="68"/>
      <c r="CE5" s="68"/>
      <c r="CF5" s="68"/>
      <c r="CG5" s="68"/>
      <c r="CH5" s="68"/>
      <c r="CI5" s="68"/>
      <c r="CJ5" s="68"/>
      <c r="CK5" s="68"/>
      <c r="CL5" s="68"/>
      <c r="CM5" s="68"/>
      <c r="CN5" s="68"/>
      <c r="CO5" s="68"/>
      <c r="CP5" s="68"/>
      <c r="CQ5" s="68"/>
      <c r="CR5" s="68"/>
      <c r="CS5" s="68"/>
      <c r="CT5" s="68"/>
      <c r="CU5" s="68"/>
      <c r="CV5" s="68"/>
      <c r="CW5" s="68"/>
      <c r="CX5" s="68"/>
      <c r="CY5" s="68"/>
      <c r="CZ5" s="68"/>
      <c r="DA5" s="68"/>
      <c r="DB5" s="68"/>
      <c r="DC5" s="68"/>
      <c r="DD5" s="68"/>
      <c r="DE5" s="68"/>
      <c r="DF5" s="68"/>
      <c r="DG5" s="68"/>
      <c r="DH5" s="68"/>
      <c r="DI5" s="68"/>
      <c r="DJ5" s="68"/>
      <c r="DK5" s="68"/>
      <c r="DL5" s="68"/>
      <c r="DM5" s="68"/>
      <c r="DN5" s="68"/>
      <c r="DO5" s="68"/>
      <c r="DP5" s="68"/>
      <c r="DQ5" s="68"/>
      <c r="DR5" s="68"/>
      <c r="DS5" s="68"/>
    </row>
    <row r="6" spans="1:129" s="24" customFormat="1" ht="6.75" customHeight="1">
      <c r="A6" s="16"/>
      <c r="B6" s="26"/>
      <c r="C6" s="90"/>
      <c r="D6" s="88"/>
      <c r="E6" s="85"/>
      <c r="F6" s="85"/>
      <c r="G6" s="85"/>
      <c r="H6" s="85"/>
      <c r="I6" s="85"/>
      <c r="J6" s="85"/>
      <c r="K6" s="27"/>
      <c r="L6" s="78"/>
      <c r="M6" s="70"/>
      <c r="N6" s="78"/>
      <c r="O6" s="74"/>
      <c r="P6" s="68"/>
      <c r="Q6" s="68"/>
      <c r="R6" s="68"/>
      <c r="S6" s="68"/>
      <c r="T6" s="68"/>
      <c r="U6" s="68"/>
      <c r="V6" s="68"/>
      <c r="W6" s="68"/>
      <c r="X6" s="68"/>
      <c r="Y6" s="68"/>
      <c r="Z6" s="68"/>
      <c r="AA6" s="68"/>
      <c r="AB6" s="68"/>
      <c r="AC6" s="68"/>
      <c r="AD6" s="68"/>
      <c r="AE6" s="68"/>
      <c r="AF6" s="68"/>
      <c r="AG6" s="68"/>
      <c r="AH6" s="68"/>
      <c r="AI6" s="68"/>
      <c r="AJ6" s="68"/>
      <c r="AK6" s="68"/>
      <c r="AL6" s="68"/>
      <c r="AM6" s="68"/>
      <c r="AN6" s="68"/>
      <c r="AO6" s="68"/>
      <c r="AP6" s="68"/>
      <c r="AQ6" s="68"/>
      <c r="AR6" s="68"/>
      <c r="AS6" s="68"/>
      <c r="AT6" s="68"/>
      <c r="AU6" s="68"/>
      <c r="AV6" s="68"/>
      <c r="AW6" s="68"/>
      <c r="AX6" s="68"/>
      <c r="AY6" s="68"/>
      <c r="AZ6" s="68"/>
      <c r="BA6" s="68"/>
      <c r="BB6" s="68"/>
      <c r="BC6" s="68"/>
      <c r="BD6" s="68"/>
      <c r="BE6" s="68"/>
      <c r="BF6" s="68"/>
      <c r="BG6" s="68"/>
      <c r="BH6" s="68"/>
      <c r="BI6" s="68"/>
      <c r="BJ6" s="68"/>
      <c r="BK6" s="68"/>
      <c r="BL6" s="68"/>
      <c r="BM6" s="68"/>
      <c r="BN6" s="68"/>
      <c r="BO6" s="68"/>
      <c r="BP6" s="68"/>
      <c r="BQ6" s="68"/>
      <c r="BR6" s="68"/>
      <c r="BS6" s="68"/>
      <c r="BT6" s="68"/>
      <c r="BU6" s="68"/>
      <c r="BV6" s="68"/>
      <c r="BW6" s="68"/>
      <c r="BX6" s="68"/>
      <c r="BY6" s="68"/>
      <c r="BZ6" s="68"/>
      <c r="CA6" s="68"/>
      <c r="CB6" s="68"/>
      <c r="CC6" s="68"/>
      <c r="CD6" s="68"/>
      <c r="CE6" s="68"/>
      <c r="CF6" s="68"/>
      <c r="CG6" s="68"/>
      <c r="CH6" s="68"/>
      <c r="CI6" s="68"/>
      <c r="CJ6" s="68"/>
      <c r="CK6" s="68"/>
      <c r="CL6" s="68"/>
      <c r="CM6" s="68"/>
      <c r="CN6" s="68"/>
      <c r="CO6" s="68"/>
      <c r="CP6" s="68"/>
      <c r="CQ6" s="68"/>
      <c r="CR6" s="68"/>
      <c r="CS6" s="68"/>
      <c r="CT6" s="68"/>
      <c r="CU6" s="68"/>
      <c r="CV6" s="68"/>
      <c r="CW6" s="68"/>
      <c r="CX6" s="68"/>
      <c r="CY6" s="68"/>
      <c r="CZ6" s="68"/>
      <c r="DA6" s="68"/>
      <c r="DB6" s="68"/>
      <c r="DC6" s="68"/>
      <c r="DD6" s="68"/>
      <c r="DE6" s="68"/>
      <c r="DF6" s="68"/>
      <c r="DG6" s="68"/>
      <c r="DH6" s="68"/>
      <c r="DI6" s="68"/>
      <c r="DJ6" s="68"/>
      <c r="DK6" s="68"/>
      <c r="DL6" s="68"/>
      <c r="DM6" s="68"/>
      <c r="DN6" s="68"/>
      <c r="DO6" s="68"/>
      <c r="DP6" s="68"/>
      <c r="DQ6" s="68"/>
      <c r="DR6" s="68"/>
      <c r="DS6" s="68"/>
    </row>
    <row r="7" spans="1:129" s="28" customFormat="1" ht="93.75" customHeight="1">
      <c r="A7" s="60" t="s">
        <v>99</v>
      </c>
      <c r="B7" s="60" t="s">
        <v>86</v>
      </c>
      <c r="C7" s="60" t="s">
        <v>87</v>
      </c>
      <c r="D7" s="60" t="s">
        <v>88</v>
      </c>
      <c r="E7" s="60" t="s">
        <v>83</v>
      </c>
      <c r="F7" s="60" t="s">
        <v>17</v>
      </c>
      <c r="G7" s="60" t="s">
        <v>161</v>
      </c>
      <c r="H7" s="60" t="s">
        <v>162</v>
      </c>
      <c r="I7" s="60" t="s">
        <v>163</v>
      </c>
      <c r="J7" s="60" t="s">
        <v>164</v>
      </c>
      <c r="K7" s="60" t="s">
        <v>165</v>
      </c>
      <c r="L7" s="61" t="s">
        <v>21</v>
      </c>
      <c r="M7" s="61" t="s">
        <v>166</v>
      </c>
      <c r="N7" s="61" t="s">
        <v>89</v>
      </c>
      <c r="O7" s="61" t="s">
        <v>90</v>
      </c>
      <c r="P7" s="61" t="s">
        <v>167</v>
      </c>
      <c r="Q7" s="61" t="s">
        <v>168</v>
      </c>
      <c r="R7" s="61" t="s">
        <v>169</v>
      </c>
      <c r="S7" s="61" t="s">
        <v>121</v>
      </c>
      <c r="T7" s="61" t="s">
        <v>167</v>
      </c>
      <c r="U7" s="61" t="s">
        <v>168</v>
      </c>
      <c r="V7" s="61" t="s">
        <v>169</v>
      </c>
      <c r="W7" s="61" t="s">
        <v>121</v>
      </c>
      <c r="X7" s="61" t="s">
        <v>170</v>
      </c>
      <c r="Y7" s="61" t="s">
        <v>171</v>
      </c>
      <c r="Z7" s="61" t="s">
        <v>172</v>
      </c>
      <c r="AA7" s="61" t="s">
        <v>173</v>
      </c>
      <c r="AB7" s="61" t="s">
        <v>174</v>
      </c>
      <c r="AC7" s="61" t="s">
        <v>175</v>
      </c>
      <c r="AD7" s="61" t="s">
        <v>176</v>
      </c>
      <c r="AE7" s="61" t="s">
        <v>177</v>
      </c>
      <c r="AF7" s="61" t="s">
        <v>172</v>
      </c>
      <c r="AG7" s="61" t="s">
        <v>173</v>
      </c>
      <c r="AH7" s="61" t="s">
        <v>174</v>
      </c>
      <c r="AI7" s="61" t="s">
        <v>178</v>
      </c>
      <c r="AJ7" s="61" t="s">
        <v>179</v>
      </c>
      <c r="AK7" s="61" t="s">
        <v>180</v>
      </c>
      <c r="AL7" s="61" t="s">
        <v>181</v>
      </c>
      <c r="AM7" s="61" t="s">
        <v>182</v>
      </c>
      <c r="AN7" s="61" t="s">
        <v>183</v>
      </c>
      <c r="AO7" s="61" t="s">
        <v>184</v>
      </c>
      <c r="AP7" s="106" t="s">
        <v>345</v>
      </c>
      <c r="AQ7" s="61" t="s">
        <v>185</v>
      </c>
      <c r="AR7" s="61"/>
      <c r="AS7" s="61" t="s">
        <v>153</v>
      </c>
      <c r="AT7" s="61" t="s">
        <v>186</v>
      </c>
      <c r="AU7" s="61" t="s">
        <v>187</v>
      </c>
      <c r="AV7" s="61" t="s">
        <v>188</v>
      </c>
      <c r="AW7" s="61" t="s">
        <v>189</v>
      </c>
      <c r="AX7" s="61" t="s">
        <v>190</v>
      </c>
      <c r="AY7" s="61" t="s">
        <v>191</v>
      </c>
      <c r="AZ7" s="61" t="s">
        <v>192</v>
      </c>
      <c r="BA7" s="61" t="s">
        <v>193</v>
      </c>
      <c r="BB7" s="61" t="s">
        <v>194</v>
      </c>
      <c r="BC7" s="61" t="s">
        <v>195</v>
      </c>
      <c r="BD7" s="61" t="s">
        <v>196</v>
      </c>
      <c r="BE7" s="61" t="s">
        <v>197</v>
      </c>
      <c r="BF7" s="110" t="s">
        <v>345</v>
      </c>
      <c r="BG7" s="61" t="s">
        <v>198</v>
      </c>
      <c r="BH7" s="61" t="s">
        <v>199</v>
      </c>
      <c r="BI7" s="61" t="s">
        <v>200</v>
      </c>
      <c r="BJ7" s="61" t="s">
        <v>201</v>
      </c>
      <c r="BK7" s="61" t="s">
        <v>202</v>
      </c>
      <c r="BL7" s="61" t="s">
        <v>203</v>
      </c>
      <c r="BM7" s="61" t="s">
        <v>204</v>
      </c>
      <c r="BN7" s="61" t="s">
        <v>205</v>
      </c>
      <c r="BO7" s="61" t="s">
        <v>206</v>
      </c>
      <c r="BP7" s="61" t="s">
        <v>207</v>
      </c>
      <c r="BQ7" s="61" t="s">
        <v>208</v>
      </c>
      <c r="BR7" s="61" t="s">
        <v>209</v>
      </c>
      <c r="BS7" s="61" t="s">
        <v>210</v>
      </c>
      <c r="BT7" s="61" t="s">
        <v>211</v>
      </c>
      <c r="BU7" s="61" t="s">
        <v>212</v>
      </c>
      <c r="BV7" s="61" t="s">
        <v>213</v>
      </c>
      <c r="BW7" s="61" t="s">
        <v>214</v>
      </c>
      <c r="BX7" s="61" t="s">
        <v>215</v>
      </c>
      <c r="BY7" s="61" t="s">
        <v>216</v>
      </c>
      <c r="BZ7" s="61" t="s">
        <v>217</v>
      </c>
      <c r="CA7" s="61" t="s">
        <v>218</v>
      </c>
      <c r="CB7" s="61" t="s">
        <v>219</v>
      </c>
      <c r="CC7" s="61" t="s">
        <v>220</v>
      </c>
      <c r="CD7" s="61" t="s">
        <v>221</v>
      </c>
      <c r="CE7" s="61" t="s">
        <v>222</v>
      </c>
      <c r="CF7" s="61" t="s">
        <v>223</v>
      </c>
      <c r="CG7" s="61" t="s">
        <v>224</v>
      </c>
      <c r="CH7" s="61"/>
      <c r="CI7" s="61" t="s">
        <v>225</v>
      </c>
      <c r="CJ7" s="61" t="s">
        <v>226</v>
      </c>
      <c r="CK7" s="61" t="s">
        <v>227</v>
      </c>
      <c r="CL7" s="61" t="s">
        <v>228</v>
      </c>
      <c r="CM7" s="61" t="s">
        <v>229</v>
      </c>
      <c r="CN7" s="61"/>
      <c r="CO7" s="61" t="s">
        <v>230</v>
      </c>
      <c r="CP7" s="61" t="s">
        <v>231</v>
      </c>
      <c r="CQ7" s="61" t="s">
        <v>232</v>
      </c>
      <c r="CR7" s="61" t="s">
        <v>233</v>
      </c>
      <c r="CS7" s="106" t="s">
        <v>345</v>
      </c>
      <c r="CT7" s="61" t="s">
        <v>234</v>
      </c>
      <c r="CU7" s="61"/>
      <c r="CV7" s="61" t="s">
        <v>154</v>
      </c>
      <c r="CW7" s="61" t="s">
        <v>235</v>
      </c>
      <c r="CX7" s="61" t="s">
        <v>236</v>
      </c>
      <c r="CY7" s="61" t="s">
        <v>237</v>
      </c>
      <c r="CZ7" s="61" t="s">
        <v>238</v>
      </c>
      <c r="DA7" s="61" t="s">
        <v>239</v>
      </c>
      <c r="DB7" s="61" t="s">
        <v>240</v>
      </c>
      <c r="DC7" s="61" t="s">
        <v>241</v>
      </c>
      <c r="DD7" s="61" t="s">
        <v>242</v>
      </c>
      <c r="DE7" s="61" t="s">
        <v>243</v>
      </c>
      <c r="DF7" s="61" t="s">
        <v>244</v>
      </c>
      <c r="DG7" s="61" t="s">
        <v>245</v>
      </c>
      <c r="DH7" s="61" t="s">
        <v>246</v>
      </c>
      <c r="DI7" s="61" t="s">
        <v>247</v>
      </c>
      <c r="DJ7" s="61" t="s">
        <v>248</v>
      </c>
      <c r="DK7" s="61" t="s">
        <v>227</v>
      </c>
      <c r="DL7" s="61" t="s">
        <v>249</v>
      </c>
      <c r="DM7" s="61" t="s">
        <v>250</v>
      </c>
      <c r="DN7" s="61" t="s">
        <v>251</v>
      </c>
      <c r="DO7" s="61" t="s">
        <v>252</v>
      </c>
      <c r="DP7" s="61" t="s">
        <v>253</v>
      </c>
      <c r="DQ7" s="61" t="s">
        <v>254</v>
      </c>
      <c r="DR7" s="61" t="s">
        <v>255</v>
      </c>
      <c r="DS7" s="61" t="s">
        <v>256</v>
      </c>
    </row>
    <row r="8" spans="1:129" s="31" customFormat="1" ht="15.6" customHeight="1">
      <c r="A8" s="29">
        <f t="shared" ref="A8:A28" si="0">ROW()-9</f>
        <v>-1</v>
      </c>
      <c r="B8" s="29" t="s">
        <v>124</v>
      </c>
      <c r="C8" s="30" t="s">
        <v>125</v>
      </c>
      <c r="D8" s="30" t="s">
        <v>126</v>
      </c>
      <c r="E8" s="30" t="s">
        <v>127</v>
      </c>
      <c r="F8" s="30" t="s">
        <v>128</v>
      </c>
      <c r="G8" s="30" t="s">
        <v>129</v>
      </c>
      <c r="H8" s="30"/>
      <c r="I8" s="30" t="s">
        <v>130</v>
      </c>
      <c r="J8" s="30"/>
      <c r="K8" s="29"/>
      <c r="L8" s="79" t="s">
        <v>131</v>
      </c>
      <c r="M8" s="72"/>
      <c r="N8" s="79" t="s">
        <v>132</v>
      </c>
      <c r="O8" s="79" t="s">
        <v>133</v>
      </c>
      <c r="P8" s="71">
        <v>0</v>
      </c>
      <c r="Q8" s="71">
        <v>0</v>
      </c>
      <c r="R8" s="71">
        <v>0</v>
      </c>
      <c r="S8" s="71">
        <v>0</v>
      </c>
      <c r="T8" s="71">
        <v>9000000</v>
      </c>
      <c r="U8" s="71">
        <v>6000000</v>
      </c>
      <c r="V8" s="71">
        <v>0</v>
      </c>
      <c r="W8" s="71">
        <v>15000000</v>
      </c>
      <c r="X8" s="71">
        <v>22</v>
      </c>
      <c r="Y8" s="71">
        <v>0</v>
      </c>
      <c r="Z8" s="71">
        <v>0</v>
      </c>
      <c r="AA8" s="71">
        <v>0</v>
      </c>
      <c r="AB8" s="71">
        <v>0</v>
      </c>
      <c r="AC8" s="71">
        <v>0</v>
      </c>
      <c r="AD8" s="71">
        <v>0</v>
      </c>
      <c r="AE8" s="71">
        <v>1</v>
      </c>
      <c r="AF8" s="71">
        <v>0</v>
      </c>
      <c r="AG8" s="71">
        <v>0</v>
      </c>
      <c r="AH8" s="71">
        <v>0.5</v>
      </c>
      <c r="AI8" s="71">
        <v>1</v>
      </c>
      <c r="AJ8" s="71">
        <v>3.5</v>
      </c>
      <c r="AK8" s="71">
        <v>0</v>
      </c>
      <c r="AL8" s="71">
        <v>0</v>
      </c>
      <c r="AM8" s="71">
        <v>3.5</v>
      </c>
      <c r="AN8" s="71">
        <v>1</v>
      </c>
      <c r="AO8" s="71">
        <v>1431818.18</v>
      </c>
      <c r="AP8" s="71"/>
      <c r="AQ8" s="71">
        <v>954545.45</v>
      </c>
      <c r="AR8" s="71"/>
      <c r="AS8" s="71">
        <v>2386363.63</v>
      </c>
      <c r="AT8" s="71">
        <v>0</v>
      </c>
      <c r="AU8" s="71">
        <v>0</v>
      </c>
      <c r="AV8" s="71">
        <v>0</v>
      </c>
      <c r="AW8" s="71">
        <v>0</v>
      </c>
      <c r="AX8" s="71">
        <v>0</v>
      </c>
      <c r="AY8" s="75">
        <v>0</v>
      </c>
      <c r="AZ8" s="75">
        <v>0</v>
      </c>
      <c r="BA8" s="75">
        <v>0</v>
      </c>
      <c r="BB8" s="75">
        <v>0</v>
      </c>
      <c r="BC8" s="75">
        <v>0</v>
      </c>
      <c r="BD8" s="75">
        <v>0</v>
      </c>
      <c r="BE8" s="75">
        <v>0</v>
      </c>
      <c r="BF8" s="75"/>
      <c r="BG8" s="75">
        <v>0</v>
      </c>
      <c r="BH8" s="75">
        <v>0</v>
      </c>
      <c r="BI8" s="75">
        <v>0</v>
      </c>
      <c r="BJ8" s="75">
        <v>0</v>
      </c>
      <c r="BK8" s="75">
        <v>0</v>
      </c>
      <c r="BL8" s="75">
        <v>0</v>
      </c>
      <c r="BM8" s="75"/>
      <c r="BN8" s="75">
        <v>0</v>
      </c>
      <c r="BO8" s="75">
        <v>0</v>
      </c>
      <c r="BP8" s="75">
        <v>0</v>
      </c>
      <c r="BQ8" s="75">
        <v>0</v>
      </c>
      <c r="BR8" s="75">
        <v>0</v>
      </c>
      <c r="BS8" s="75">
        <v>0</v>
      </c>
      <c r="BT8" s="75">
        <v>0</v>
      </c>
      <c r="BU8" s="75">
        <v>8100000</v>
      </c>
      <c r="BV8" s="75">
        <v>8200000</v>
      </c>
      <c r="BW8" s="75">
        <v>8300000</v>
      </c>
      <c r="BX8" s="75">
        <v>8400000</v>
      </c>
      <c r="BY8" s="75">
        <v>8500000</v>
      </c>
      <c r="BZ8" s="75">
        <v>41500000</v>
      </c>
      <c r="CA8" s="75">
        <v>8600000</v>
      </c>
      <c r="CB8" s="75"/>
      <c r="CC8" s="75">
        <v>8700000</v>
      </c>
      <c r="CD8" s="75"/>
      <c r="CE8" s="75">
        <v>0</v>
      </c>
      <c r="CF8" s="75">
        <v>8800000</v>
      </c>
      <c r="CG8" s="75">
        <v>67600000</v>
      </c>
      <c r="CH8" s="75"/>
      <c r="CI8" s="75"/>
      <c r="CJ8" s="75">
        <v>0</v>
      </c>
      <c r="CK8" s="75">
        <v>8900000</v>
      </c>
      <c r="CL8" s="75">
        <v>8900000</v>
      </c>
      <c r="CM8" s="75">
        <v>61086363.630000003</v>
      </c>
      <c r="CN8" s="75"/>
      <c r="CO8" s="75">
        <v>0</v>
      </c>
      <c r="CP8" s="75"/>
      <c r="CQ8" s="75">
        <v>800000</v>
      </c>
      <c r="CR8" s="75">
        <v>61086363.630000003</v>
      </c>
      <c r="CS8" s="75"/>
      <c r="CT8" s="75">
        <v>11000000</v>
      </c>
      <c r="CU8" s="75"/>
      <c r="CV8" s="75">
        <v>49166363.630000003</v>
      </c>
      <c r="CW8" s="75">
        <v>9041590</v>
      </c>
      <c r="CX8" s="75">
        <v>8000000</v>
      </c>
      <c r="CY8" s="75">
        <v>640000</v>
      </c>
      <c r="CZ8" s="75">
        <v>120000</v>
      </c>
      <c r="DA8" s="75">
        <v>80000</v>
      </c>
      <c r="DB8" s="75">
        <v>840000</v>
      </c>
      <c r="DC8" s="75">
        <v>80000</v>
      </c>
      <c r="DD8" s="75">
        <v>1400000</v>
      </c>
      <c r="DE8" s="75">
        <v>80000</v>
      </c>
      <c r="DF8" s="75">
        <v>240000</v>
      </c>
      <c r="DG8" s="75">
        <v>1720000</v>
      </c>
      <c r="DH8" s="75">
        <v>80000</v>
      </c>
      <c r="DI8" s="75">
        <v>1800000</v>
      </c>
      <c r="DJ8" s="75"/>
      <c r="DK8" s="75"/>
      <c r="DL8" s="75">
        <v>8900000</v>
      </c>
      <c r="DM8" s="75">
        <v>18861590</v>
      </c>
      <c r="DN8" s="75"/>
      <c r="DO8" s="75"/>
      <c r="DP8" s="75">
        <v>0</v>
      </c>
      <c r="DQ8" s="75">
        <v>42224773.630000003</v>
      </c>
      <c r="DR8" s="75"/>
      <c r="DS8" s="75">
        <v>42224773.630000003</v>
      </c>
      <c r="DV8" s="32" t="s">
        <v>338</v>
      </c>
      <c r="DW8" s="32" t="s">
        <v>132</v>
      </c>
      <c r="DX8" s="32" t="s">
        <v>133</v>
      </c>
      <c r="DY8" s="32">
        <v>0</v>
      </c>
    </row>
    <row r="9" spans="1:129" s="97" customFormat="1" ht="15.6" customHeight="1">
      <c r="A9" s="92">
        <f t="shared" si="0"/>
        <v>0</v>
      </c>
      <c r="B9" s="92" t="s">
        <v>134</v>
      </c>
      <c r="C9" s="93" t="s">
        <v>135</v>
      </c>
      <c r="D9" s="93" t="s">
        <v>136</v>
      </c>
      <c r="E9" s="93" t="s">
        <v>137</v>
      </c>
      <c r="F9" s="93" t="s">
        <v>138</v>
      </c>
      <c r="G9" s="93" t="s">
        <v>129</v>
      </c>
      <c r="H9" s="93"/>
      <c r="I9" s="93" t="s">
        <v>139</v>
      </c>
      <c r="J9" s="93" t="s">
        <v>140</v>
      </c>
      <c r="K9" s="92"/>
      <c r="L9" s="94" t="s">
        <v>141</v>
      </c>
      <c r="M9" s="95"/>
      <c r="N9" s="94" t="s">
        <v>132</v>
      </c>
      <c r="O9" s="94" t="s">
        <v>133</v>
      </c>
      <c r="P9" s="96">
        <v>0</v>
      </c>
      <c r="Q9" s="96">
        <v>0</v>
      </c>
      <c r="R9" s="96">
        <v>0</v>
      </c>
      <c r="S9" s="96">
        <v>0</v>
      </c>
      <c r="T9" s="96">
        <v>10000000</v>
      </c>
      <c r="U9" s="96">
        <v>5000000</v>
      </c>
      <c r="V9" s="96">
        <v>0</v>
      </c>
      <c r="W9" s="96">
        <v>15000000</v>
      </c>
      <c r="X9" s="96">
        <v>22</v>
      </c>
      <c r="Y9" s="96">
        <v>0</v>
      </c>
      <c r="Z9" s="96">
        <v>0</v>
      </c>
      <c r="AA9" s="96">
        <v>0</v>
      </c>
      <c r="AB9" s="96">
        <v>0</v>
      </c>
      <c r="AC9" s="96">
        <v>0</v>
      </c>
      <c r="AD9" s="96">
        <v>0</v>
      </c>
      <c r="AE9" s="96">
        <v>19.5</v>
      </c>
      <c r="AF9" s="96">
        <v>0</v>
      </c>
      <c r="AG9" s="96">
        <v>0</v>
      </c>
      <c r="AH9" s="96">
        <v>0.5</v>
      </c>
      <c r="AI9" s="96">
        <v>1</v>
      </c>
      <c r="AJ9" s="96">
        <v>22</v>
      </c>
      <c r="AK9" s="96">
        <v>0</v>
      </c>
      <c r="AL9" s="96">
        <v>0</v>
      </c>
      <c r="AM9" s="96">
        <v>22</v>
      </c>
      <c r="AN9" s="96">
        <v>1</v>
      </c>
      <c r="AO9" s="96">
        <v>10000000</v>
      </c>
      <c r="AP9" s="96"/>
      <c r="AQ9" s="96">
        <v>5000000</v>
      </c>
      <c r="AR9" s="96"/>
      <c r="AS9" s="96">
        <v>15000000</v>
      </c>
      <c r="AT9" s="96">
        <v>0</v>
      </c>
      <c r="AU9" s="96">
        <v>0</v>
      </c>
      <c r="AV9" s="96">
        <v>500000</v>
      </c>
      <c r="AW9" s="96">
        <v>400000</v>
      </c>
      <c r="AX9" s="96">
        <v>681825</v>
      </c>
      <c r="AY9" s="96">
        <v>600000</v>
      </c>
      <c r="AZ9" s="96">
        <v>340905</v>
      </c>
      <c r="BA9" s="96">
        <v>500000</v>
      </c>
      <c r="BB9" s="96">
        <v>3022730</v>
      </c>
      <c r="BC9" s="96">
        <v>3</v>
      </c>
      <c r="BD9" s="96">
        <v>0</v>
      </c>
      <c r="BE9" s="96">
        <v>10653.41</v>
      </c>
      <c r="BF9" s="96">
        <f>(W9/22/8)*3</f>
        <v>255681.81818181818</v>
      </c>
      <c r="BG9" s="96">
        <v>0</v>
      </c>
      <c r="BH9" s="96">
        <v>0</v>
      </c>
      <c r="BI9" s="96">
        <v>0</v>
      </c>
      <c r="BJ9" s="96">
        <v>0</v>
      </c>
      <c r="BK9" s="96">
        <v>0</v>
      </c>
      <c r="BL9" s="96">
        <v>0</v>
      </c>
      <c r="BM9" s="96"/>
      <c r="BN9" s="96">
        <v>0</v>
      </c>
      <c r="BO9" s="96">
        <v>0</v>
      </c>
      <c r="BP9" s="96">
        <v>0</v>
      </c>
      <c r="BQ9" s="96">
        <v>0</v>
      </c>
      <c r="BR9" s="96">
        <v>0</v>
      </c>
      <c r="BS9" s="96">
        <v>0</v>
      </c>
      <c r="BT9" s="96">
        <v>10653.41</v>
      </c>
      <c r="BU9" s="96">
        <v>7000000</v>
      </c>
      <c r="BV9" s="96">
        <v>500000</v>
      </c>
      <c r="BW9" s="96">
        <v>7000000</v>
      </c>
      <c r="BX9" s="96">
        <v>7000000</v>
      </c>
      <c r="BY9" s="96">
        <v>800000</v>
      </c>
      <c r="BZ9" s="96">
        <v>22300000</v>
      </c>
      <c r="CA9" s="96">
        <v>7000000</v>
      </c>
      <c r="CB9" s="96"/>
      <c r="CC9" s="96">
        <v>700000</v>
      </c>
      <c r="CD9" s="96"/>
      <c r="CE9" s="96">
        <v>0</v>
      </c>
      <c r="CF9" s="96">
        <v>700000</v>
      </c>
      <c r="CG9" s="96">
        <v>33733383.409999996</v>
      </c>
      <c r="CH9" s="96"/>
      <c r="CI9" s="96"/>
      <c r="CJ9" s="96">
        <v>0</v>
      </c>
      <c r="CK9" s="96">
        <v>700000</v>
      </c>
      <c r="CL9" s="96">
        <v>700000</v>
      </c>
      <c r="CM9" s="96">
        <v>48033383.409999996</v>
      </c>
      <c r="CN9" s="96"/>
      <c r="CO9" s="96">
        <v>0</v>
      </c>
      <c r="CP9" s="96"/>
      <c r="CQ9" s="96">
        <v>3000000</v>
      </c>
      <c r="CR9" s="96">
        <v>48033383.409999996</v>
      </c>
      <c r="CS9" s="96"/>
      <c r="CT9" s="96">
        <v>11000000</v>
      </c>
      <c r="CU9" s="96"/>
      <c r="CV9" s="96">
        <v>37033383.409999996</v>
      </c>
      <c r="CW9" s="96">
        <v>6008345</v>
      </c>
      <c r="CX9" s="96"/>
      <c r="CY9" s="96">
        <v>0</v>
      </c>
      <c r="CZ9" s="96">
        <v>0</v>
      </c>
      <c r="DA9" s="96">
        <v>0</v>
      </c>
      <c r="DB9" s="96">
        <v>0</v>
      </c>
      <c r="DC9" s="96">
        <v>0</v>
      </c>
      <c r="DD9" s="96">
        <v>0</v>
      </c>
      <c r="DE9" s="96">
        <v>0</v>
      </c>
      <c r="DF9" s="96">
        <v>0</v>
      </c>
      <c r="DG9" s="96">
        <v>0</v>
      </c>
      <c r="DH9" s="96">
        <v>0</v>
      </c>
      <c r="DI9" s="96">
        <v>0</v>
      </c>
      <c r="DJ9" s="96"/>
      <c r="DK9" s="96"/>
      <c r="DL9" s="96">
        <v>700000</v>
      </c>
      <c r="DM9" s="96">
        <v>6708345</v>
      </c>
      <c r="DN9" s="96"/>
      <c r="DO9" s="96"/>
      <c r="DP9" s="96">
        <v>0</v>
      </c>
      <c r="DQ9" s="96">
        <v>41325038.409999996</v>
      </c>
      <c r="DR9" s="96"/>
      <c r="DS9" s="96">
        <v>41325038.409999996</v>
      </c>
      <c r="DV9" s="98"/>
      <c r="DW9" s="98"/>
      <c r="DX9" s="98"/>
      <c r="DY9" s="98"/>
    </row>
    <row r="10" spans="1:129" s="97" customFormat="1" ht="15.6" customHeight="1">
      <c r="A10" s="92">
        <f t="shared" si="0"/>
        <v>1</v>
      </c>
      <c r="B10" s="92" t="s">
        <v>142</v>
      </c>
      <c r="C10" s="93" t="s">
        <v>143</v>
      </c>
      <c r="D10" s="93" t="s">
        <v>144</v>
      </c>
      <c r="E10" s="93" t="s">
        <v>137</v>
      </c>
      <c r="F10" s="93" t="s">
        <v>145</v>
      </c>
      <c r="G10" s="93" t="s">
        <v>129</v>
      </c>
      <c r="H10" s="93"/>
      <c r="I10" s="93" t="s">
        <v>146</v>
      </c>
      <c r="J10" s="93" t="s">
        <v>140</v>
      </c>
      <c r="K10" s="92"/>
      <c r="L10" s="94" t="s">
        <v>147</v>
      </c>
      <c r="M10" s="95"/>
      <c r="N10" s="94" t="s">
        <v>132</v>
      </c>
      <c r="O10" s="94" t="s">
        <v>133</v>
      </c>
      <c r="P10" s="96">
        <v>0</v>
      </c>
      <c r="Q10" s="96">
        <v>0</v>
      </c>
      <c r="R10" s="96">
        <v>0</v>
      </c>
      <c r="S10" s="96">
        <v>0</v>
      </c>
      <c r="T10" s="96">
        <v>40000000</v>
      </c>
      <c r="U10" s="96">
        <v>10000000</v>
      </c>
      <c r="V10" s="96">
        <v>0</v>
      </c>
      <c r="W10" s="96">
        <v>50000000</v>
      </c>
      <c r="X10" s="96">
        <v>22</v>
      </c>
      <c r="Y10" s="96">
        <v>0</v>
      </c>
      <c r="Z10" s="96">
        <v>0</v>
      </c>
      <c r="AA10" s="96">
        <v>0</v>
      </c>
      <c r="AB10" s="96">
        <v>0</v>
      </c>
      <c r="AC10" s="96">
        <v>0</v>
      </c>
      <c r="AD10" s="96">
        <v>0</v>
      </c>
      <c r="AE10" s="96">
        <v>16.5</v>
      </c>
      <c r="AF10" s="96">
        <v>0</v>
      </c>
      <c r="AG10" s="96">
        <v>0</v>
      </c>
      <c r="AH10" s="96">
        <v>0.5</v>
      </c>
      <c r="AI10" s="96">
        <v>0</v>
      </c>
      <c r="AJ10" s="96">
        <v>17</v>
      </c>
      <c r="AK10" s="96">
        <v>0</v>
      </c>
      <c r="AL10" s="96">
        <v>0</v>
      </c>
      <c r="AM10" s="96">
        <v>17</v>
      </c>
      <c r="AN10" s="96">
        <v>1</v>
      </c>
      <c r="AO10" s="96">
        <v>30909090.91</v>
      </c>
      <c r="AP10" s="96"/>
      <c r="AQ10" s="96">
        <v>7727272.7300000004</v>
      </c>
      <c r="AR10" s="96"/>
      <c r="AS10" s="96">
        <v>38636363.640000001</v>
      </c>
      <c r="AT10" s="96">
        <v>0</v>
      </c>
      <c r="AU10" s="96">
        <v>0</v>
      </c>
      <c r="AV10" s="96">
        <v>0</v>
      </c>
      <c r="AW10" s="96">
        <v>0</v>
      </c>
      <c r="AX10" s="96">
        <v>0</v>
      </c>
      <c r="AY10" s="96">
        <v>0</v>
      </c>
      <c r="AZ10" s="96">
        <v>340905</v>
      </c>
      <c r="BA10" s="96">
        <v>0</v>
      </c>
      <c r="BB10" s="96">
        <v>340905</v>
      </c>
      <c r="BC10" s="96">
        <v>0</v>
      </c>
      <c r="BD10" s="96">
        <v>0</v>
      </c>
      <c r="BE10" s="96">
        <v>0</v>
      </c>
      <c r="BF10" s="96"/>
      <c r="BG10" s="96">
        <v>0</v>
      </c>
      <c r="BH10" s="96">
        <v>0</v>
      </c>
      <c r="BI10" s="96">
        <v>0</v>
      </c>
      <c r="BJ10" s="96">
        <v>0</v>
      </c>
      <c r="BK10" s="96">
        <v>0</v>
      </c>
      <c r="BL10" s="96">
        <v>0</v>
      </c>
      <c r="BM10" s="96"/>
      <c r="BN10" s="96">
        <v>0</v>
      </c>
      <c r="BO10" s="96">
        <v>0</v>
      </c>
      <c r="BP10" s="96">
        <v>0</v>
      </c>
      <c r="BQ10" s="96">
        <v>0</v>
      </c>
      <c r="BR10" s="96">
        <v>0</v>
      </c>
      <c r="BS10" s="96">
        <v>0</v>
      </c>
      <c r="BT10" s="96">
        <v>0</v>
      </c>
      <c r="BU10" s="96">
        <v>500000</v>
      </c>
      <c r="BV10" s="96">
        <v>500000</v>
      </c>
      <c r="BW10" s="96">
        <v>500000</v>
      </c>
      <c r="BX10" s="96">
        <v>500000</v>
      </c>
      <c r="BY10" s="96">
        <v>500000</v>
      </c>
      <c r="BZ10" s="96">
        <v>2500000</v>
      </c>
      <c r="CA10" s="96">
        <v>500000</v>
      </c>
      <c r="CB10" s="96"/>
      <c r="CC10" s="96">
        <v>500000</v>
      </c>
      <c r="CD10" s="96"/>
      <c r="CE10" s="96">
        <v>0</v>
      </c>
      <c r="CF10" s="96">
        <v>500000</v>
      </c>
      <c r="CG10" s="96">
        <v>4340905</v>
      </c>
      <c r="CH10" s="96"/>
      <c r="CI10" s="96"/>
      <c r="CJ10" s="96">
        <v>0</v>
      </c>
      <c r="CK10" s="96">
        <v>500000</v>
      </c>
      <c r="CL10" s="96">
        <v>500000</v>
      </c>
      <c r="CM10" s="96">
        <v>42477268.640000001</v>
      </c>
      <c r="CN10" s="96"/>
      <c r="CO10" s="96">
        <v>0</v>
      </c>
      <c r="CP10" s="96"/>
      <c r="CQ10" s="96">
        <v>500000</v>
      </c>
      <c r="CR10" s="96">
        <v>42477268.640000001</v>
      </c>
      <c r="CS10" s="96"/>
      <c r="CT10" s="96">
        <v>11000000</v>
      </c>
      <c r="CU10" s="96"/>
      <c r="CV10" s="96">
        <v>31477268.640000001</v>
      </c>
      <c r="CW10" s="96">
        <v>4645453</v>
      </c>
      <c r="CX10" s="96"/>
      <c r="CY10" s="96">
        <v>0</v>
      </c>
      <c r="CZ10" s="96">
        <v>0</v>
      </c>
      <c r="DA10" s="96">
        <v>0</v>
      </c>
      <c r="DB10" s="96">
        <v>0</v>
      </c>
      <c r="DC10" s="96">
        <v>0</v>
      </c>
      <c r="DD10" s="96">
        <v>0</v>
      </c>
      <c r="DE10" s="96">
        <v>0</v>
      </c>
      <c r="DF10" s="96">
        <v>0</v>
      </c>
      <c r="DG10" s="96">
        <v>0</v>
      </c>
      <c r="DH10" s="96">
        <v>0</v>
      </c>
      <c r="DI10" s="96">
        <v>0</v>
      </c>
      <c r="DJ10" s="96"/>
      <c r="DK10" s="96"/>
      <c r="DL10" s="96">
        <v>500000</v>
      </c>
      <c r="DM10" s="96">
        <v>5145453</v>
      </c>
      <c r="DN10" s="96"/>
      <c r="DO10" s="96"/>
      <c r="DP10" s="96">
        <v>0</v>
      </c>
      <c r="DQ10" s="96">
        <v>37331815.640000001</v>
      </c>
      <c r="DR10" s="96"/>
      <c r="DS10" s="96">
        <v>37331815.640000001</v>
      </c>
      <c r="DV10" s="98"/>
      <c r="DW10" s="98"/>
      <c r="DX10" s="98"/>
      <c r="DY10" s="98"/>
    </row>
    <row r="11" spans="1:129" s="97" customFormat="1" ht="15.6" customHeight="1">
      <c r="A11" s="92">
        <f t="shared" si="0"/>
        <v>2</v>
      </c>
      <c r="B11" s="92" t="s">
        <v>148</v>
      </c>
      <c r="C11" s="93" t="s">
        <v>149</v>
      </c>
      <c r="D11" s="93" t="s">
        <v>150</v>
      </c>
      <c r="E11" s="93" t="s">
        <v>137</v>
      </c>
      <c r="F11" s="93" t="s">
        <v>145</v>
      </c>
      <c r="G11" s="93" t="s">
        <v>151</v>
      </c>
      <c r="H11" s="93"/>
      <c r="I11" s="93" t="s">
        <v>152</v>
      </c>
      <c r="J11" s="93" t="s">
        <v>140</v>
      </c>
      <c r="K11" s="92"/>
      <c r="L11" s="94" t="s">
        <v>141</v>
      </c>
      <c r="M11" s="95"/>
      <c r="N11" s="94" t="s">
        <v>132</v>
      </c>
      <c r="O11" s="94" t="s">
        <v>133</v>
      </c>
      <c r="P11" s="96">
        <v>0</v>
      </c>
      <c r="Q11" s="96">
        <v>0</v>
      </c>
      <c r="R11" s="96">
        <v>0</v>
      </c>
      <c r="S11" s="96">
        <v>0</v>
      </c>
      <c r="T11" s="96">
        <v>10000000</v>
      </c>
      <c r="U11" s="96">
        <v>2000000</v>
      </c>
      <c r="V11" s="96">
        <v>0</v>
      </c>
      <c r="W11" s="96">
        <v>12000000</v>
      </c>
      <c r="X11" s="96">
        <v>22</v>
      </c>
      <c r="Y11" s="96">
        <v>0</v>
      </c>
      <c r="Z11" s="96">
        <v>0</v>
      </c>
      <c r="AA11" s="96">
        <v>0</v>
      </c>
      <c r="AB11" s="96">
        <v>0</v>
      </c>
      <c r="AC11" s="96">
        <v>0</v>
      </c>
      <c r="AD11" s="96">
        <v>0</v>
      </c>
      <c r="AE11" s="96">
        <v>6</v>
      </c>
      <c r="AF11" s="96">
        <v>0</v>
      </c>
      <c r="AG11" s="96">
        <v>0</v>
      </c>
      <c r="AH11" s="96">
        <v>0</v>
      </c>
      <c r="AI11" s="96">
        <v>0</v>
      </c>
      <c r="AJ11" s="96">
        <v>6</v>
      </c>
      <c r="AK11" s="96">
        <v>0</v>
      </c>
      <c r="AL11" s="96">
        <v>0</v>
      </c>
      <c r="AM11" s="96">
        <v>6</v>
      </c>
      <c r="AN11" s="96">
        <v>1</v>
      </c>
      <c r="AO11" s="96">
        <v>2727272.73</v>
      </c>
      <c r="AP11" s="96"/>
      <c r="AQ11" s="96">
        <v>545454.55000000005</v>
      </c>
      <c r="AR11" s="96"/>
      <c r="AS11" s="96">
        <v>3272727.28</v>
      </c>
      <c r="AT11" s="96">
        <v>0</v>
      </c>
      <c r="AU11" s="96">
        <v>0</v>
      </c>
      <c r="AV11" s="96">
        <v>0</v>
      </c>
      <c r="AW11" s="96">
        <v>0</v>
      </c>
      <c r="AX11" s="96">
        <v>0</v>
      </c>
      <c r="AY11" s="96">
        <v>0</v>
      </c>
      <c r="AZ11" s="96">
        <v>0</v>
      </c>
      <c r="BA11" s="96">
        <v>0</v>
      </c>
      <c r="BB11" s="96">
        <v>0</v>
      </c>
      <c r="BC11" s="96">
        <v>0</v>
      </c>
      <c r="BD11" s="96">
        <v>0</v>
      </c>
      <c r="BE11" s="96">
        <v>0</v>
      </c>
      <c r="BF11" s="96"/>
      <c r="BG11" s="96">
        <v>0</v>
      </c>
      <c r="BH11" s="96">
        <v>0</v>
      </c>
      <c r="BI11" s="96">
        <v>0</v>
      </c>
      <c r="BJ11" s="96">
        <v>0</v>
      </c>
      <c r="BK11" s="96">
        <v>0</v>
      </c>
      <c r="BL11" s="96">
        <v>0</v>
      </c>
      <c r="BM11" s="96"/>
      <c r="BN11" s="96">
        <v>0</v>
      </c>
      <c r="BO11" s="96">
        <v>0</v>
      </c>
      <c r="BP11" s="96">
        <v>0</v>
      </c>
      <c r="BQ11" s="96">
        <v>0</v>
      </c>
      <c r="BR11" s="96">
        <v>0</v>
      </c>
      <c r="BS11" s="96">
        <v>0</v>
      </c>
      <c r="BT11" s="96">
        <v>0</v>
      </c>
      <c r="BU11" s="96">
        <v>0</v>
      </c>
      <c r="BV11" s="96">
        <v>0</v>
      </c>
      <c r="BW11" s="96">
        <v>0</v>
      </c>
      <c r="BX11" s="96">
        <v>0</v>
      </c>
      <c r="BY11" s="96">
        <v>0</v>
      </c>
      <c r="BZ11" s="96">
        <v>0</v>
      </c>
      <c r="CA11" s="96">
        <v>0</v>
      </c>
      <c r="CB11" s="96"/>
      <c r="CC11" s="96">
        <v>0</v>
      </c>
      <c r="CD11" s="96"/>
      <c r="CE11" s="96">
        <v>0</v>
      </c>
      <c r="CF11" s="96">
        <v>0</v>
      </c>
      <c r="CG11" s="96">
        <v>0</v>
      </c>
      <c r="CH11" s="96"/>
      <c r="CI11" s="96"/>
      <c r="CJ11" s="96">
        <v>0</v>
      </c>
      <c r="CK11" s="96">
        <v>0</v>
      </c>
      <c r="CL11" s="96">
        <v>0</v>
      </c>
      <c r="CM11" s="96">
        <v>3272727.28</v>
      </c>
      <c r="CN11" s="96"/>
      <c r="CO11" s="96">
        <v>0</v>
      </c>
      <c r="CP11" s="96"/>
      <c r="CQ11" s="96">
        <v>0</v>
      </c>
      <c r="CR11" s="96">
        <v>3272727.28</v>
      </c>
      <c r="CS11" s="96"/>
      <c r="CT11" s="96">
        <v>11000000</v>
      </c>
      <c r="CU11" s="96"/>
      <c r="CV11" s="96">
        <v>0</v>
      </c>
      <c r="CW11" s="96"/>
      <c r="CX11" s="96"/>
      <c r="CY11" s="96">
        <v>0</v>
      </c>
      <c r="CZ11" s="96">
        <v>0</v>
      </c>
      <c r="DA11" s="96">
        <v>0</v>
      </c>
      <c r="DB11" s="96">
        <v>0</v>
      </c>
      <c r="DC11" s="96">
        <v>0</v>
      </c>
      <c r="DD11" s="96">
        <v>0</v>
      </c>
      <c r="DE11" s="96">
        <v>0</v>
      </c>
      <c r="DF11" s="96">
        <v>0</v>
      </c>
      <c r="DG11" s="96">
        <v>0</v>
      </c>
      <c r="DH11" s="96">
        <v>0</v>
      </c>
      <c r="DI11" s="96">
        <v>0</v>
      </c>
      <c r="DJ11" s="96"/>
      <c r="DK11" s="96"/>
      <c r="DL11" s="96">
        <v>0</v>
      </c>
      <c r="DM11" s="96">
        <v>0</v>
      </c>
      <c r="DN11" s="96"/>
      <c r="DO11" s="96"/>
      <c r="DP11" s="96">
        <v>0</v>
      </c>
      <c r="DQ11" s="96">
        <v>3272727.28</v>
      </c>
      <c r="DR11" s="96"/>
      <c r="DS11" s="96">
        <v>3272727.28</v>
      </c>
      <c r="DV11" s="98"/>
      <c r="DW11" s="98"/>
      <c r="DX11" s="98"/>
      <c r="DY11" s="98"/>
    </row>
    <row r="12" spans="1:129" s="31" customFormat="1" ht="15.6" customHeight="1">
      <c r="A12" s="29">
        <f t="shared" si="0"/>
        <v>3</v>
      </c>
      <c r="B12" s="29" t="s">
        <v>94</v>
      </c>
      <c r="C12" s="30" t="s">
        <v>95</v>
      </c>
      <c r="D12" s="30" t="s">
        <v>96</v>
      </c>
      <c r="E12" s="30" t="s">
        <v>97</v>
      </c>
      <c r="F12" s="30" t="s">
        <v>81</v>
      </c>
      <c r="G12" s="30" t="s">
        <v>129</v>
      </c>
      <c r="H12" s="30" t="s">
        <v>159</v>
      </c>
      <c r="I12" s="30" t="s">
        <v>91</v>
      </c>
      <c r="J12" s="30" t="s">
        <v>140</v>
      </c>
      <c r="K12" s="29"/>
      <c r="L12" s="79" t="s">
        <v>85</v>
      </c>
      <c r="M12" s="72"/>
      <c r="N12" s="79" t="s">
        <v>132</v>
      </c>
      <c r="O12" s="79" t="s">
        <v>133</v>
      </c>
      <c r="P12" s="71">
        <v>0</v>
      </c>
      <c r="Q12" s="71">
        <v>0</v>
      </c>
      <c r="R12" s="71">
        <v>0</v>
      </c>
      <c r="S12" s="71">
        <v>0</v>
      </c>
      <c r="T12" s="71">
        <v>7000000</v>
      </c>
      <c r="U12" s="71">
        <v>3000000</v>
      </c>
      <c r="V12" s="71">
        <v>0</v>
      </c>
      <c r="W12" s="71">
        <v>10000000</v>
      </c>
      <c r="X12" s="71">
        <v>22</v>
      </c>
      <c r="Y12" s="71">
        <v>0</v>
      </c>
      <c r="Z12" s="71">
        <v>0</v>
      </c>
      <c r="AA12" s="71">
        <v>0</v>
      </c>
      <c r="AB12" s="71">
        <v>0</v>
      </c>
      <c r="AC12" s="71">
        <v>0</v>
      </c>
      <c r="AD12" s="71">
        <v>0</v>
      </c>
      <c r="AE12" s="71">
        <v>19.5</v>
      </c>
      <c r="AF12" s="71">
        <v>0</v>
      </c>
      <c r="AG12" s="71">
        <v>0</v>
      </c>
      <c r="AH12" s="71">
        <v>0.5</v>
      </c>
      <c r="AI12" s="71">
        <v>1</v>
      </c>
      <c r="AJ12" s="71">
        <v>22</v>
      </c>
      <c r="AK12" s="71">
        <v>0</v>
      </c>
      <c r="AL12" s="71">
        <v>0</v>
      </c>
      <c r="AM12" s="71">
        <v>22</v>
      </c>
      <c r="AN12" s="71">
        <v>1</v>
      </c>
      <c r="AO12" s="71">
        <v>7000000</v>
      </c>
      <c r="AP12" s="71"/>
      <c r="AQ12" s="71">
        <v>3000000</v>
      </c>
      <c r="AR12" s="71"/>
      <c r="AS12" s="71">
        <v>10000000</v>
      </c>
      <c r="AT12" s="71">
        <v>0</v>
      </c>
      <c r="AU12" s="71">
        <v>0</v>
      </c>
      <c r="AV12" s="71">
        <v>0</v>
      </c>
      <c r="AW12" s="71">
        <v>0</v>
      </c>
      <c r="AX12" s="71">
        <v>0</v>
      </c>
      <c r="AY12" s="75">
        <v>0</v>
      </c>
      <c r="AZ12" s="75">
        <v>0</v>
      </c>
      <c r="BA12" s="75">
        <v>0</v>
      </c>
      <c r="BB12" s="75">
        <v>0</v>
      </c>
      <c r="BC12" s="75">
        <v>0</v>
      </c>
      <c r="BD12" s="75">
        <v>0</v>
      </c>
      <c r="BE12" s="75">
        <v>0</v>
      </c>
      <c r="BF12" s="75"/>
      <c r="BG12" s="75">
        <v>0</v>
      </c>
      <c r="BH12" s="75">
        <v>0</v>
      </c>
      <c r="BI12" s="75">
        <v>0</v>
      </c>
      <c r="BJ12" s="75">
        <v>0</v>
      </c>
      <c r="BK12" s="75">
        <v>0</v>
      </c>
      <c r="BL12" s="75">
        <v>0</v>
      </c>
      <c r="BM12" s="75"/>
      <c r="BN12" s="75">
        <v>0</v>
      </c>
      <c r="BO12" s="75">
        <v>0</v>
      </c>
      <c r="BP12" s="75">
        <v>0</v>
      </c>
      <c r="BQ12" s="75">
        <v>0</v>
      </c>
      <c r="BR12" s="75">
        <v>0</v>
      </c>
      <c r="BS12" s="75">
        <v>0</v>
      </c>
      <c r="BT12" s="75">
        <v>0</v>
      </c>
      <c r="BU12" s="75">
        <v>500000</v>
      </c>
      <c r="BV12" s="75">
        <v>500000</v>
      </c>
      <c r="BW12" s="75">
        <v>500000</v>
      </c>
      <c r="BX12" s="75">
        <v>500000</v>
      </c>
      <c r="BY12" s="75">
        <v>500000</v>
      </c>
      <c r="BZ12" s="75">
        <v>2500000</v>
      </c>
      <c r="CA12" s="75">
        <v>500000</v>
      </c>
      <c r="CB12" s="75"/>
      <c r="CC12" s="75">
        <v>500000</v>
      </c>
      <c r="CD12" s="75"/>
      <c r="CE12" s="75">
        <v>0</v>
      </c>
      <c r="CF12" s="75">
        <v>500000</v>
      </c>
      <c r="CG12" s="75">
        <v>4000000</v>
      </c>
      <c r="CH12" s="75"/>
      <c r="CI12" s="75"/>
      <c r="CJ12" s="75">
        <v>0</v>
      </c>
      <c r="CK12" s="75">
        <v>500000</v>
      </c>
      <c r="CL12" s="75">
        <v>500000</v>
      </c>
      <c r="CM12" s="75">
        <v>13500000</v>
      </c>
      <c r="CN12" s="75"/>
      <c r="CO12" s="75">
        <v>0</v>
      </c>
      <c r="CP12" s="75"/>
      <c r="CQ12" s="75">
        <v>500000</v>
      </c>
      <c r="CR12" s="75">
        <v>13500000</v>
      </c>
      <c r="CS12" s="75"/>
      <c r="CT12" s="75">
        <v>11000000</v>
      </c>
      <c r="CU12" s="75"/>
      <c r="CV12" s="75">
        <v>2500000</v>
      </c>
      <c r="CW12" s="75">
        <v>125000</v>
      </c>
      <c r="CX12" s="75"/>
      <c r="CY12" s="75">
        <v>0</v>
      </c>
      <c r="CZ12" s="75">
        <v>0</v>
      </c>
      <c r="DA12" s="75">
        <v>0</v>
      </c>
      <c r="DB12" s="75">
        <v>0</v>
      </c>
      <c r="DC12" s="75">
        <v>0</v>
      </c>
      <c r="DD12" s="75">
        <v>0</v>
      </c>
      <c r="DE12" s="75">
        <v>0</v>
      </c>
      <c r="DF12" s="75">
        <v>0</v>
      </c>
      <c r="DG12" s="75">
        <v>0</v>
      </c>
      <c r="DH12" s="75">
        <v>0</v>
      </c>
      <c r="DI12" s="75">
        <v>0</v>
      </c>
      <c r="DJ12" s="75"/>
      <c r="DK12" s="75"/>
      <c r="DL12" s="75">
        <v>500000</v>
      </c>
      <c r="DM12" s="75">
        <v>625000</v>
      </c>
      <c r="DN12" s="75"/>
      <c r="DO12" s="75"/>
      <c r="DP12" s="75">
        <v>0</v>
      </c>
      <c r="DQ12" s="75">
        <v>12875000</v>
      </c>
      <c r="DR12" s="75"/>
      <c r="DS12" s="75">
        <v>12875000</v>
      </c>
      <c r="DV12" s="32"/>
      <c r="DW12" s="32"/>
      <c r="DX12" s="32"/>
      <c r="DY12" s="32"/>
    </row>
    <row r="13" spans="1:129" s="31" customFormat="1" ht="15.6" customHeight="1">
      <c r="A13" s="29">
        <f t="shared" si="0"/>
        <v>4</v>
      </c>
      <c r="B13" s="29" t="s">
        <v>84</v>
      </c>
      <c r="C13" s="30" t="s">
        <v>257</v>
      </c>
      <c r="D13" s="30" t="s">
        <v>258</v>
      </c>
      <c r="E13" s="30" t="s">
        <v>259</v>
      </c>
      <c r="F13" s="30" t="s">
        <v>260</v>
      </c>
      <c r="G13" s="30" t="s">
        <v>129</v>
      </c>
      <c r="H13" s="30" t="s">
        <v>261</v>
      </c>
      <c r="I13" s="30" t="s">
        <v>262</v>
      </c>
      <c r="J13" s="30" t="s">
        <v>140</v>
      </c>
      <c r="K13" s="29"/>
      <c r="L13" s="79" t="s">
        <v>263</v>
      </c>
      <c r="M13" s="72"/>
      <c r="N13" s="79" t="s">
        <v>132</v>
      </c>
      <c r="O13" s="79" t="s">
        <v>133</v>
      </c>
      <c r="P13" s="71">
        <v>0</v>
      </c>
      <c r="Q13" s="71">
        <v>0</v>
      </c>
      <c r="R13" s="71">
        <v>0</v>
      </c>
      <c r="S13" s="71">
        <v>0</v>
      </c>
      <c r="T13" s="71">
        <v>13000000</v>
      </c>
      <c r="U13" s="71">
        <v>5000000</v>
      </c>
      <c r="V13" s="71">
        <v>40000</v>
      </c>
      <c r="W13" s="71">
        <v>18000000</v>
      </c>
      <c r="X13" s="71">
        <v>20</v>
      </c>
      <c r="Y13" s="71">
        <v>0</v>
      </c>
      <c r="Z13" s="71">
        <v>0</v>
      </c>
      <c r="AA13" s="71">
        <v>0</v>
      </c>
      <c r="AB13" s="71">
        <v>0</v>
      </c>
      <c r="AC13" s="71">
        <v>0</v>
      </c>
      <c r="AD13" s="71">
        <v>0</v>
      </c>
      <c r="AE13" s="71">
        <v>20</v>
      </c>
      <c r="AF13" s="71">
        <v>0</v>
      </c>
      <c r="AG13" s="71">
        <v>0</v>
      </c>
      <c r="AH13" s="71">
        <v>0</v>
      </c>
      <c r="AI13" s="71">
        <v>1</v>
      </c>
      <c r="AJ13" s="71">
        <v>22</v>
      </c>
      <c r="AK13" s="71">
        <v>0</v>
      </c>
      <c r="AL13" s="71">
        <v>0</v>
      </c>
      <c r="AM13" s="71">
        <v>22</v>
      </c>
      <c r="AN13" s="71">
        <v>1</v>
      </c>
      <c r="AO13" s="71">
        <v>14300000</v>
      </c>
      <c r="AP13" s="71"/>
      <c r="AQ13" s="71">
        <v>5500000</v>
      </c>
      <c r="AR13" s="71"/>
      <c r="AS13" s="71">
        <v>19800000</v>
      </c>
      <c r="AT13" s="71">
        <v>880000</v>
      </c>
      <c r="AU13" s="71">
        <v>0</v>
      </c>
      <c r="AV13" s="71">
        <v>0</v>
      </c>
      <c r="AW13" s="71">
        <v>0</v>
      </c>
      <c r="AX13" s="71">
        <v>0</v>
      </c>
      <c r="AY13" s="75">
        <v>0</v>
      </c>
      <c r="AZ13" s="75">
        <v>0</v>
      </c>
      <c r="BA13" s="75">
        <v>0</v>
      </c>
      <c r="BB13" s="75">
        <v>0</v>
      </c>
      <c r="BC13" s="75">
        <v>0</v>
      </c>
      <c r="BD13" s="75">
        <v>0</v>
      </c>
      <c r="BE13" s="75">
        <v>0</v>
      </c>
      <c r="BF13" s="75"/>
      <c r="BG13" s="75">
        <v>0</v>
      </c>
      <c r="BH13" s="75">
        <v>0</v>
      </c>
      <c r="BI13" s="75">
        <v>0</v>
      </c>
      <c r="BJ13" s="75">
        <v>0</v>
      </c>
      <c r="BK13" s="75">
        <v>0</v>
      </c>
      <c r="BL13" s="75">
        <v>0</v>
      </c>
      <c r="BM13" s="75"/>
      <c r="BN13" s="75">
        <v>0</v>
      </c>
      <c r="BO13" s="75">
        <v>0</v>
      </c>
      <c r="BP13" s="75">
        <v>0</v>
      </c>
      <c r="BQ13" s="75">
        <v>0</v>
      </c>
      <c r="BR13" s="75">
        <v>0</v>
      </c>
      <c r="BS13" s="75">
        <v>0</v>
      </c>
      <c r="BT13" s="75">
        <v>0</v>
      </c>
      <c r="BU13" s="75">
        <v>1100000</v>
      </c>
      <c r="BV13" s="75">
        <v>1200000</v>
      </c>
      <c r="BW13" s="75">
        <v>1300000</v>
      </c>
      <c r="BX13" s="75">
        <v>1400000</v>
      </c>
      <c r="BY13" s="75">
        <v>1500000</v>
      </c>
      <c r="BZ13" s="75">
        <v>6500000</v>
      </c>
      <c r="CA13" s="75">
        <v>1600000</v>
      </c>
      <c r="CB13" s="75"/>
      <c r="CC13" s="75">
        <v>1700000</v>
      </c>
      <c r="CD13" s="75"/>
      <c r="CE13" s="75">
        <v>0</v>
      </c>
      <c r="CF13" s="75">
        <v>1800000</v>
      </c>
      <c r="CG13" s="75">
        <v>11600000</v>
      </c>
      <c r="CH13" s="75"/>
      <c r="CI13" s="75"/>
      <c r="CJ13" s="75">
        <v>0</v>
      </c>
      <c r="CK13" s="75">
        <v>1900000</v>
      </c>
      <c r="CL13" s="75">
        <v>1900000</v>
      </c>
      <c r="CM13" s="75">
        <v>29500000</v>
      </c>
      <c r="CN13" s="75"/>
      <c r="CO13" s="75">
        <v>150000</v>
      </c>
      <c r="CP13" s="75"/>
      <c r="CQ13" s="75">
        <v>100000</v>
      </c>
      <c r="CR13" s="75">
        <v>29350000</v>
      </c>
      <c r="CS13" s="75"/>
      <c r="CT13" s="75">
        <v>11000000</v>
      </c>
      <c r="CU13" s="75"/>
      <c r="CV13" s="75">
        <v>16855000</v>
      </c>
      <c r="CW13" s="75">
        <v>1778250</v>
      </c>
      <c r="CX13" s="75">
        <v>13000000</v>
      </c>
      <c r="CY13" s="75">
        <v>1040000</v>
      </c>
      <c r="CZ13" s="75">
        <v>195000</v>
      </c>
      <c r="DA13" s="75">
        <v>130000</v>
      </c>
      <c r="DB13" s="75">
        <v>1365000</v>
      </c>
      <c r="DC13" s="75">
        <v>130000</v>
      </c>
      <c r="DD13" s="75">
        <v>2275000</v>
      </c>
      <c r="DE13" s="75">
        <v>130000</v>
      </c>
      <c r="DF13" s="75">
        <v>390000</v>
      </c>
      <c r="DG13" s="75">
        <v>2795000</v>
      </c>
      <c r="DH13" s="75">
        <v>130000</v>
      </c>
      <c r="DI13" s="75">
        <v>2925000</v>
      </c>
      <c r="DJ13" s="75"/>
      <c r="DK13" s="75"/>
      <c r="DL13" s="75">
        <v>1900000</v>
      </c>
      <c r="DM13" s="75">
        <v>5173250</v>
      </c>
      <c r="DN13" s="75"/>
      <c r="DO13" s="75"/>
      <c r="DP13" s="75">
        <v>0</v>
      </c>
      <c r="DQ13" s="75">
        <v>24326750</v>
      </c>
      <c r="DR13" s="75"/>
      <c r="DS13" s="75">
        <v>24326750</v>
      </c>
      <c r="DV13" s="32"/>
      <c r="DW13" s="32"/>
      <c r="DX13" s="32"/>
      <c r="DY13" s="32"/>
    </row>
    <row r="14" spans="1:129" s="31" customFormat="1" ht="15.6" customHeight="1">
      <c r="A14" s="29">
        <f t="shared" si="0"/>
        <v>5</v>
      </c>
      <c r="B14" s="29" t="s">
        <v>92</v>
      </c>
      <c r="C14" s="30" t="s">
        <v>93</v>
      </c>
      <c r="D14" s="30" t="s">
        <v>264</v>
      </c>
      <c r="E14" s="30" t="s">
        <v>259</v>
      </c>
      <c r="F14" s="30" t="s">
        <v>260</v>
      </c>
      <c r="G14" s="30" t="s">
        <v>129</v>
      </c>
      <c r="H14" s="30" t="s">
        <v>261</v>
      </c>
      <c r="I14" s="30" t="s">
        <v>265</v>
      </c>
      <c r="J14" s="30" t="s">
        <v>140</v>
      </c>
      <c r="K14" s="29"/>
      <c r="L14" s="79" t="s">
        <v>85</v>
      </c>
      <c r="M14" s="72"/>
      <c r="N14" s="79" t="s">
        <v>132</v>
      </c>
      <c r="O14" s="79" t="s">
        <v>133</v>
      </c>
      <c r="P14" s="71">
        <v>0</v>
      </c>
      <c r="Q14" s="71">
        <v>0</v>
      </c>
      <c r="R14" s="71">
        <v>0</v>
      </c>
      <c r="S14" s="71">
        <v>0</v>
      </c>
      <c r="T14" s="71">
        <v>14000000</v>
      </c>
      <c r="U14" s="71">
        <v>4500000</v>
      </c>
      <c r="V14" s="71">
        <v>40000</v>
      </c>
      <c r="W14" s="71">
        <v>18500000</v>
      </c>
      <c r="X14" s="71">
        <v>23</v>
      </c>
      <c r="Y14" s="71">
        <v>0</v>
      </c>
      <c r="Z14" s="71">
        <v>0</v>
      </c>
      <c r="AA14" s="71">
        <v>0</v>
      </c>
      <c r="AB14" s="71">
        <v>0</v>
      </c>
      <c r="AC14" s="71">
        <v>0</v>
      </c>
      <c r="AD14" s="71">
        <v>0</v>
      </c>
      <c r="AE14" s="71">
        <v>20</v>
      </c>
      <c r="AF14" s="71">
        <v>0</v>
      </c>
      <c r="AG14" s="71">
        <v>0</v>
      </c>
      <c r="AH14" s="71">
        <v>0</v>
      </c>
      <c r="AI14" s="71">
        <v>1</v>
      </c>
      <c r="AJ14" s="71">
        <v>22</v>
      </c>
      <c r="AK14" s="71">
        <v>0</v>
      </c>
      <c r="AL14" s="71">
        <v>0</v>
      </c>
      <c r="AM14" s="71">
        <v>22</v>
      </c>
      <c r="AN14" s="71">
        <v>1</v>
      </c>
      <c r="AO14" s="71">
        <v>13391304.35</v>
      </c>
      <c r="AP14" s="71"/>
      <c r="AQ14" s="71">
        <v>4304347.83</v>
      </c>
      <c r="AR14" s="71"/>
      <c r="AS14" s="71">
        <v>17695652.18</v>
      </c>
      <c r="AT14" s="71">
        <v>880000</v>
      </c>
      <c r="AU14" s="71">
        <v>0</v>
      </c>
      <c r="AV14" s="71">
        <v>0</v>
      </c>
      <c r="AW14" s="71">
        <v>0</v>
      </c>
      <c r="AX14" s="71">
        <v>0</v>
      </c>
      <c r="AY14" s="75">
        <v>0</v>
      </c>
      <c r="AZ14" s="75">
        <v>0</v>
      </c>
      <c r="BA14" s="75">
        <v>0</v>
      </c>
      <c r="BB14" s="75">
        <v>0</v>
      </c>
      <c r="BC14" s="75">
        <v>0</v>
      </c>
      <c r="BD14" s="75">
        <v>0</v>
      </c>
      <c r="BE14" s="75">
        <v>0</v>
      </c>
      <c r="BF14" s="75"/>
      <c r="BG14" s="75">
        <v>0</v>
      </c>
      <c r="BH14" s="75">
        <v>0</v>
      </c>
      <c r="BI14" s="75">
        <v>0</v>
      </c>
      <c r="BJ14" s="75">
        <v>0</v>
      </c>
      <c r="BK14" s="75">
        <v>0</v>
      </c>
      <c r="BL14" s="75">
        <v>0</v>
      </c>
      <c r="BM14" s="75"/>
      <c r="BN14" s="75">
        <v>0</v>
      </c>
      <c r="BO14" s="75">
        <v>0</v>
      </c>
      <c r="BP14" s="75">
        <v>0</v>
      </c>
      <c r="BQ14" s="75">
        <v>0</v>
      </c>
      <c r="BR14" s="75">
        <v>0</v>
      </c>
      <c r="BS14" s="75">
        <v>0</v>
      </c>
      <c r="BT14" s="75">
        <v>0</v>
      </c>
      <c r="BU14" s="75">
        <v>2100000</v>
      </c>
      <c r="BV14" s="75">
        <v>2200000</v>
      </c>
      <c r="BW14" s="75">
        <v>2300000</v>
      </c>
      <c r="BX14" s="75">
        <v>2400000</v>
      </c>
      <c r="BY14" s="75">
        <v>2500000</v>
      </c>
      <c r="BZ14" s="75">
        <v>11500000</v>
      </c>
      <c r="CA14" s="75">
        <v>2600000</v>
      </c>
      <c r="CB14" s="75"/>
      <c r="CC14" s="75">
        <v>2700000</v>
      </c>
      <c r="CD14" s="75"/>
      <c r="CE14" s="75">
        <v>0</v>
      </c>
      <c r="CF14" s="75">
        <v>2800000</v>
      </c>
      <c r="CG14" s="75">
        <v>19600000</v>
      </c>
      <c r="CH14" s="75"/>
      <c r="CI14" s="75"/>
      <c r="CJ14" s="75">
        <v>0</v>
      </c>
      <c r="CK14" s="75">
        <v>2900000</v>
      </c>
      <c r="CL14" s="75">
        <v>2900000</v>
      </c>
      <c r="CM14" s="75">
        <v>34395652.18</v>
      </c>
      <c r="CN14" s="75"/>
      <c r="CO14" s="75">
        <v>150000</v>
      </c>
      <c r="CP14" s="75"/>
      <c r="CQ14" s="75">
        <v>200000</v>
      </c>
      <c r="CR14" s="75">
        <v>34245652.18</v>
      </c>
      <c r="CS14" s="75"/>
      <c r="CT14" s="75">
        <v>15400000</v>
      </c>
      <c r="CU14" s="75"/>
      <c r="CV14" s="75">
        <v>17235652.18</v>
      </c>
      <c r="CW14" s="75">
        <v>1835348</v>
      </c>
      <c r="CX14" s="75">
        <v>14000000</v>
      </c>
      <c r="CY14" s="75">
        <v>1120000</v>
      </c>
      <c r="CZ14" s="75">
        <v>210000</v>
      </c>
      <c r="DA14" s="75">
        <v>140000</v>
      </c>
      <c r="DB14" s="75">
        <v>1470000</v>
      </c>
      <c r="DC14" s="75">
        <v>140000</v>
      </c>
      <c r="DD14" s="75">
        <v>2450000</v>
      </c>
      <c r="DE14" s="75">
        <v>140000</v>
      </c>
      <c r="DF14" s="75">
        <v>420000</v>
      </c>
      <c r="DG14" s="75">
        <v>3010000</v>
      </c>
      <c r="DH14" s="75">
        <v>140000</v>
      </c>
      <c r="DI14" s="75">
        <v>3150000</v>
      </c>
      <c r="DJ14" s="75"/>
      <c r="DK14" s="75"/>
      <c r="DL14" s="75">
        <v>2900000</v>
      </c>
      <c r="DM14" s="75">
        <v>6345348</v>
      </c>
      <c r="DN14" s="75"/>
      <c r="DO14" s="75"/>
      <c r="DP14" s="75">
        <v>0</v>
      </c>
      <c r="DQ14" s="75">
        <v>28050304.18</v>
      </c>
      <c r="DR14" s="75"/>
      <c r="DS14" s="75">
        <v>28050304.18</v>
      </c>
      <c r="DV14" s="32"/>
      <c r="DW14" s="32"/>
      <c r="DX14" s="32"/>
      <c r="DY14" s="32"/>
    </row>
    <row r="15" spans="1:129" s="31" customFormat="1" ht="15.6" customHeight="1">
      <c r="A15" s="29">
        <f t="shared" si="0"/>
        <v>6</v>
      </c>
      <c r="B15" s="29" t="s">
        <v>266</v>
      </c>
      <c r="C15" s="30" t="s">
        <v>267</v>
      </c>
      <c r="D15" s="30" t="s">
        <v>268</v>
      </c>
      <c r="E15" s="30" t="s">
        <v>259</v>
      </c>
      <c r="F15" s="30" t="s">
        <v>269</v>
      </c>
      <c r="G15" s="30" t="s">
        <v>129</v>
      </c>
      <c r="H15" s="30" t="s">
        <v>261</v>
      </c>
      <c r="I15" s="30" t="s">
        <v>270</v>
      </c>
      <c r="J15" s="30" t="s">
        <v>271</v>
      </c>
      <c r="K15" s="29"/>
      <c r="L15" s="79" t="s">
        <v>85</v>
      </c>
      <c r="M15" s="72"/>
      <c r="N15" s="79" t="s">
        <v>132</v>
      </c>
      <c r="O15" s="79" t="s">
        <v>133</v>
      </c>
      <c r="P15" s="71">
        <v>0</v>
      </c>
      <c r="Q15" s="71">
        <v>0</v>
      </c>
      <c r="R15" s="71">
        <v>0</v>
      </c>
      <c r="S15" s="71">
        <v>0</v>
      </c>
      <c r="T15" s="71">
        <v>0</v>
      </c>
      <c r="U15" s="71">
        <v>0</v>
      </c>
      <c r="V15" s="71">
        <v>45000</v>
      </c>
      <c r="W15" s="71">
        <v>0</v>
      </c>
      <c r="X15" s="71">
        <v>22</v>
      </c>
      <c r="Y15" s="71">
        <v>0</v>
      </c>
      <c r="Z15" s="71">
        <v>0</v>
      </c>
      <c r="AA15" s="71">
        <v>0</v>
      </c>
      <c r="AB15" s="71">
        <v>0</v>
      </c>
      <c r="AC15" s="71">
        <v>0</v>
      </c>
      <c r="AD15" s="71">
        <v>0</v>
      </c>
      <c r="AE15" s="71">
        <v>20</v>
      </c>
      <c r="AF15" s="71">
        <v>0</v>
      </c>
      <c r="AG15" s="71">
        <v>0</v>
      </c>
      <c r="AH15" s="71">
        <v>0</v>
      </c>
      <c r="AI15" s="71">
        <v>1</v>
      </c>
      <c r="AJ15" s="71">
        <v>22</v>
      </c>
      <c r="AK15" s="71">
        <v>0</v>
      </c>
      <c r="AL15" s="71">
        <v>0</v>
      </c>
      <c r="AM15" s="71">
        <v>22</v>
      </c>
      <c r="AN15" s="71">
        <v>1</v>
      </c>
      <c r="AO15" s="71">
        <v>0</v>
      </c>
      <c r="AP15" s="71"/>
      <c r="AQ15" s="71">
        <v>0</v>
      </c>
      <c r="AR15" s="71"/>
      <c r="AS15" s="71">
        <v>0</v>
      </c>
      <c r="AT15" s="71">
        <v>990000</v>
      </c>
      <c r="AU15" s="71">
        <v>0</v>
      </c>
      <c r="AV15" s="71">
        <v>0</v>
      </c>
      <c r="AW15" s="71">
        <v>0</v>
      </c>
      <c r="AX15" s="71">
        <v>0</v>
      </c>
      <c r="AY15" s="75">
        <v>0</v>
      </c>
      <c r="AZ15" s="75">
        <v>0</v>
      </c>
      <c r="BA15" s="75">
        <v>0</v>
      </c>
      <c r="BB15" s="75">
        <v>0</v>
      </c>
      <c r="BC15" s="75">
        <v>0</v>
      </c>
      <c r="BD15" s="75">
        <v>0</v>
      </c>
      <c r="BE15" s="75">
        <v>0</v>
      </c>
      <c r="BF15" s="75"/>
      <c r="BG15" s="75">
        <v>0</v>
      </c>
      <c r="BH15" s="75">
        <v>0</v>
      </c>
      <c r="BI15" s="75">
        <v>0</v>
      </c>
      <c r="BJ15" s="75">
        <v>0</v>
      </c>
      <c r="BK15" s="75">
        <v>0</v>
      </c>
      <c r="BL15" s="75">
        <v>0</v>
      </c>
      <c r="BM15" s="75"/>
      <c r="BN15" s="75">
        <v>0</v>
      </c>
      <c r="BO15" s="75">
        <v>0</v>
      </c>
      <c r="BP15" s="75">
        <v>0</v>
      </c>
      <c r="BQ15" s="75">
        <v>0</v>
      </c>
      <c r="BR15" s="75">
        <v>0</v>
      </c>
      <c r="BS15" s="75">
        <v>0</v>
      </c>
      <c r="BT15" s="75">
        <v>0</v>
      </c>
      <c r="BU15" s="75">
        <v>3100000</v>
      </c>
      <c r="BV15" s="75">
        <v>3200000</v>
      </c>
      <c r="BW15" s="75">
        <v>3300000</v>
      </c>
      <c r="BX15" s="75">
        <v>3400000</v>
      </c>
      <c r="BY15" s="75">
        <v>3500000</v>
      </c>
      <c r="BZ15" s="75">
        <v>16500000</v>
      </c>
      <c r="CA15" s="75">
        <v>3600000</v>
      </c>
      <c r="CB15" s="75"/>
      <c r="CC15" s="75">
        <v>3700000</v>
      </c>
      <c r="CD15" s="75"/>
      <c r="CE15" s="75">
        <v>0</v>
      </c>
      <c r="CF15" s="75">
        <v>3800000</v>
      </c>
      <c r="CG15" s="75">
        <v>27600000</v>
      </c>
      <c r="CH15" s="75"/>
      <c r="CI15" s="75"/>
      <c r="CJ15" s="75">
        <v>0</v>
      </c>
      <c r="CK15" s="75">
        <v>3900000</v>
      </c>
      <c r="CL15" s="75">
        <v>3900000</v>
      </c>
      <c r="CM15" s="75">
        <v>23700000</v>
      </c>
      <c r="CN15" s="75"/>
      <c r="CO15" s="75">
        <v>260000</v>
      </c>
      <c r="CP15" s="75"/>
      <c r="CQ15" s="75">
        <v>300000</v>
      </c>
      <c r="CR15" s="75">
        <v>23440000</v>
      </c>
      <c r="CS15" s="75"/>
      <c r="CT15" s="75">
        <v>11000000</v>
      </c>
      <c r="CU15" s="75"/>
      <c r="CV15" s="75">
        <v>12440000</v>
      </c>
      <c r="CW15" s="75">
        <v>1116000</v>
      </c>
      <c r="CX15" s="75"/>
      <c r="CY15" s="75">
        <v>0</v>
      </c>
      <c r="CZ15" s="75">
        <v>0</v>
      </c>
      <c r="DA15" s="75">
        <v>0</v>
      </c>
      <c r="DB15" s="75">
        <v>0</v>
      </c>
      <c r="DC15" s="75">
        <v>0</v>
      </c>
      <c r="DD15" s="75">
        <v>0</v>
      </c>
      <c r="DE15" s="75">
        <v>0</v>
      </c>
      <c r="DF15" s="75">
        <v>0</v>
      </c>
      <c r="DG15" s="75">
        <v>0</v>
      </c>
      <c r="DH15" s="75">
        <v>0</v>
      </c>
      <c r="DI15" s="75">
        <v>0</v>
      </c>
      <c r="DJ15" s="75"/>
      <c r="DK15" s="75"/>
      <c r="DL15" s="75">
        <v>3900000</v>
      </c>
      <c r="DM15" s="75">
        <v>5016000</v>
      </c>
      <c r="DN15" s="75"/>
      <c r="DO15" s="75"/>
      <c r="DP15" s="75">
        <v>0</v>
      </c>
      <c r="DQ15" s="75">
        <v>18684000</v>
      </c>
      <c r="DR15" s="75"/>
      <c r="DS15" s="75">
        <v>18684000</v>
      </c>
      <c r="DV15" s="32"/>
      <c r="DW15" s="32"/>
      <c r="DX15" s="32"/>
      <c r="DY15" s="32"/>
    </row>
    <row r="16" spans="1:129" s="31" customFormat="1" ht="15.6" customHeight="1">
      <c r="A16" s="29">
        <f t="shared" si="0"/>
        <v>7</v>
      </c>
      <c r="B16" s="29" t="s">
        <v>82</v>
      </c>
      <c r="C16" s="30" t="s">
        <v>272</v>
      </c>
      <c r="D16" s="30" t="s">
        <v>273</v>
      </c>
      <c r="E16" s="30" t="s">
        <v>259</v>
      </c>
      <c r="F16" s="30" t="s">
        <v>260</v>
      </c>
      <c r="G16" s="30" t="s">
        <v>129</v>
      </c>
      <c r="H16" s="30" t="s">
        <v>261</v>
      </c>
      <c r="I16" s="30" t="s">
        <v>274</v>
      </c>
      <c r="J16" s="30" t="s">
        <v>275</v>
      </c>
      <c r="K16" s="29"/>
      <c r="L16" s="79" t="s">
        <v>276</v>
      </c>
      <c r="M16" s="72"/>
      <c r="N16" s="79" t="s">
        <v>132</v>
      </c>
      <c r="O16" s="79" t="s">
        <v>133</v>
      </c>
      <c r="P16" s="71">
        <v>0</v>
      </c>
      <c r="Q16" s="71">
        <v>0</v>
      </c>
      <c r="R16" s="71">
        <v>0</v>
      </c>
      <c r="S16" s="71">
        <v>0</v>
      </c>
      <c r="T16" s="71">
        <v>10000000</v>
      </c>
      <c r="U16" s="71">
        <v>10000000</v>
      </c>
      <c r="V16" s="71">
        <v>45000</v>
      </c>
      <c r="W16" s="71">
        <v>20000000</v>
      </c>
      <c r="X16" s="71">
        <v>22</v>
      </c>
      <c r="Y16" s="71">
        <v>0</v>
      </c>
      <c r="Z16" s="71">
        <v>0</v>
      </c>
      <c r="AA16" s="71">
        <v>0</v>
      </c>
      <c r="AB16" s="71">
        <v>0</v>
      </c>
      <c r="AC16" s="71">
        <v>0</v>
      </c>
      <c r="AD16" s="71">
        <v>0</v>
      </c>
      <c r="AE16" s="71">
        <v>22</v>
      </c>
      <c r="AF16" s="71">
        <v>0</v>
      </c>
      <c r="AG16" s="71">
        <v>0</v>
      </c>
      <c r="AH16" s="71">
        <v>0</v>
      </c>
      <c r="AI16" s="71">
        <v>0</v>
      </c>
      <c r="AJ16" s="71">
        <v>22</v>
      </c>
      <c r="AK16" s="71">
        <v>0</v>
      </c>
      <c r="AL16" s="71">
        <v>0</v>
      </c>
      <c r="AM16" s="71">
        <v>22</v>
      </c>
      <c r="AN16" s="71">
        <v>1</v>
      </c>
      <c r="AO16" s="71">
        <v>10000000</v>
      </c>
      <c r="AP16" s="71"/>
      <c r="AQ16" s="71">
        <v>10000000</v>
      </c>
      <c r="AR16" s="71"/>
      <c r="AS16" s="71">
        <v>20000000</v>
      </c>
      <c r="AT16" s="71">
        <v>990000</v>
      </c>
      <c r="AU16" s="71">
        <v>0</v>
      </c>
      <c r="AV16" s="71">
        <v>0</v>
      </c>
      <c r="AW16" s="71">
        <v>0</v>
      </c>
      <c r="AX16" s="71">
        <v>0</v>
      </c>
      <c r="AY16" s="75">
        <v>0</v>
      </c>
      <c r="AZ16" s="75">
        <v>0</v>
      </c>
      <c r="BA16" s="75">
        <v>0</v>
      </c>
      <c r="BB16" s="75">
        <v>0</v>
      </c>
      <c r="BC16" s="75">
        <v>0</v>
      </c>
      <c r="BD16" s="75">
        <v>0</v>
      </c>
      <c r="BE16" s="75">
        <v>0</v>
      </c>
      <c r="BF16" s="75"/>
      <c r="BG16" s="75">
        <v>0</v>
      </c>
      <c r="BH16" s="75">
        <v>0</v>
      </c>
      <c r="BI16" s="75">
        <v>0</v>
      </c>
      <c r="BJ16" s="75">
        <v>0</v>
      </c>
      <c r="BK16" s="75">
        <v>0</v>
      </c>
      <c r="BL16" s="75">
        <v>0</v>
      </c>
      <c r="BM16" s="75"/>
      <c r="BN16" s="75">
        <v>0</v>
      </c>
      <c r="BO16" s="75">
        <v>0</v>
      </c>
      <c r="BP16" s="75">
        <v>0</v>
      </c>
      <c r="BQ16" s="75">
        <v>0</v>
      </c>
      <c r="BR16" s="75">
        <v>0</v>
      </c>
      <c r="BS16" s="75">
        <v>0</v>
      </c>
      <c r="BT16" s="75">
        <v>0</v>
      </c>
      <c r="BU16" s="75">
        <v>5100000</v>
      </c>
      <c r="BV16" s="75">
        <v>5200000</v>
      </c>
      <c r="BW16" s="75">
        <v>5300000</v>
      </c>
      <c r="BX16" s="75">
        <v>5400000</v>
      </c>
      <c r="BY16" s="75">
        <v>5500000</v>
      </c>
      <c r="BZ16" s="75">
        <v>26500000</v>
      </c>
      <c r="CA16" s="75">
        <v>5600000</v>
      </c>
      <c r="CB16" s="75"/>
      <c r="CC16" s="75">
        <v>5700000</v>
      </c>
      <c r="CD16" s="75"/>
      <c r="CE16" s="75">
        <v>0</v>
      </c>
      <c r="CF16" s="75">
        <v>5800000</v>
      </c>
      <c r="CG16" s="75">
        <v>43600000</v>
      </c>
      <c r="CH16" s="75"/>
      <c r="CI16" s="75"/>
      <c r="CJ16" s="75">
        <v>0</v>
      </c>
      <c r="CK16" s="75">
        <v>5900000</v>
      </c>
      <c r="CL16" s="75">
        <v>5900000</v>
      </c>
      <c r="CM16" s="75">
        <v>57700000</v>
      </c>
      <c r="CN16" s="75"/>
      <c r="CO16" s="75">
        <v>260000</v>
      </c>
      <c r="CP16" s="75"/>
      <c r="CQ16" s="75">
        <v>500000</v>
      </c>
      <c r="CR16" s="75">
        <v>57440000</v>
      </c>
      <c r="CS16" s="75"/>
      <c r="CT16" s="75">
        <v>15400000</v>
      </c>
      <c r="CU16" s="75"/>
      <c r="CV16" s="75">
        <v>40890000</v>
      </c>
      <c r="CW16" s="75">
        <v>6972499</v>
      </c>
      <c r="CX16" s="75">
        <v>10000000</v>
      </c>
      <c r="CY16" s="75">
        <v>800000</v>
      </c>
      <c r="CZ16" s="75">
        <v>150000</v>
      </c>
      <c r="DA16" s="75">
        <v>100000</v>
      </c>
      <c r="DB16" s="75">
        <v>1050000</v>
      </c>
      <c r="DC16" s="75">
        <v>100000</v>
      </c>
      <c r="DD16" s="75">
        <v>1750000</v>
      </c>
      <c r="DE16" s="75">
        <v>100000</v>
      </c>
      <c r="DF16" s="75">
        <v>300000</v>
      </c>
      <c r="DG16" s="75">
        <v>2150000</v>
      </c>
      <c r="DH16" s="75">
        <v>100000</v>
      </c>
      <c r="DI16" s="75">
        <v>2250000</v>
      </c>
      <c r="DJ16" s="75"/>
      <c r="DK16" s="75"/>
      <c r="DL16" s="75">
        <v>5900000</v>
      </c>
      <c r="DM16" s="75">
        <v>14022499</v>
      </c>
      <c r="DN16" s="75"/>
      <c r="DO16" s="75"/>
      <c r="DP16" s="75">
        <v>0</v>
      </c>
      <c r="DQ16" s="75">
        <v>43677501</v>
      </c>
      <c r="DR16" s="75"/>
      <c r="DS16" s="75">
        <v>43677501</v>
      </c>
      <c r="DV16" s="32"/>
      <c r="DW16" s="32"/>
      <c r="DX16" s="32"/>
      <c r="DY16" s="32"/>
    </row>
    <row r="17" spans="1:129" s="97" customFormat="1" ht="15.6" customHeight="1">
      <c r="A17" s="92">
        <f t="shared" si="0"/>
        <v>8</v>
      </c>
      <c r="B17" s="92" t="s">
        <v>277</v>
      </c>
      <c r="C17" s="93" t="s">
        <v>278</v>
      </c>
      <c r="D17" s="93" t="s">
        <v>279</v>
      </c>
      <c r="E17" s="93" t="s">
        <v>259</v>
      </c>
      <c r="F17" s="93" t="s">
        <v>128</v>
      </c>
      <c r="G17" s="93" t="s">
        <v>129</v>
      </c>
      <c r="H17" s="93" t="s">
        <v>261</v>
      </c>
      <c r="I17" s="93" t="s">
        <v>280</v>
      </c>
      <c r="J17" s="93" t="s">
        <v>281</v>
      </c>
      <c r="K17" s="92"/>
      <c r="L17" s="94" t="s">
        <v>282</v>
      </c>
      <c r="M17" s="95"/>
      <c r="N17" s="94" t="s">
        <v>132</v>
      </c>
      <c r="O17" s="94" t="s">
        <v>133</v>
      </c>
      <c r="P17" s="96">
        <v>30000000</v>
      </c>
      <c r="Q17" s="96">
        <v>15000000</v>
      </c>
      <c r="R17" s="96">
        <v>45000</v>
      </c>
      <c r="S17" s="96">
        <v>45000000</v>
      </c>
      <c r="T17" s="96">
        <v>40000000</v>
      </c>
      <c r="U17" s="96">
        <v>15000000</v>
      </c>
      <c r="V17" s="96">
        <v>45000</v>
      </c>
      <c r="W17" s="96">
        <v>55000000</v>
      </c>
      <c r="X17" s="96">
        <v>22</v>
      </c>
      <c r="Y17" s="96">
        <v>7.5</v>
      </c>
      <c r="Z17" s="96">
        <v>0</v>
      </c>
      <c r="AA17" s="96">
        <v>0</v>
      </c>
      <c r="AB17" s="96">
        <v>0.5</v>
      </c>
      <c r="AC17" s="96">
        <v>1</v>
      </c>
      <c r="AD17" s="96">
        <v>10</v>
      </c>
      <c r="AE17" s="96">
        <v>12</v>
      </c>
      <c r="AF17" s="96">
        <v>0</v>
      </c>
      <c r="AG17" s="96">
        <v>0</v>
      </c>
      <c r="AH17" s="96">
        <v>0</v>
      </c>
      <c r="AI17" s="96">
        <v>0</v>
      </c>
      <c r="AJ17" s="96">
        <v>12</v>
      </c>
      <c r="AK17" s="96">
        <v>0</v>
      </c>
      <c r="AL17" s="96">
        <v>0</v>
      </c>
      <c r="AM17" s="96">
        <v>22</v>
      </c>
      <c r="AN17" s="96">
        <v>1</v>
      </c>
      <c r="AO17" s="96">
        <v>35454545.450000003</v>
      </c>
      <c r="AP17" s="96">
        <f>(P17/22)*AD17+(T17/22)*AJ17</f>
        <v>35454545.454545453</v>
      </c>
      <c r="AQ17" s="96">
        <v>15000000</v>
      </c>
      <c r="AR17" s="96">
        <f>(Q17/22)*AD17+(U17/22)*AJ17</f>
        <v>15000000</v>
      </c>
      <c r="AS17" s="96">
        <v>50454545.450000003</v>
      </c>
      <c r="AT17" s="96">
        <v>990000</v>
      </c>
      <c r="AU17" s="96">
        <v>2954549</v>
      </c>
      <c r="AV17" s="96">
        <v>2000000</v>
      </c>
      <c r="AW17" s="96">
        <v>400000</v>
      </c>
      <c r="AX17" s="96">
        <v>136365</v>
      </c>
      <c r="AY17" s="96">
        <v>500000</v>
      </c>
      <c r="AZ17" s="96">
        <v>286362</v>
      </c>
      <c r="BA17" s="96">
        <v>500000</v>
      </c>
      <c r="BB17" s="96">
        <v>6777276</v>
      </c>
      <c r="BC17" s="96">
        <v>0</v>
      </c>
      <c r="BD17" s="96">
        <v>0</v>
      </c>
      <c r="BE17" s="96">
        <v>0</v>
      </c>
      <c r="BF17" s="96"/>
      <c r="BG17" s="96">
        <v>0</v>
      </c>
      <c r="BH17" s="96">
        <v>0</v>
      </c>
      <c r="BI17" s="96">
        <v>0</v>
      </c>
      <c r="BJ17" s="96">
        <v>0</v>
      </c>
      <c r="BK17" s="96">
        <v>0</v>
      </c>
      <c r="BL17" s="96">
        <v>0</v>
      </c>
      <c r="BM17" s="96"/>
      <c r="BN17" s="96">
        <v>0</v>
      </c>
      <c r="BO17" s="96">
        <v>0</v>
      </c>
      <c r="BP17" s="96">
        <v>0</v>
      </c>
      <c r="BQ17" s="96">
        <v>0</v>
      </c>
      <c r="BR17" s="96">
        <v>0</v>
      </c>
      <c r="BS17" s="96">
        <v>0</v>
      </c>
      <c r="BT17" s="96">
        <v>0</v>
      </c>
      <c r="BU17" s="96">
        <v>6100000</v>
      </c>
      <c r="BV17" s="96">
        <v>6200000</v>
      </c>
      <c r="BW17" s="96">
        <v>6300000</v>
      </c>
      <c r="BX17" s="96">
        <v>6400000</v>
      </c>
      <c r="BY17" s="96">
        <v>6500000</v>
      </c>
      <c r="BZ17" s="96">
        <v>31500000</v>
      </c>
      <c r="CA17" s="96">
        <v>6600000</v>
      </c>
      <c r="CB17" s="96"/>
      <c r="CC17" s="96">
        <v>6700000</v>
      </c>
      <c r="CD17" s="96"/>
      <c r="CE17" s="96">
        <v>500000</v>
      </c>
      <c r="CF17" s="96">
        <v>6800000</v>
      </c>
      <c r="CG17" s="96">
        <v>58877276</v>
      </c>
      <c r="CH17" s="96">
        <f>BB17+BZ17+CA17+CC17+CE17+CF17</f>
        <v>58877276</v>
      </c>
      <c r="CI17" s="96"/>
      <c r="CJ17" s="96">
        <v>0</v>
      </c>
      <c r="CK17" s="96">
        <v>6900000</v>
      </c>
      <c r="CL17" s="96">
        <v>6900000</v>
      </c>
      <c r="CM17" s="96">
        <v>102431821.45</v>
      </c>
      <c r="CN17" s="96">
        <f>AS17+CG17-CK17</f>
        <v>102431821.45</v>
      </c>
      <c r="CO17" s="96">
        <v>260000</v>
      </c>
      <c r="CP17" s="96"/>
      <c r="CQ17" s="96">
        <v>600000</v>
      </c>
      <c r="CR17" s="96">
        <v>102171821.45</v>
      </c>
      <c r="CS17" s="96">
        <f>CM17+CO17</f>
        <v>102691821.45</v>
      </c>
      <c r="CT17" s="96">
        <v>11000000</v>
      </c>
      <c r="CU17" s="96">
        <f>CR17-CT15-DB17-DC17</f>
        <v>87961821.450000003</v>
      </c>
      <c r="CV17" s="96">
        <v>87961821.450000003</v>
      </c>
      <c r="CW17" s="96">
        <v>20936636</v>
      </c>
      <c r="CX17" s="96">
        <v>30000000</v>
      </c>
      <c r="CY17" s="96">
        <v>2160000</v>
      </c>
      <c r="CZ17" s="96">
        <v>450000</v>
      </c>
      <c r="DA17" s="96">
        <v>300000</v>
      </c>
      <c r="DB17" s="96">
        <v>2910000</v>
      </c>
      <c r="DC17" s="96">
        <v>300000</v>
      </c>
      <c r="DD17" s="96">
        <v>4725000</v>
      </c>
      <c r="DE17" s="96">
        <v>300000</v>
      </c>
      <c r="DF17" s="96">
        <v>900000</v>
      </c>
      <c r="DG17" s="96">
        <v>5925000</v>
      </c>
      <c r="DH17" s="96">
        <v>300000</v>
      </c>
      <c r="DI17" s="96">
        <v>6225000</v>
      </c>
      <c r="DJ17" s="96"/>
      <c r="DK17" s="96"/>
      <c r="DL17" s="96">
        <v>6900000</v>
      </c>
      <c r="DM17" s="96">
        <v>31046636</v>
      </c>
      <c r="DN17" s="96">
        <f>CW17+DB17+DC17+DL17</f>
        <v>31046636</v>
      </c>
      <c r="DO17" s="96"/>
      <c r="DP17" s="96">
        <f>CM17-DN17</f>
        <v>71385185.450000003</v>
      </c>
      <c r="DQ17" s="96">
        <v>71385185.450000003</v>
      </c>
      <c r="DR17" s="96"/>
      <c r="DS17" s="96">
        <v>71385185.450000003</v>
      </c>
      <c r="DV17" s="98"/>
      <c r="DW17" s="98"/>
      <c r="DX17" s="98"/>
      <c r="DY17" s="98"/>
    </row>
    <row r="18" spans="1:129" s="31" customFormat="1" ht="15.6" customHeight="1">
      <c r="A18" s="29">
        <f t="shared" si="0"/>
        <v>9</v>
      </c>
      <c r="B18" s="29" t="s">
        <v>283</v>
      </c>
      <c r="C18" s="30" t="s">
        <v>284</v>
      </c>
      <c r="D18" s="30" t="s">
        <v>285</v>
      </c>
      <c r="E18" s="30" t="s">
        <v>259</v>
      </c>
      <c r="F18" s="30" t="s">
        <v>260</v>
      </c>
      <c r="G18" s="30" t="s">
        <v>129</v>
      </c>
      <c r="H18" s="30" t="s">
        <v>261</v>
      </c>
      <c r="I18" s="30" t="s">
        <v>286</v>
      </c>
      <c r="J18" s="30" t="s">
        <v>287</v>
      </c>
      <c r="K18" s="29"/>
      <c r="L18" s="79" t="s">
        <v>288</v>
      </c>
      <c r="M18" s="72"/>
      <c r="N18" s="79" t="s">
        <v>132</v>
      </c>
      <c r="O18" s="79" t="s">
        <v>133</v>
      </c>
      <c r="P18" s="71">
        <v>0</v>
      </c>
      <c r="Q18" s="71">
        <v>0</v>
      </c>
      <c r="R18" s="71">
        <v>0</v>
      </c>
      <c r="S18" s="71">
        <v>0</v>
      </c>
      <c r="T18" s="71">
        <v>10000000</v>
      </c>
      <c r="U18" s="71">
        <v>5000000</v>
      </c>
      <c r="V18" s="71">
        <v>40000</v>
      </c>
      <c r="W18" s="71">
        <v>15000000</v>
      </c>
      <c r="X18" s="71">
        <v>22</v>
      </c>
      <c r="Y18" s="71">
        <v>0</v>
      </c>
      <c r="Z18" s="71">
        <v>0</v>
      </c>
      <c r="AA18" s="71">
        <v>0</v>
      </c>
      <c r="AB18" s="71">
        <v>0</v>
      </c>
      <c r="AC18" s="71">
        <v>0</v>
      </c>
      <c r="AD18" s="71">
        <v>0</v>
      </c>
      <c r="AE18" s="71">
        <v>1</v>
      </c>
      <c r="AF18" s="71">
        <v>0</v>
      </c>
      <c r="AG18" s="71">
        <v>0</v>
      </c>
      <c r="AH18" s="71">
        <v>0.5</v>
      </c>
      <c r="AI18" s="71">
        <v>1</v>
      </c>
      <c r="AJ18" s="71">
        <v>3.5</v>
      </c>
      <c r="AK18" s="71">
        <v>0</v>
      </c>
      <c r="AL18" s="71">
        <v>0</v>
      </c>
      <c r="AM18" s="71">
        <v>3.5</v>
      </c>
      <c r="AN18" s="71">
        <v>1</v>
      </c>
      <c r="AO18" s="71">
        <v>1590909.09</v>
      </c>
      <c r="AP18" s="71"/>
      <c r="AQ18" s="71">
        <v>795454.55</v>
      </c>
      <c r="AR18" s="71"/>
      <c r="AS18" s="71">
        <v>2386363.64</v>
      </c>
      <c r="AT18" s="71">
        <v>140000</v>
      </c>
      <c r="AU18" s="71">
        <v>0</v>
      </c>
      <c r="AV18" s="71">
        <v>0</v>
      </c>
      <c r="AW18" s="71">
        <v>0</v>
      </c>
      <c r="AX18" s="71">
        <v>0</v>
      </c>
      <c r="AY18" s="75">
        <v>0</v>
      </c>
      <c r="AZ18" s="75">
        <v>0</v>
      </c>
      <c r="BA18" s="75">
        <v>0</v>
      </c>
      <c r="BB18" s="75">
        <v>0</v>
      </c>
      <c r="BC18" s="75">
        <v>0</v>
      </c>
      <c r="BD18" s="75">
        <v>0</v>
      </c>
      <c r="BE18" s="75">
        <v>0</v>
      </c>
      <c r="BF18" s="75"/>
      <c r="BG18" s="75">
        <v>0</v>
      </c>
      <c r="BH18" s="75">
        <v>0</v>
      </c>
      <c r="BI18" s="75">
        <v>0</v>
      </c>
      <c r="BJ18" s="75">
        <v>0</v>
      </c>
      <c r="BK18" s="75">
        <v>0</v>
      </c>
      <c r="BL18" s="75">
        <v>0</v>
      </c>
      <c r="BM18" s="75"/>
      <c r="BN18" s="75">
        <v>0</v>
      </c>
      <c r="BO18" s="75">
        <v>0</v>
      </c>
      <c r="BP18" s="75">
        <v>0</v>
      </c>
      <c r="BQ18" s="75">
        <v>0</v>
      </c>
      <c r="BR18" s="75">
        <v>0</v>
      </c>
      <c r="BS18" s="75">
        <v>0</v>
      </c>
      <c r="BT18" s="75">
        <v>0</v>
      </c>
      <c r="BU18" s="75">
        <v>7100000</v>
      </c>
      <c r="BV18" s="75">
        <v>7200000</v>
      </c>
      <c r="BW18" s="75">
        <v>7300000</v>
      </c>
      <c r="BX18" s="75">
        <v>7400000</v>
      </c>
      <c r="BY18" s="75">
        <v>7500000</v>
      </c>
      <c r="BZ18" s="75">
        <v>36500000</v>
      </c>
      <c r="CA18" s="75">
        <v>7600000</v>
      </c>
      <c r="CB18" s="75"/>
      <c r="CC18" s="75">
        <v>7700000</v>
      </c>
      <c r="CD18" s="75"/>
      <c r="CE18" s="75">
        <v>0</v>
      </c>
      <c r="CF18" s="75">
        <v>7800000</v>
      </c>
      <c r="CG18" s="75">
        <v>59600000</v>
      </c>
      <c r="CH18" s="75"/>
      <c r="CI18" s="75"/>
      <c r="CJ18" s="75">
        <v>0</v>
      </c>
      <c r="CK18" s="75">
        <v>7900000</v>
      </c>
      <c r="CL18" s="75">
        <v>7900000</v>
      </c>
      <c r="CM18" s="75">
        <v>54086363.640000001</v>
      </c>
      <c r="CN18" s="75"/>
      <c r="CO18" s="75">
        <v>0</v>
      </c>
      <c r="CP18" s="75"/>
      <c r="CQ18" s="75">
        <v>700000</v>
      </c>
      <c r="CR18" s="75">
        <v>54086363.640000001</v>
      </c>
      <c r="CS18" s="75"/>
      <c r="CT18" s="75">
        <v>11000000</v>
      </c>
      <c r="CU18" s="75"/>
      <c r="CV18" s="75">
        <v>41936363.640000001</v>
      </c>
      <c r="CW18" s="75">
        <v>4193636</v>
      </c>
      <c r="CX18" s="75">
        <v>10000000</v>
      </c>
      <c r="CY18" s="75">
        <v>800000</v>
      </c>
      <c r="CZ18" s="75">
        <v>150000</v>
      </c>
      <c r="DA18" s="75">
        <v>100000</v>
      </c>
      <c r="DB18" s="75">
        <v>1050000</v>
      </c>
      <c r="DC18" s="75">
        <v>100000</v>
      </c>
      <c r="DD18" s="75">
        <v>1750000</v>
      </c>
      <c r="DE18" s="75">
        <v>100000</v>
      </c>
      <c r="DF18" s="75">
        <v>300000</v>
      </c>
      <c r="DG18" s="75">
        <v>2150000</v>
      </c>
      <c r="DH18" s="75">
        <v>100000</v>
      </c>
      <c r="DI18" s="75">
        <v>2250000</v>
      </c>
      <c r="DJ18" s="75"/>
      <c r="DK18" s="75"/>
      <c r="DL18" s="75">
        <v>7900000</v>
      </c>
      <c r="DM18" s="75">
        <v>13243636</v>
      </c>
      <c r="DN18" s="75"/>
      <c r="DO18" s="75"/>
      <c r="DP18" s="75">
        <v>0</v>
      </c>
      <c r="DQ18" s="75">
        <v>40842727.640000001</v>
      </c>
      <c r="DR18" s="75"/>
      <c r="DS18" s="75">
        <v>40842727.640000001</v>
      </c>
      <c r="DV18" s="32"/>
      <c r="DW18" s="32"/>
      <c r="DX18" s="32"/>
      <c r="DY18" s="32"/>
    </row>
    <row r="19" spans="1:129" s="31" customFormat="1" ht="15.6" customHeight="1">
      <c r="A19" s="29">
        <f t="shared" si="0"/>
        <v>10</v>
      </c>
      <c r="B19" s="29" t="s">
        <v>289</v>
      </c>
      <c r="C19" s="30" t="s">
        <v>156</v>
      </c>
      <c r="D19" s="30" t="s">
        <v>290</v>
      </c>
      <c r="E19" s="30" t="s">
        <v>259</v>
      </c>
      <c r="F19" s="30" t="s">
        <v>260</v>
      </c>
      <c r="G19" s="30"/>
      <c r="H19" s="30" t="s">
        <v>261</v>
      </c>
      <c r="I19" s="30" t="s">
        <v>291</v>
      </c>
      <c r="J19" s="30" t="s">
        <v>287</v>
      </c>
      <c r="K19" s="29"/>
      <c r="L19" s="79" t="s">
        <v>141</v>
      </c>
      <c r="M19" s="72"/>
      <c r="N19" s="79" t="s">
        <v>132</v>
      </c>
      <c r="O19" s="79" t="s">
        <v>133</v>
      </c>
      <c r="P19" s="71">
        <v>0</v>
      </c>
      <c r="Q19" s="71">
        <v>0</v>
      </c>
      <c r="R19" s="71">
        <v>0</v>
      </c>
      <c r="S19" s="71">
        <v>0</v>
      </c>
      <c r="T19" s="71">
        <v>7000000</v>
      </c>
      <c r="U19" s="71">
        <v>5000000</v>
      </c>
      <c r="V19" s="71">
        <v>0</v>
      </c>
      <c r="W19" s="71">
        <v>12000000</v>
      </c>
      <c r="X19" s="71">
        <v>22</v>
      </c>
      <c r="Y19" s="71">
        <v>0</v>
      </c>
      <c r="Z19" s="71">
        <v>0</v>
      </c>
      <c r="AA19" s="71">
        <v>0</v>
      </c>
      <c r="AB19" s="71">
        <v>0</v>
      </c>
      <c r="AC19" s="71">
        <v>0</v>
      </c>
      <c r="AD19" s="71">
        <v>0</v>
      </c>
      <c r="AE19" s="71">
        <v>1</v>
      </c>
      <c r="AF19" s="71">
        <v>0</v>
      </c>
      <c r="AG19" s="71">
        <v>0</v>
      </c>
      <c r="AH19" s="71">
        <v>0.5</v>
      </c>
      <c r="AI19" s="71">
        <v>1</v>
      </c>
      <c r="AJ19" s="71">
        <v>3.5</v>
      </c>
      <c r="AK19" s="71">
        <v>0</v>
      </c>
      <c r="AL19" s="71">
        <v>0</v>
      </c>
      <c r="AM19" s="71">
        <v>3.5</v>
      </c>
      <c r="AN19" s="71">
        <v>1</v>
      </c>
      <c r="AO19" s="71">
        <v>1113636.3600000001</v>
      </c>
      <c r="AP19" s="71"/>
      <c r="AQ19" s="71">
        <v>795454.55</v>
      </c>
      <c r="AR19" s="71"/>
      <c r="AS19" s="71">
        <v>1909090.91</v>
      </c>
      <c r="AT19" s="71">
        <v>0</v>
      </c>
      <c r="AU19" s="71">
        <v>0</v>
      </c>
      <c r="AV19" s="71">
        <v>0</v>
      </c>
      <c r="AW19" s="71">
        <v>0</v>
      </c>
      <c r="AX19" s="71">
        <v>0</v>
      </c>
      <c r="AY19" s="75">
        <v>0</v>
      </c>
      <c r="AZ19" s="75">
        <v>0</v>
      </c>
      <c r="BA19" s="75">
        <v>0</v>
      </c>
      <c r="BB19" s="75">
        <v>0</v>
      </c>
      <c r="BC19" s="75">
        <v>0</v>
      </c>
      <c r="BD19" s="75">
        <v>0</v>
      </c>
      <c r="BE19" s="75">
        <v>0</v>
      </c>
      <c r="BF19" s="75"/>
      <c r="BG19" s="75">
        <v>0</v>
      </c>
      <c r="BH19" s="75">
        <v>0</v>
      </c>
      <c r="BI19" s="75">
        <v>0</v>
      </c>
      <c r="BJ19" s="75">
        <v>0</v>
      </c>
      <c r="BK19" s="75">
        <v>0</v>
      </c>
      <c r="BL19" s="75">
        <v>0</v>
      </c>
      <c r="BM19" s="75"/>
      <c r="BN19" s="75">
        <v>0</v>
      </c>
      <c r="BO19" s="75">
        <v>0</v>
      </c>
      <c r="BP19" s="75">
        <v>0</v>
      </c>
      <c r="BQ19" s="75">
        <v>0</v>
      </c>
      <c r="BR19" s="75">
        <v>0</v>
      </c>
      <c r="BS19" s="75">
        <v>0</v>
      </c>
      <c r="BT19" s="75">
        <v>0</v>
      </c>
      <c r="BU19" s="75">
        <v>0</v>
      </c>
      <c r="BV19" s="75">
        <v>0</v>
      </c>
      <c r="BW19" s="75">
        <v>0</v>
      </c>
      <c r="BX19" s="75">
        <v>0</v>
      </c>
      <c r="BY19" s="75">
        <v>0</v>
      </c>
      <c r="BZ19" s="75">
        <v>0</v>
      </c>
      <c r="CA19" s="75">
        <v>0</v>
      </c>
      <c r="CB19" s="75"/>
      <c r="CC19" s="75">
        <v>0</v>
      </c>
      <c r="CD19" s="75"/>
      <c r="CE19" s="75">
        <v>0</v>
      </c>
      <c r="CF19" s="75">
        <v>0</v>
      </c>
      <c r="CG19" s="75">
        <v>0</v>
      </c>
      <c r="CH19" s="75"/>
      <c r="CI19" s="75"/>
      <c r="CJ19" s="75">
        <v>0</v>
      </c>
      <c r="CK19" s="75">
        <v>0</v>
      </c>
      <c r="CL19" s="75">
        <v>0</v>
      </c>
      <c r="CM19" s="75">
        <v>1909090.91</v>
      </c>
      <c r="CN19" s="75"/>
      <c r="CO19" s="75">
        <v>0</v>
      </c>
      <c r="CP19" s="75"/>
      <c r="CQ19" s="75">
        <v>0</v>
      </c>
      <c r="CR19" s="75">
        <v>1909090.91</v>
      </c>
      <c r="CS19" s="75"/>
      <c r="CT19" s="75">
        <v>11000000</v>
      </c>
      <c r="CU19" s="75"/>
      <c r="CV19" s="75">
        <v>0</v>
      </c>
      <c r="CW19" s="75">
        <v>0</v>
      </c>
      <c r="CX19" s="75"/>
      <c r="CY19" s="75">
        <v>0</v>
      </c>
      <c r="CZ19" s="75">
        <v>0</v>
      </c>
      <c r="DA19" s="75">
        <v>0</v>
      </c>
      <c r="DB19" s="75">
        <v>0</v>
      </c>
      <c r="DC19" s="75">
        <v>0</v>
      </c>
      <c r="DD19" s="75">
        <v>0</v>
      </c>
      <c r="DE19" s="75">
        <v>0</v>
      </c>
      <c r="DF19" s="75">
        <v>0</v>
      </c>
      <c r="DG19" s="75">
        <v>0</v>
      </c>
      <c r="DH19" s="75">
        <v>0</v>
      </c>
      <c r="DI19" s="75">
        <v>0</v>
      </c>
      <c r="DJ19" s="75"/>
      <c r="DK19" s="75"/>
      <c r="DL19" s="75">
        <v>0</v>
      </c>
      <c r="DM19" s="75">
        <v>0</v>
      </c>
      <c r="DN19" s="75"/>
      <c r="DO19" s="75"/>
      <c r="DP19" s="75">
        <v>0</v>
      </c>
      <c r="DQ19" s="75">
        <v>1909090.91</v>
      </c>
      <c r="DR19" s="75"/>
      <c r="DS19" s="75">
        <v>1909090.91</v>
      </c>
      <c r="DV19" s="32"/>
      <c r="DW19" s="32"/>
      <c r="DX19" s="32"/>
      <c r="DY19" s="32"/>
    </row>
    <row r="20" spans="1:129" s="31" customFormat="1" ht="15.6" customHeight="1">
      <c r="A20" s="29">
        <f t="shared" si="0"/>
        <v>11</v>
      </c>
      <c r="B20" s="29" t="s">
        <v>292</v>
      </c>
      <c r="C20" s="30" t="s">
        <v>293</v>
      </c>
      <c r="D20" s="30" t="s">
        <v>294</v>
      </c>
      <c r="E20" s="30" t="s">
        <v>259</v>
      </c>
      <c r="F20" s="30" t="s">
        <v>260</v>
      </c>
      <c r="G20" s="30" t="s">
        <v>295</v>
      </c>
      <c r="H20" s="30" t="s">
        <v>261</v>
      </c>
      <c r="I20" s="30" t="s">
        <v>296</v>
      </c>
      <c r="J20" s="30" t="s">
        <v>287</v>
      </c>
      <c r="K20" s="29"/>
      <c r="L20" s="79" t="s">
        <v>85</v>
      </c>
      <c r="M20" s="72"/>
      <c r="N20" s="79" t="s">
        <v>132</v>
      </c>
      <c r="O20" s="79" t="s">
        <v>133</v>
      </c>
      <c r="P20" s="71">
        <v>0</v>
      </c>
      <c r="Q20" s="71">
        <v>0</v>
      </c>
      <c r="R20" s="71">
        <v>0</v>
      </c>
      <c r="S20" s="71">
        <v>0</v>
      </c>
      <c r="T20" s="71">
        <v>10000000</v>
      </c>
      <c r="U20" s="71">
        <v>7000000</v>
      </c>
      <c r="V20" s="71">
        <v>0</v>
      </c>
      <c r="W20" s="71">
        <v>17000000</v>
      </c>
      <c r="X20" s="71">
        <v>22</v>
      </c>
      <c r="Y20" s="71">
        <v>0</v>
      </c>
      <c r="Z20" s="71">
        <v>0</v>
      </c>
      <c r="AA20" s="71">
        <v>0</v>
      </c>
      <c r="AB20" s="71">
        <v>0</v>
      </c>
      <c r="AC20" s="71">
        <v>0</v>
      </c>
      <c r="AD20" s="71">
        <v>0</v>
      </c>
      <c r="AE20" s="71">
        <v>1</v>
      </c>
      <c r="AF20" s="71">
        <v>0</v>
      </c>
      <c r="AG20" s="71">
        <v>0</v>
      </c>
      <c r="AH20" s="71">
        <v>0.5</v>
      </c>
      <c r="AI20" s="71">
        <v>1</v>
      </c>
      <c r="AJ20" s="71">
        <v>3.5</v>
      </c>
      <c r="AK20" s="71">
        <v>0</v>
      </c>
      <c r="AL20" s="71">
        <v>0</v>
      </c>
      <c r="AM20" s="71">
        <v>3.5</v>
      </c>
      <c r="AN20" s="71">
        <v>1</v>
      </c>
      <c r="AO20" s="71">
        <v>1590909.09</v>
      </c>
      <c r="AP20" s="71"/>
      <c r="AQ20" s="71">
        <v>1113636.3600000001</v>
      </c>
      <c r="AR20" s="71"/>
      <c r="AS20" s="71">
        <v>2704545.45</v>
      </c>
      <c r="AT20" s="71">
        <v>0</v>
      </c>
      <c r="AU20" s="71">
        <v>0</v>
      </c>
      <c r="AV20" s="71">
        <v>0</v>
      </c>
      <c r="AW20" s="71">
        <v>0</v>
      </c>
      <c r="AX20" s="71">
        <v>0</v>
      </c>
      <c r="AY20" s="75">
        <v>0</v>
      </c>
      <c r="AZ20" s="75">
        <v>0</v>
      </c>
      <c r="BA20" s="75">
        <v>0</v>
      </c>
      <c r="BB20" s="75">
        <v>0</v>
      </c>
      <c r="BC20" s="75">
        <v>0</v>
      </c>
      <c r="BD20" s="75">
        <v>0</v>
      </c>
      <c r="BE20" s="75">
        <v>0</v>
      </c>
      <c r="BF20" s="75"/>
      <c r="BG20" s="75">
        <v>0</v>
      </c>
      <c r="BH20" s="75">
        <v>0</v>
      </c>
      <c r="BI20" s="75">
        <v>0</v>
      </c>
      <c r="BJ20" s="75">
        <v>0</v>
      </c>
      <c r="BK20" s="75">
        <v>0</v>
      </c>
      <c r="BL20" s="75">
        <v>0</v>
      </c>
      <c r="BM20" s="75"/>
      <c r="BN20" s="75">
        <v>0</v>
      </c>
      <c r="BO20" s="75">
        <v>0</v>
      </c>
      <c r="BP20" s="75">
        <v>0</v>
      </c>
      <c r="BQ20" s="75">
        <v>0</v>
      </c>
      <c r="BR20" s="75">
        <v>0</v>
      </c>
      <c r="BS20" s="75">
        <v>0</v>
      </c>
      <c r="BT20" s="75">
        <v>0</v>
      </c>
      <c r="BU20" s="75">
        <v>0</v>
      </c>
      <c r="BV20" s="75">
        <v>0</v>
      </c>
      <c r="BW20" s="75">
        <v>0</v>
      </c>
      <c r="BX20" s="75">
        <v>0</v>
      </c>
      <c r="BY20" s="75">
        <v>0</v>
      </c>
      <c r="BZ20" s="75">
        <v>0</v>
      </c>
      <c r="CA20" s="75">
        <v>0</v>
      </c>
      <c r="CB20" s="75"/>
      <c r="CC20" s="75">
        <v>0</v>
      </c>
      <c r="CD20" s="75"/>
      <c r="CE20" s="75">
        <v>0</v>
      </c>
      <c r="CF20" s="75">
        <v>0</v>
      </c>
      <c r="CG20" s="75">
        <v>0</v>
      </c>
      <c r="CH20" s="75"/>
      <c r="CI20" s="75"/>
      <c r="CJ20" s="75">
        <v>0</v>
      </c>
      <c r="CK20" s="75">
        <v>0</v>
      </c>
      <c r="CL20" s="75">
        <v>0</v>
      </c>
      <c r="CM20" s="75">
        <v>2704545.45</v>
      </c>
      <c r="CN20" s="75"/>
      <c r="CO20" s="75">
        <v>0</v>
      </c>
      <c r="CP20" s="75"/>
      <c r="CQ20" s="75">
        <v>0</v>
      </c>
      <c r="CR20" s="75">
        <v>2704545.45</v>
      </c>
      <c r="CS20" s="75"/>
      <c r="CT20" s="75">
        <v>11000000</v>
      </c>
      <c r="CU20" s="75"/>
      <c r="CV20" s="75">
        <v>0</v>
      </c>
      <c r="CW20" s="75">
        <v>0</v>
      </c>
      <c r="CX20" s="75"/>
      <c r="CY20" s="75">
        <v>0</v>
      </c>
      <c r="CZ20" s="75">
        <v>0</v>
      </c>
      <c r="DA20" s="75">
        <v>0</v>
      </c>
      <c r="DB20" s="75">
        <v>0</v>
      </c>
      <c r="DC20" s="75">
        <v>0</v>
      </c>
      <c r="DD20" s="75">
        <v>0</v>
      </c>
      <c r="DE20" s="75">
        <v>0</v>
      </c>
      <c r="DF20" s="75">
        <v>0</v>
      </c>
      <c r="DG20" s="75">
        <v>0</v>
      </c>
      <c r="DH20" s="75">
        <v>0</v>
      </c>
      <c r="DI20" s="75">
        <v>0</v>
      </c>
      <c r="DJ20" s="75"/>
      <c r="DK20" s="75"/>
      <c r="DL20" s="75">
        <v>0</v>
      </c>
      <c r="DM20" s="75">
        <v>0</v>
      </c>
      <c r="DN20" s="75"/>
      <c r="DO20" s="75"/>
      <c r="DP20" s="75">
        <v>0</v>
      </c>
      <c r="DQ20" s="75">
        <v>2704545.45</v>
      </c>
      <c r="DR20" s="75"/>
      <c r="DS20" s="75">
        <v>2704545.45</v>
      </c>
      <c r="DV20" s="32"/>
      <c r="DW20" s="32"/>
      <c r="DX20" s="32"/>
      <c r="DY20" s="32"/>
    </row>
    <row r="21" spans="1:129" s="31" customFormat="1" ht="15.6" customHeight="1">
      <c r="A21" s="29">
        <f t="shared" si="0"/>
        <v>12</v>
      </c>
      <c r="B21" s="29" t="s">
        <v>297</v>
      </c>
      <c r="C21" s="30" t="s">
        <v>298</v>
      </c>
      <c r="D21" s="30" t="s">
        <v>299</v>
      </c>
      <c r="E21" s="30" t="s">
        <v>259</v>
      </c>
      <c r="F21" s="30" t="s">
        <v>260</v>
      </c>
      <c r="G21" s="30" t="s">
        <v>129</v>
      </c>
      <c r="H21" s="30" t="s">
        <v>261</v>
      </c>
      <c r="I21" s="30" t="s">
        <v>300</v>
      </c>
      <c r="J21" s="30" t="s">
        <v>301</v>
      </c>
      <c r="K21" s="29"/>
      <c r="L21" s="79" t="s">
        <v>302</v>
      </c>
      <c r="M21" s="72"/>
      <c r="N21" s="79" t="s">
        <v>132</v>
      </c>
      <c r="O21" s="79" t="s">
        <v>133</v>
      </c>
      <c r="P21" s="71">
        <v>0</v>
      </c>
      <c r="Q21" s="71">
        <v>0</v>
      </c>
      <c r="R21" s="71">
        <v>0</v>
      </c>
      <c r="S21" s="71">
        <v>0</v>
      </c>
      <c r="T21" s="71">
        <v>14000000</v>
      </c>
      <c r="U21" s="71">
        <v>2000000</v>
      </c>
      <c r="V21" s="71">
        <v>0</v>
      </c>
      <c r="W21" s="71">
        <v>16000000</v>
      </c>
      <c r="X21" s="71">
        <v>23</v>
      </c>
      <c r="Y21" s="71">
        <v>0</v>
      </c>
      <c r="Z21" s="71">
        <v>0</v>
      </c>
      <c r="AA21" s="71">
        <v>0</v>
      </c>
      <c r="AB21" s="71">
        <v>0</v>
      </c>
      <c r="AC21" s="71">
        <v>0</v>
      </c>
      <c r="AD21" s="71">
        <v>0</v>
      </c>
      <c r="AE21" s="71">
        <v>19.5</v>
      </c>
      <c r="AF21" s="71">
        <v>0</v>
      </c>
      <c r="AG21" s="71">
        <v>0</v>
      </c>
      <c r="AH21" s="71">
        <v>0.5</v>
      </c>
      <c r="AI21" s="71">
        <v>1</v>
      </c>
      <c r="AJ21" s="71">
        <v>22</v>
      </c>
      <c r="AK21" s="71">
        <v>0</v>
      </c>
      <c r="AL21" s="71">
        <v>0</v>
      </c>
      <c r="AM21" s="71">
        <v>22</v>
      </c>
      <c r="AN21" s="71">
        <v>1</v>
      </c>
      <c r="AO21" s="71">
        <v>13391304.35</v>
      </c>
      <c r="AP21" s="71"/>
      <c r="AQ21" s="71">
        <v>1913043.48</v>
      </c>
      <c r="AR21" s="71"/>
      <c r="AS21" s="71">
        <v>15304347.83</v>
      </c>
      <c r="AT21" s="71">
        <v>0</v>
      </c>
      <c r="AU21" s="71">
        <v>0</v>
      </c>
      <c r="AV21" s="71">
        <v>0</v>
      </c>
      <c r="AW21" s="71">
        <v>0</v>
      </c>
      <c r="AX21" s="71">
        <v>0</v>
      </c>
      <c r="AY21" s="75">
        <v>0</v>
      </c>
      <c r="AZ21" s="75">
        <v>0</v>
      </c>
      <c r="BA21" s="75">
        <v>0</v>
      </c>
      <c r="BB21" s="75">
        <v>0</v>
      </c>
      <c r="BC21" s="75">
        <v>0</v>
      </c>
      <c r="BD21" s="75">
        <v>0</v>
      </c>
      <c r="BE21" s="75">
        <v>0</v>
      </c>
      <c r="BF21" s="75"/>
      <c r="BG21" s="75">
        <v>0</v>
      </c>
      <c r="BH21" s="75">
        <v>0</v>
      </c>
      <c r="BI21" s="75">
        <v>0</v>
      </c>
      <c r="BJ21" s="75">
        <v>0</v>
      </c>
      <c r="BK21" s="75">
        <v>0</v>
      </c>
      <c r="BL21" s="75">
        <v>0</v>
      </c>
      <c r="BM21" s="75"/>
      <c r="BN21" s="75">
        <v>0</v>
      </c>
      <c r="BO21" s="75">
        <v>0</v>
      </c>
      <c r="BP21" s="75">
        <v>0</v>
      </c>
      <c r="BQ21" s="75">
        <v>0</v>
      </c>
      <c r="BR21" s="75">
        <v>0</v>
      </c>
      <c r="BS21" s="75">
        <v>0</v>
      </c>
      <c r="BT21" s="75">
        <v>0</v>
      </c>
      <c r="BU21" s="75">
        <v>0</v>
      </c>
      <c r="BV21" s="75">
        <v>0</v>
      </c>
      <c r="BW21" s="75">
        <v>0</v>
      </c>
      <c r="BX21" s="75">
        <v>0</v>
      </c>
      <c r="BY21" s="75">
        <v>0</v>
      </c>
      <c r="BZ21" s="75">
        <v>0</v>
      </c>
      <c r="CA21" s="75">
        <v>0</v>
      </c>
      <c r="CB21" s="75"/>
      <c r="CC21" s="75">
        <v>0</v>
      </c>
      <c r="CD21" s="75"/>
      <c r="CE21" s="75">
        <v>0</v>
      </c>
      <c r="CF21" s="75">
        <v>0</v>
      </c>
      <c r="CG21" s="75">
        <v>0</v>
      </c>
      <c r="CH21" s="75"/>
      <c r="CI21" s="75"/>
      <c r="CJ21" s="75">
        <v>0</v>
      </c>
      <c r="CK21" s="75">
        <v>0</v>
      </c>
      <c r="CL21" s="75">
        <v>0</v>
      </c>
      <c r="CM21" s="75">
        <v>15304347.83</v>
      </c>
      <c r="CN21" s="75"/>
      <c r="CO21" s="75">
        <v>0</v>
      </c>
      <c r="CP21" s="75"/>
      <c r="CQ21" s="75">
        <v>0</v>
      </c>
      <c r="CR21" s="75">
        <v>15304347.83</v>
      </c>
      <c r="CS21" s="75"/>
      <c r="CT21" s="75">
        <v>11000000</v>
      </c>
      <c r="CU21" s="75"/>
      <c r="CV21" s="75">
        <v>4304347.83</v>
      </c>
      <c r="CW21" s="75">
        <v>215217</v>
      </c>
      <c r="CX21" s="75"/>
      <c r="CY21" s="75">
        <v>0</v>
      </c>
      <c r="CZ21" s="75">
        <v>0</v>
      </c>
      <c r="DA21" s="75">
        <v>0</v>
      </c>
      <c r="DB21" s="75">
        <v>0</v>
      </c>
      <c r="DC21" s="75">
        <v>0</v>
      </c>
      <c r="DD21" s="75">
        <v>0</v>
      </c>
      <c r="DE21" s="75">
        <v>0</v>
      </c>
      <c r="DF21" s="75">
        <v>0</v>
      </c>
      <c r="DG21" s="75">
        <v>0</v>
      </c>
      <c r="DH21" s="75">
        <v>0</v>
      </c>
      <c r="DI21" s="75">
        <v>0</v>
      </c>
      <c r="DJ21" s="75"/>
      <c r="DK21" s="75"/>
      <c r="DL21" s="75">
        <v>0</v>
      </c>
      <c r="DM21" s="75">
        <v>215217</v>
      </c>
      <c r="DN21" s="75"/>
      <c r="DO21" s="75"/>
      <c r="DP21" s="75">
        <v>0</v>
      </c>
      <c r="DQ21" s="75">
        <v>15089130.83</v>
      </c>
      <c r="DR21" s="75"/>
      <c r="DS21" s="75">
        <v>15089130.83</v>
      </c>
      <c r="DV21" s="32"/>
      <c r="DW21" s="32"/>
      <c r="DX21" s="32"/>
      <c r="DY21" s="32"/>
    </row>
    <row r="22" spans="1:129" s="31" customFormat="1" ht="15.6" customHeight="1">
      <c r="A22" s="29">
        <f t="shared" si="0"/>
        <v>13</v>
      </c>
      <c r="B22" s="29" t="s">
        <v>303</v>
      </c>
      <c r="C22" s="30" t="s">
        <v>304</v>
      </c>
      <c r="D22" s="30" t="s">
        <v>305</v>
      </c>
      <c r="E22" s="30" t="s">
        <v>259</v>
      </c>
      <c r="F22" s="30" t="s">
        <v>269</v>
      </c>
      <c r="G22" s="30" t="s">
        <v>129</v>
      </c>
      <c r="H22" s="30" t="s">
        <v>261</v>
      </c>
      <c r="I22" s="30" t="s">
        <v>306</v>
      </c>
      <c r="J22" s="30" t="s">
        <v>275</v>
      </c>
      <c r="K22" s="29"/>
      <c r="L22" s="79" t="s">
        <v>302</v>
      </c>
      <c r="M22" s="72"/>
      <c r="N22" s="79" t="s">
        <v>132</v>
      </c>
      <c r="O22" s="79" t="s">
        <v>133</v>
      </c>
      <c r="P22" s="71">
        <v>0</v>
      </c>
      <c r="Q22" s="71">
        <v>0</v>
      </c>
      <c r="R22" s="71">
        <v>0</v>
      </c>
      <c r="S22" s="71">
        <v>0</v>
      </c>
      <c r="T22" s="71">
        <v>19000000</v>
      </c>
      <c r="U22" s="71">
        <v>5000000</v>
      </c>
      <c r="V22" s="71">
        <v>0</v>
      </c>
      <c r="W22" s="71">
        <v>24000000</v>
      </c>
      <c r="X22" s="71">
        <v>22</v>
      </c>
      <c r="Y22" s="71">
        <v>0</v>
      </c>
      <c r="Z22" s="71">
        <v>0</v>
      </c>
      <c r="AA22" s="71">
        <v>0</v>
      </c>
      <c r="AB22" s="71">
        <v>0</v>
      </c>
      <c r="AC22" s="71">
        <v>0</v>
      </c>
      <c r="AD22" s="71">
        <v>0</v>
      </c>
      <c r="AE22" s="71">
        <v>19.5</v>
      </c>
      <c r="AF22" s="71">
        <v>0</v>
      </c>
      <c r="AG22" s="71">
        <v>0</v>
      </c>
      <c r="AH22" s="71">
        <v>0.5</v>
      </c>
      <c r="AI22" s="71">
        <v>1</v>
      </c>
      <c r="AJ22" s="71">
        <v>22</v>
      </c>
      <c r="AK22" s="71">
        <v>0</v>
      </c>
      <c r="AL22" s="71">
        <v>0</v>
      </c>
      <c r="AM22" s="71">
        <v>22</v>
      </c>
      <c r="AN22" s="71">
        <v>1</v>
      </c>
      <c r="AO22" s="71">
        <v>19000000</v>
      </c>
      <c r="AP22" s="71"/>
      <c r="AQ22" s="71">
        <v>5000000</v>
      </c>
      <c r="AR22" s="71"/>
      <c r="AS22" s="71">
        <v>24000000</v>
      </c>
      <c r="AT22" s="71">
        <v>0</v>
      </c>
      <c r="AU22" s="71">
        <v>0</v>
      </c>
      <c r="AV22" s="71">
        <v>0</v>
      </c>
      <c r="AW22" s="71">
        <v>0</v>
      </c>
      <c r="AX22" s="71">
        <v>0</v>
      </c>
      <c r="AY22" s="75">
        <v>0</v>
      </c>
      <c r="AZ22" s="75">
        <v>0</v>
      </c>
      <c r="BA22" s="75">
        <v>0</v>
      </c>
      <c r="BB22" s="75">
        <v>0</v>
      </c>
      <c r="BC22" s="75">
        <v>0</v>
      </c>
      <c r="BD22" s="75">
        <v>0</v>
      </c>
      <c r="BE22" s="75">
        <v>0</v>
      </c>
      <c r="BF22" s="75"/>
      <c r="BG22" s="75">
        <v>0</v>
      </c>
      <c r="BH22" s="75">
        <v>0</v>
      </c>
      <c r="BI22" s="75">
        <v>0</v>
      </c>
      <c r="BJ22" s="75">
        <v>0</v>
      </c>
      <c r="BK22" s="75">
        <v>0</v>
      </c>
      <c r="BL22" s="75">
        <v>0</v>
      </c>
      <c r="BM22" s="75"/>
      <c r="BN22" s="75">
        <v>0</v>
      </c>
      <c r="BO22" s="75">
        <v>0</v>
      </c>
      <c r="BP22" s="75">
        <v>0</v>
      </c>
      <c r="BQ22" s="75">
        <v>0</v>
      </c>
      <c r="BR22" s="75">
        <v>0</v>
      </c>
      <c r="BS22" s="75">
        <v>0</v>
      </c>
      <c r="BT22" s="75">
        <v>0</v>
      </c>
      <c r="BU22" s="75">
        <v>0</v>
      </c>
      <c r="BV22" s="75">
        <v>0</v>
      </c>
      <c r="BW22" s="75">
        <v>0</v>
      </c>
      <c r="BX22" s="75">
        <v>0</v>
      </c>
      <c r="BY22" s="75">
        <v>0</v>
      </c>
      <c r="BZ22" s="75">
        <v>0</v>
      </c>
      <c r="CA22" s="75">
        <v>0</v>
      </c>
      <c r="CB22" s="75"/>
      <c r="CC22" s="75">
        <v>0</v>
      </c>
      <c r="CD22" s="75"/>
      <c r="CE22" s="75">
        <v>0</v>
      </c>
      <c r="CF22" s="75">
        <v>0</v>
      </c>
      <c r="CG22" s="75">
        <v>0</v>
      </c>
      <c r="CH22" s="75"/>
      <c r="CI22" s="75"/>
      <c r="CJ22" s="75">
        <v>0</v>
      </c>
      <c r="CK22" s="75">
        <v>0</v>
      </c>
      <c r="CL22" s="75">
        <v>0</v>
      </c>
      <c r="CM22" s="75">
        <v>24000000</v>
      </c>
      <c r="CN22" s="75"/>
      <c r="CO22" s="75">
        <v>0</v>
      </c>
      <c r="CP22" s="75"/>
      <c r="CQ22" s="75">
        <v>0</v>
      </c>
      <c r="CR22" s="75">
        <v>24000000</v>
      </c>
      <c r="CS22" s="75"/>
      <c r="CT22" s="75">
        <v>11000000</v>
      </c>
      <c r="CU22" s="75"/>
      <c r="CV22" s="75">
        <v>13000000</v>
      </c>
      <c r="CW22" s="75">
        <v>1200000</v>
      </c>
      <c r="CX22" s="75"/>
      <c r="CY22" s="75">
        <v>0</v>
      </c>
      <c r="CZ22" s="75">
        <v>0</v>
      </c>
      <c r="DA22" s="75">
        <v>0</v>
      </c>
      <c r="DB22" s="75">
        <v>0</v>
      </c>
      <c r="DC22" s="75">
        <v>0</v>
      </c>
      <c r="DD22" s="75">
        <v>0</v>
      </c>
      <c r="DE22" s="75">
        <v>0</v>
      </c>
      <c r="DF22" s="75">
        <v>0</v>
      </c>
      <c r="DG22" s="75">
        <v>0</v>
      </c>
      <c r="DH22" s="75">
        <v>0</v>
      </c>
      <c r="DI22" s="75">
        <v>0</v>
      </c>
      <c r="DJ22" s="75"/>
      <c r="DK22" s="75"/>
      <c r="DL22" s="75">
        <v>0</v>
      </c>
      <c r="DM22" s="75">
        <v>1200000</v>
      </c>
      <c r="DN22" s="75"/>
      <c r="DO22" s="75"/>
      <c r="DP22" s="75">
        <v>0</v>
      </c>
      <c r="DQ22" s="75">
        <v>22800000</v>
      </c>
      <c r="DR22" s="75"/>
      <c r="DS22" s="75">
        <v>22800000</v>
      </c>
      <c r="DV22" s="32"/>
      <c r="DW22" s="32"/>
      <c r="DX22" s="32"/>
      <c r="DY22" s="32"/>
    </row>
    <row r="23" spans="1:129" s="31" customFormat="1" ht="15.6" customHeight="1">
      <c r="A23" s="29">
        <f t="shared" si="0"/>
        <v>14</v>
      </c>
      <c r="B23" s="29" t="s">
        <v>307</v>
      </c>
      <c r="C23" s="30" t="s">
        <v>155</v>
      </c>
      <c r="D23" s="30" t="s">
        <v>308</v>
      </c>
      <c r="E23" s="30" t="s">
        <v>259</v>
      </c>
      <c r="F23" s="30" t="s">
        <v>309</v>
      </c>
      <c r="G23" s="30" t="s">
        <v>129</v>
      </c>
      <c r="H23" s="30" t="s">
        <v>261</v>
      </c>
      <c r="I23" s="30" t="s">
        <v>310</v>
      </c>
      <c r="J23" s="30" t="s">
        <v>275</v>
      </c>
      <c r="K23" s="29"/>
      <c r="L23" s="79" t="s">
        <v>302</v>
      </c>
      <c r="M23" s="72"/>
      <c r="N23" s="79" t="s">
        <v>132</v>
      </c>
      <c r="O23" s="79" t="s">
        <v>133</v>
      </c>
      <c r="P23" s="71">
        <v>0</v>
      </c>
      <c r="Q23" s="71">
        <v>0</v>
      </c>
      <c r="R23" s="71">
        <v>0</v>
      </c>
      <c r="S23" s="71">
        <v>0</v>
      </c>
      <c r="T23" s="71">
        <v>14000000</v>
      </c>
      <c r="U23" s="71">
        <v>6000000</v>
      </c>
      <c r="V23" s="71">
        <v>0</v>
      </c>
      <c r="W23" s="71">
        <v>20000000</v>
      </c>
      <c r="X23" s="71">
        <v>22</v>
      </c>
      <c r="Y23" s="71">
        <v>0</v>
      </c>
      <c r="Z23" s="71">
        <v>0</v>
      </c>
      <c r="AA23" s="71">
        <v>0</v>
      </c>
      <c r="AB23" s="71">
        <v>0</v>
      </c>
      <c r="AC23" s="71">
        <v>0</v>
      </c>
      <c r="AD23" s="71">
        <v>0</v>
      </c>
      <c r="AE23" s="71">
        <v>19.5</v>
      </c>
      <c r="AF23" s="71">
        <v>0</v>
      </c>
      <c r="AG23" s="71">
        <v>0</v>
      </c>
      <c r="AH23" s="71">
        <v>0.5</v>
      </c>
      <c r="AI23" s="71">
        <v>1</v>
      </c>
      <c r="AJ23" s="71">
        <v>22</v>
      </c>
      <c r="AK23" s="71">
        <v>0</v>
      </c>
      <c r="AL23" s="71">
        <v>0</v>
      </c>
      <c r="AM23" s="71">
        <v>22</v>
      </c>
      <c r="AN23" s="71">
        <v>1</v>
      </c>
      <c r="AO23" s="71">
        <v>14000000</v>
      </c>
      <c r="AP23" s="71"/>
      <c r="AQ23" s="71">
        <v>6000000</v>
      </c>
      <c r="AR23" s="71"/>
      <c r="AS23" s="71">
        <v>20000000</v>
      </c>
      <c r="AT23" s="71">
        <v>0</v>
      </c>
      <c r="AU23" s="71">
        <v>0</v>
      </c>
      <c r="AV23" s="71">
        <v>0</v>
      </c>
      <c r="AW23" s="71">
        <v>0</v>
      </c>
      <c r="AX23" s="71">
        <v>0</v>
      </c>
      <c r="AY23" s="75">
        <v>0</v>
      </c>
      <c r="AZ23" s="75">
        <v>0</v>
      </c>
      <c r="BA23" s="75">
        <v>0</v>
      </c>
      <c r="BB23" s="75">
        <v>0</v>
      </c>
      <c r="BC23" s="75">
        <v>0</v>
      </c>
      <c r="BD23" s="75">
        <v>0</v>
      </c>
      <c r="BE23" s="75">
        <v>0</v>
      </c>
      <c r="BF23" s="75"/>
      <c r="BG23" s="75">
        <v>0</v>
      </c>
      <c r="BH23" s="75">
        <v>0</v>
      </c>
      <c r="BI23" s="75">
        <v>0</v>
      </c>
      <c r="BJ23" s="75">
        <v>0</v>
      </c>
      <c r="BK23" s="75">
        <v>0</v>
      </c>
      <c r="BL23" s="75">
        <v>0</v>
      </c>
      <c r="BM23" s="75"/>
      <c r="BN23" s="75">
        <v>0</v>
      </c>
      <c r="BO23" s="75">
        <v>0</v>
      </c>
      <c r="BP23" s="75">
        <v>0</v>
      </c>
      <c r="BQ23" s="75">
        <v>0</v>
      </c>
      <c r="BR23" s="75">
        <v>0</v>
      </c>
      <c r="BS23" s="75">
        <v>0</v>
      </c>
      <c r="BT23" s="75">
        <v>0</v>
      </c>
      <c r="BU23" s="75">
        <v>0</v>
      </c>
      <c r="BV23" s="75">
        <v>0</v>
      </c>
      <c r="BW23" s="75">
        <v>0</v>
      </c>
      <c r="BX23" s="75">
        <v>0</v>
      </c>
      <c r="BY23" s="75">
        <v>0</v>
      </c>
      <c r="BZ23" s="75">
        <v>0</v>
      </c>
      <c r="CA23" s="75">
        <v>0</v>
      </c>
      <c r="CB23" s="75"/>
      <c r="CC23" s="75">
        <v>0</v>
      </c>
      <c r="CD23" s="75"/>
      <c r="CE23" s="75">
        <v>0</v>
      </c>
      <c r="CF23" s="75">
        <v>0</v>
      </c>
      <c r="CG23" s="75">
        <v>0</v>
      </c>
      <c r="CH23" s="75"/>
      <c r="CI23" s="75"/>
      <c r="CJ23" s="75">
        <v>0</v>
      </c>
      <c r="CK23" s="75">
        <v>0</v>
      </c>
      <c r="CL23" s="75">
        <v>0</v>
      </c>
      <c r="CM23" s="75">
        <v>20000000</v>
      </c>
      <c r="CN23" s="75"/>
      <c r="CO23" s="75">
        <v>0</v>
      </c>
      <c r="CP23" s="75"/>
      <c r="CQ23" s="75">
        <v>0</v>
      </c>
      <c r="CR23" s="75">
        <v>20000000</v>
      </c>
      <c r="CS23" s="75"/>
      <c r="CT23" s="75">
        <v>11000000</v>
      </c>
      <c r="CU23" s="75"/>
      <c r="CV23" s="75">
        <v>9000000</v>
      </c>
      <c r="CW23" s="75">
        <v>650000</v>
      </c>
      <c r="CX23" s="75"/>
      <c r="CY23" s="75">
        <v>0</v>
      </c>
      <c r="CZ23" s="75">
        <v>0</v>
      </c>
      <c r="DA23" s="75">
        <v>0</v>
      </c>
      <c r="DB23" s="75">
        <v>0</v>
      </c>
      <c r="DC23" s="75">
        <v>0</v>
      </c>
      <c r="DD23" s="75">
        <v>0</v>
      </c>
      <c r="DE23" s="75">
        <v>0</v>
      </c>
      <c r="DF23" s="75">
        <v>0</v>
      </c>
      <c r="DG23" s="75">
        <v>0</v>
      </c>
      <c r="DH23" s="75">
        <v>0</v>
      </c>
      <c r="DI23" s="75">
        <v>0</v>
      </c>
      <c r="DJ23" s="75"/>
      <c r="DK23" s="75"/>
      <c r="DL23" s="75">
        <v>0</v>
      </c>
      <c r="DM23" s="75">
        <v>650000</v>
      </c>
      <c r="DN23" s="75"/>
      <c r="DO23" s="75"/>
      <c r="DP23" s="75">
        <v>0</v>
      </c>
      <c r="DQ23" s="75">
        <v>19350000</v>
      </c>
      <c r="DR23" s="75"/>
      <c r="DS23" s="75">
        <v>19350000</v>
      </c>
      <c r="DV23" s="32"/>
      <c r="DW23" s="32"/>
      <c r="DX23" s="32"/>
      <c r="DY23" s="32"/>
    </row>
    <row r="24" spans="1:129" s="31" customFormat="1" ht="15.6" customHeight="1">
      <c r="A24" s="29">
        <f t="shared" si="0"/>
        <v>15</v>
      </c>
      <c r="B24" s="29" t="s">
        <v>311</v>
      </c>
      <c r="C24" s="30" t="s">
        <v>312</v>
      </c>
      <c r="D24" s="30" t="s">
        <v>313</v>
      </c>
      <c r="E24" s="30" t="s">
        <v>259</v>
      </c>
      <c r="F24" s="30" t="s">
        <v>314</v>
      </c>
      <c r="G24" s="30"/>
      <c r="H24" s="30" t="s">
        <v>261</v>
      </c>
      <c r="I24" s="30" t="s">
        <v>315</v>
      </c>
      <c r="J24" s="30" t="s">
        <v>287</v>
      </c>
      <c r="K24" s="29"/>
      <c r="L24" s="79" t="s">
        <v>316</v>
      </c>
      <c r="M24" s="72"/>
      <c r="N24" s="79" t="s">
        <v>132</v>
      </c>
      <c r="O24" s="79" t="s">
        <v>133</v>
      </c>
      <c r="P24" s="71">
        <v>0</v>
      </c>
      <c r="Q24" s="71">
        <v>0</v>
      </c>
      <c r="R24" s="71">
        <v>0</v>
      </c>
      <c r="S24" s="71">
        <v>0</v>
      </c>
      <c r="T24" s="71">
        <v>0</v>
      </c>
      <c r="U24" s="71">
        <v>0</v>
      </c>
      <c r="V24" s="71">
        <v>0</v>
      </c>
      <c r="W24" s="71">
        <v>0</v>
      </c>
      <c r="X24" s="71">
        <v>22</v>
      </c>
      <c r="Y24" s="71">
        <v>0</v>
      </c>
      <c r="Z24" s="71">
        <v>0</v>
      </c>
      <c r="AA24" s="71">
        <v>0</v>
      </c>
      <c r="AB24" s="71">
        <v>0</v>
      </c>
      <c r="AC24" s="71">
        <v>0</v>
      </c>
      <c r="AD24" s="71">
        <v>0</v>
      </c>
      <c r="AE24" s="71">
        <v>1</v>
      </c>
      <c r="AF24" s="71">
        <v>0</v>
      </c>
      <c r="AG24" s="71">
        <v>0</v>
      </c>
      <c r="AH24" s="71">
        <v>0.5</v>
      </c>
      <c r="AI24" s="71">
        <v>1</v>
      </c>
      <c r="AJ24" s="71">
        <v>3.5</v>
      </c>
      <c r="AK24" s="71">
        <v>0</v>
      </c>
      <c r="AL24" s="71">
        <v>0</v>
      </c>
      <c r="AM24" s="71">
        <v>3.5</v>
      </c>
      <c r="AN24" s="71">
        <v>1</v>
      </c>
      <c r="AO24" s="71">
        <v>0</v>
      </c>
      <c r="AP24" s="71"/>
      <c r="AQ24" s="71">
        <v>0</v>
      </c>
      <c r="AR24" s="71"/>
      <c r="AS24" s="71">
        <v>0</v>
      </c>
      <c r="AT24" s="71">
        <v>0</v>
      </c>
      <c r="AU24" s="71">
        <v>0</v>
      </c>
      <c r="AV24" s="71">
        <v>0</v>
      </c>
      <c r="AW24" s="71">
        <v>0</v>
      </c>
      <c r="AX24" s="71">
        <v>0</v>
      </c>
      <c r="AY24" s="75">
        <v>0</v>
      </c>
      <c r="AZ24" s="75">
        <v>0</v>
      </c>
      <c r="BA24" s="75">
        <v>0</v>
      </c>
      <c r="BB24" s="75">
        <v>0</v>
      </c>
      <c r="BC24" s="75">
        <v>0</v>
      </c>
      <c r="BD24" s="75">
        <v>0</v>
      </c>
      <c r="BE24" s="75">
        <v>0</v>
      </c>
      <c r="BF24" s="75"/>
      <c r="BG24" s="75">
        <v>0</v>
      </c>
      <c r="BH24" s="75">
        <v>0</v>
      </c>
      <c r="BI24" s="75">
        <v>0</v>
      </c>
      <c r="BJ24" s="75">
        <v>0</v>
      </c>
      <c r="BK24" s="75">
        <v>0</v>
      </c>
      <c r="BL24" s="75">
        <v>0</v>
      </c>
      <c r="BM24" s="75"/>
      <c r="BN24" s="75">
        <v>0</v>
      </c>
      <c r="BO24" s="75">
        <v>0</v>
      </c>
      <c r="BP24" s="75">
        <v>0</v>
      </c>
      <c r="BQ24" s="75">
        <v>0</v>
      </c>
      <c r="BR24" s="75">
        <v>0</v>
      </c>
      <c r="BS24" s="75">
        <v>0</v>
      </c>
      <c r="BT24" s="75">
        <v>0</v>
      </c>
      <c r="BU24" s="75">
        <v>0</v>
      </c>
      <c r="BV24" s="75">
        <v>0</v>
      </c>
      <c r="BW24" s="75">
        <v>0</v>
      </c>
      <c r="BX24" s="75">
        <v>0</v>
      </c>
      <c r="BY24" s="75">
        <v>0</v>
      </c>
      <c r="BZ24" s="75">
        <v>0</v>
      </c>
      <c r="CA24" s="75">
        <v>0</v>
      </c>
      <c r="CB24" s="75"/>
      <c r="CC24" s="75">
        <v>0</v>
      </c>
      <c r="CD24" s="75"/>
      <c r="CE24" s="75">
        <v>0</v>
      </c>
      <c r="CF24" s="75">
        <v>0</v>
      </c>
      <c r="CG24" s="75">
        <v>0</v>
      </c>
      <c r="CH24" s="75"/>
      <c r="CI24" s="75"/>
      <c r="CJ24" s="75">
        <v>0</v>
      </c>
      <c r="CK24" s="75">
        <v>0</v>
      </c>
      <c r="CL24" s="75">
        <v>0</v>
      </c>
      <c r="CM24" s="75">
        <v>0</v>
      </c>
      <c r="CN24" s="75"/>
      <c r="CO24" s="75">
        <v>0</v>
      </c>
      <c r="CP24" s="75"/>
      <c r="CQ24" s="75">
        <v>0</v>
      </c>
      <c r="CR24" s="75">
        <v>0</v>
      </c>
      <c r="CS24" s="75"/>
      <c r="CT24" s="75">
        <v>11000000</v>
      </c>
      <c r="CU24" s="75"/>
      <c r="CV24" s="75">
        <v>0</v>
      </c>
      <c r="CW24" s="75">
        <v>0</v>
      </c>
      <c r="CX24" s="75"/>
      <c r="CY24" s="75">
        <v>0</v>
      </c>
      <c r="CZ24" s="75">
        <v>0</v>
      </c>
      <c r="DA24" s="75">
        <v>0</v>
      </c>
      <c r="DB24" s="75">
        <v>0</v>
      </c>
      <c r="DC24" s="75">
        <v>0</v>
      </c>
      <c r="DD24" s="75">
        <v>0</v>
      </c>
      <c r="DE24" s="75">
        <v>0</v>
      </c>
      <c r="DF24" s="75">
        <v>0</v>
      </c>
      <c r="DG24" s="75">
        <v>0</v>
      </c>
      <c r="DH24" s="75">
        <v>0</v>
      </c>
      <c r="DI24" s="75">
        <v>0</v>
      </c>
      <c r="DJ24" s="75"/>
      <c r="DK24" s="75"/>
      <c r="DL24" s="75">
        <v>0</v>
      </c>
      <c r="DM24" s="75">
        <v>0</v>
      </c>
      <c r="DN24" s="75"/>
      <c r="DO24" s="75"/>
      <c r="DP24" s="75">
        <v>0</v>
      </c>
      <c r="DQ24" s="75">
        <v>0</v>
      </c>
      <c r="DR24" s="75"/>
      <c r="DS24" s="75">
        <v>0</v>
      </c>
      <c r="DV24" s="32"/>
      <c r="DW24" s="32"/>
      <c r="DX24" s="32"/>
      <c r="DY24" s="32"/>
    </row>
    <row r="25" spans="1:129" s="31" customFormat="1" ht="15.6" customHeight="1">
      <c r="A25" s="29">
        <f t="shared" si="0"/>
        <v>16</v>
      </c>
      <c r="B25" s="29" t="s">
        <v>317</v>
      </c>
      <c r="C25" s="30" t="s">
        <v>318</v>
      </c>
      <c r="D25" s="30" t="s">
        <v>319</v>
      </c>
      <c r="E25" s="30" t="s">
        <v>259</v>
      </c>
      <c r="F25" s="30" t="s">
        <v>320</v>
      </c>
      <c r="G25" s="30" t="s">
        <v>129</v>
      </c>
      <c r="H25" s="30" t="s">
        <v>261</v>
      </c>
      <c r="I25" s="30" t="s">
        <v>321</v>
      </c>
      <c r="J25" s="30" t="s">
        <v>271</v>
      </c>
      <c r="K25" s="29"/>
      <c r="L25" s="79" t="s">
        <v>322</v>
      </c>
      <c r="M25" s="72"/>
      <c r="N25" s="79" t="s">
        <v>132</v>
      </c>
      <c r="O25" s="79" t="s">
        <v>133</v>
      </c>
      <c r="P25" s="71"/>
      <c r="Q25" s="71"/>
      <c r="R25" s="71"/>
      <c r="S25" s="71">
        <v>0</v>
      </c>
      <c r="T25" s="71"/>
      <c r="U25" s="71"/>
      <c r="V25" s="71"/>
      <c r="W25" s="71">
        <v>0</v>
      </c>
      <c r="X25" s="71">
        <v>22</v>
      </c>
      <c r="Y25" s="71"/>
      <c r="Z25" s="71"/>
      <c r="AA25" s="71"/>
      <c r="AB25" s="71"/>
      <c r="AC25" s="71"/>
      <c r="AD25" s="71"/>
      <c r="AE25" s="71"/>
      <c r="AF25" s="71"/>
      <c r="AG25" s="71"/>
      <c r="AH25" s="71"/>
      <c r="AI25" s="71"/>
      <c r="AJ25" s="71"/>
      <c r="AK25" s="71"/>
      <c r="AL25" s="71"/>
      <c r="AM25" s="71"/>
      <c r="AN25" s="71">
        <v>1</v>
      </c>
      <c r="AO25" s="71">
        <v>0</v>
      </c>
      <c r="AP25" s="71"/>
      <c r="AQ25" s="71">
        <v>0</v>
      </c>
      <c r="AR25" s="71"/>
      <c r="AS25" s="71">
        <v>0</v>
      </c>
      <c r="AT25" s="71">
        <v>0</v>
      </c>
      <c r="AU25" s="71"/>
      <c r="AV25" s="71">
        <v>0</v>
      </c>
      <c r="AW25" s="71">
        <v>0</v>
      </c>
      <c r="AX25" s="71"/>
      <c r="AY25" s="75">
        <v>0</v>
      </c>
      <c r="AZ25" s="75"/>
      <c r="BA25" s="75">
        <v>0</v>
      </c>
      <c r="BB25" s="75">
        <v>0</v>
      </c>
      <c r="BC25" s="75"/>
      <c r="BD25" s="75"/>
      <c r="BE25" s="75"/>
      <c r="BF25" s="75"/>
      <c r="BG25" s="75"/>
      <c r="BH25" s="75"/>
      <c r="BI25" s="75"/>
      <c r="BJ25" s="75"/>
      <c r="BK25" s="75"/>
      <c r="BL25" s="75"/>
      <c r="BM25" s="75"/>
      <c r="BN25" s="75">
        <v>0</v>
      </c>
      <c r="BO25" s="75">
        <v>0</v>
      </c>
      <c r="BP25" s="75">
        <v>0</v>
      </c>
      <c r="BQ25" s="75">
        <v>0</v>
      </c>
      <c r="BR25" s="75">
        <v>0</v>
      </c>
      <c r="BS25" s="75">
        <v>0</v>
      </c>
      <c r="BT25" s="75">
        <v>0</v>
      </c>
      <c r="BU25" s="75">
        <v>0</v>
      </c>
      <c r="BV25" s="75">
        <v>0</v>
      </c>
      <c r="BW25" s="75">
        <v>0</v>
      </c>
      <c r="BX25" s="75">
        <v>0</v>
      </c>
      <c r="BY25" s="75">
        <v>0</v>
      </c>
      <c r="BZ25" s="75">
        <v>0</v>
      </c>
      <c r="CA25" s="75">
        <v>0</v>
      </c>
      <c r="CB25" s="75"/>
      <c r="CC25" s="75">
        <v>0</v>
      </c>
      <c r="CD25" s="75"/>
      <c r="CE25" s="75">
        <v>0</v>
      </c>
      <c r="CF25" s="75">
        <v>0</v>
      </c>
      <c r="CG25" s="75">
        <v>0</v>
      </c>
      <c r="CH25" s="75"/>
      <c r="CI25" s="75"/>
      <c r="CJ25" s="75">
        <v>0</v>
      </c>
      <c r="CK25" s="75">
        <v>0</v>
      </c>
      <c r="CL25" s="75">
        <v>0</v>
      </c>
      <c r="CM25" s="75">
        <v>0</v>
      </c>
      <c r="CN25" s="75"/>
      <c r="CO25" s="75">
        <v>0</v>
      </c>
      <c r="CP25" s="75"/>
      <c r="CQ25" s="75">
        <v>0</v>
      </c>
      <c r="CR25" s="75">
        <v>0</v>
      </c>
      <c r="CS25" s="75"/>
      <c r="CT25" s="75">
        <v>11000000</v>
      </c>
      <c r="CU25" s="75"/>
      <c r="CV25" s="75">
        <v>0</v>
      </c>
      <c r="CW25" s="75"/>
      <c r="CX25" s="75"/>
      <c r="CY25" s="75">
        <v>0</v>
      </c>
      <c r="CZ25" s="75">
        <v>0</v>
      </c>
      <c r="DA25" s="75">
        <v>0</v>
      </c>
      <c r="DB25" s="75">
        <v>0</v>
      </c>
      <c r="DC25" s="75">
        <v>0</v>
      </c>
      <c r="DD25" s="75">
        <v>0</v>
      </c>
      <c r="DE25" s="75">
        <v>0</v>
      </c>
      <c r="DF25" s="75">
        <v>0</v>
      </c>
      <c r="DG25" s="75">
        <v>0</v>
      </c>
      <c r="DH25" s="75">
        <v>0</v>
      </c>
      <c r="DI25" s="75">
        <v>0</v>
      </c>
      <c r="DJ25" s="75"/>
      <c r="DK25" s="75"/>
      <c r="DL25" s="75">
        <v>0</v>
      </c>
      <c r="DM25" s="75">
        <v>0</v>
      </c>
      <c r="DN25" s="75"/>
      <c r="DO25" s="75"/>
      <c r="DP25" s="75">
        <v>0</v>
      </c>
      <c r="DQ25" s="75">
        <v>0</v>
      </c>
      <c r="DR25" s="75"/>
      <c r="DS25" s="75">
        <v>0</v>
      </c>
      <c r="DV25" s="32"/>
      <c r="DW25" s="32"/>
      <c r="DX25" s="32"/>
      <c r="DY25" s="32"/>
    </row>
    <row r="26" spans="1:129" s="31" customFormat="1" ht="15.6" customHeight="1">
      <c r="A26" s="29">
        <f t="shared" si="0"/>
        <v>17</v>
      </c>
      <c r="B26" s="29" t="s">
        <v>323</v>
      </c>
      <c r="C26" s="30" t="s">
        <v>324</v>
      </c>
      <c r="D26" s="30" t="s">
        <v>325</v>
      </c>
      <c r="E26" s="30" t="s">
        <v>259</v>
      </c>
      <c r="F26" s="30" t="s">
        <v>81</v>
      </c>
      <c r="G26" s="30" t="s">
        <v>129</v>
      </c>
      <c r="H26" s="30" t="s">
        <v>261</v>
      </c>
      <c r="I26" s="30" t="s">
        <v>326</v>
      </c>
      <c r="J26" s="30" t="s">
        <v>301</v>
      </c>
      <c r="K26" s="29"/>
      <c r="L26" s="79" t="s">
        <v>327</v>
      </c>
      <c r="M26" s="72"/>
      <c r="N26" s="79" t="s">
        <v>132</v>
      </c>
      <c r="O26" s="79" t="s">
        <v>133</v>
      </c>
      <c r="P26" s="71">
        <v>0</v>
      </c>
      <c r="Q26" s="71">
        <v>0</v>
      </c>
      <c r="R26" s="71">
        <v>0</v>
      </c>
      <c r="S26" s="71">
        <v>0</v>
      </c>
      <c r="T26" s="71">
        <v>14000000</v>
      </c>
      <c r="U26" s="71">
        <v>4000000</v>
      </c>
      <c r="V26" s="71">
        <v>0</v>
      </c>
      <c r="W26" s="71">
        <v>18000000</v>
      </c>
      <c r="X26" s="71">
        <v>22</v>
      </c>
      <c r="Y26" s="71">
        <v>0</v>
      </c>
      <c r="Z26" s="71">
        <v>0</v>
      </c>
      <c r="AA26" s="71">
        <v>0</v>
      </c>
      <c r="AB26" s="71">
        <v>0</v>
      </c>
      <c r="AC26" s="71">
        <v>0</v>
      </c>
      <c r="AD26" s="71">
        <v>0</v>
      </c>
      <c r="AE26" s="71">
        <v>19.5</v>
      </c>
      <c r="AF26" s="71">
        <v>0</v>
      </c>
      <c r="AG26" s="71">
        <v>0</v>
      </c>
      <c r="AH26" s="71">
        <v>0.5</v>
      </c>
      <c r="AI26" s="71">
        <v>1</v>
      </c>
      <c r="AJ26" s="71">
        <v>22</v>
      </c>
      <c r="AK26" s="71">
        <v>0</v>
      </c>
      <c r="AL26" s="71">
        <v>0</v>
      </c>
      <c r="AM26" s="71">
        <v>22</v>
      </c>
      <c r="AN26" s="71">
        <v>1</v>
      </c>
      <c r="AO26" s="71">
        <v>14000000</v>
      </c>
      <c r="AP26" s="71"/>
      <c r="AQ26" s="71">
        <v>4000000</v>
      </c>
      <c r="AR26" s="71"/>
      <c r="AS26" s="71">
        <v>18000000</v>
      </c>
      <c r="AT26" s="71">
        <v>0</v>
      </c>
      <c r="AU26" s="71">
        <v>0</v>
      </c>
      <c r="AV26" s="71">
        <v>0</v>
      </c>
      <c r="AW26" s="71">
        <v>0</v>
      </c>
      <c r="AX26" s="71">
        <v>0</v>
      </c>
      <c r="AY26" s="75">
        <v>0</v>
      </c>
      <c r="AZ26" s="75">
        <v>0</v>
      </c>
      <c r="BA26" s="75">
        <v>0</v>
      </c>
      <c r="BB26" s="75">
        <v>0</v>
      </c>
      <c r="BC26" s="75">
        <v>0</v>
      </c>
      <c r="BD26" s="75">
        <v>0</v>
      </c>
      <c r="BE26" s="75">
        <v>0</v>
      </c>
      <c r="BF26" s="75"/>
      <c r="BG26" s="75">
        <v>0</v>
      </c>
      <c r="BH26" s="75">
        <v>0</v>
      </c>
      <c r="BI26" s="75">
        <v>0</v>
      </c>
      <c r="BJ26" s="75">
        <v>0</v>
      </c>
      <c r="BK26" s="75">
        <v>0</v>
      </c>
      <c r="BL26" s="75">
        <v>0</v>
      </c>
      <c r="BM26" s="75"/>
      <c r="BN26" s="75">
        <v>0</v>
      </c>
      <c r="BO26" s="75">
        <v>0</v>
      </c>
      <c r="BP26" s="75">
        <v>0</v>
      </c>
      <c r="BQ26" s="75">
        <v>0</v>
      </c>
      <c r="BR26" s="75">
        <v>0</v>
      </c>
      <c r="BS26" s="75">
        <v>0</v>
      </c>
      <c r="BT26" s="75">
        <v>0</v>
      </c>
      <c r="BU26" s="75">
        <v>0</v>
      </c>
      <c r="BV26" s="75">
        <v>0</v>
      </c>
      <c r="BW26" s="75">
        <v>0</v>
      </c>
      <c r="BX26" s="75">
        <v>0</v>
      </c>
      <c r="BY26" s="75">
        <v>0</v>
      </c>
      <c r="BZ26" s="75">
        <v>0</v>
      </c>
      <c r="CA26" s="75">
        <v>0</v>
      </c>
      <c r="CB26" s="75"/>
      <c r="CC26" s="75">
        <v>0</v>
      </c>
      <c r="CD26" s="75"/>
      <c r="CE26" s="75">
        <v>0</v>
      </c>
      <c r="CF26" s="75">
        <v>0</v>
      </c>
      <c r="CG26" s="75">
        <v>0</v>
      </c>
      <c r="CH26" s="75"/>
      <c r="CI26" s="75"/>
      <c r="CJ26" s="75">
        <v>0</v>
      </c>
      <c r="CK26" s="75">
        <v>0</v>
      </c>
      <c r="CL26" s="75">
        <v>0</v>
      </c>
      <c r="CM26" s="75">
        <v>18000000</v>
      </c>
      <c r="CN26" s="75"/>
      <c r="CO26" s="75">
        <v>0</v>
      </c>
      <c r="CP26" s="75"/>
      <c r="CQ26" s="75">
        <v>0</v>
      </c>
      <c r="CR26" s="75">
        <v>18000000</v>
      </c>
      <c r="CS26" s="75"/>
      <c r="CT26" s="75">
        <v>11000000</v>
      </c>
      <c r="CU26" s="75"/>
      <c r="CV26" s="75">
        <v>7000000</v>
      </c>
      <c r="CW26" s="75">
        <v>450000</v>
      </c>
      <c r="CX26" s="75"/>
      <c r="CY26" s="75">
        <v>0</v>
      </c>
      <c r="CZ26" s="75">
        <v>0</v>
      </c>
      <c r="DA26" s="75">
        <v>0</v>
      </c>
      <c r="DB26" s="75">
        <v>0</v>
      </c>
      <c r="DC26" s="75">
        <v>0</v>
      </c>
      <c r="DD26" s="75">
        <v>0</v>
      </c>
      <c r="DE26" s="75">
        <v>0</v>
      </c>
      <c r="DF26" s="75">
        <v>0</v>
      </c>
      <c r="DG26" s="75">
        <v>0</v>
      </c>
      <c r="DH26" s="75">
        <v>0</v>
      </c>
      <c r="DI26" s="75">
        <v>0</v>
      </c>
      <c r="DJ26" s="75"/>
      <c r="DK26" s="75"/>
      <c r="DL26" s="75">
        <v>0</v>
      </c>
      <c r="DM26" s="75">
        <v>450000</v>
      </c>
      <c r="DN26" s="75"/>
      <c r="DO26" s="75"/>
      <c r="DP26" s="75">
        <v>0</v>
      </c>
      <c r="DQ26" s="75">
        <v>17550000</v>
      </c>
      <c r="DR26" s="75"/>
      <c r="DS26" s="75">
        <v>17550000</v>
      </c>
      <c r="DV26" s="32"/>
      <c r="DW26" s="32"/>
      <c r="DX26" s="32"/>
      <c r="DY26" s="32"/>
    </row>
    <row r="27" spans="1:129" s="31" customFormat="1" ht="15.6" customHeight="1">
      <c r="A27" s="29">
        <f t="shared" si="0"/>
        <v>18</v>
      </c>
      <c r="B27" s="29" t="s">
        <v>328</v>
      </c>
      <c r="C27" s="30" t="s">
        <v>329</v>
      </c>
      <c r="D27" s="30" t="s">
        <v>330</v>
      </c>
      <c r="E27" s="30" t="s">
        <v>259</v>
      </c>
      <c r="F27" s="30" t="s">
        <v>128</v>
      </c>
      <c r="G27" s="30" t="s">
        <v>129</v>
      </c>
      <c r="H27" s="30" t="s">
        <v>261</v>
      </c>
      <c r="I27" s="30" t="s">
        <v>331</v>
      </c>
      <c r="J27" s="30" t="s">
        <v>140</v>
      </c>
      <c r="K27" s="29"/>
      <c r="L27" s="79" t="s">
        <v>332</v>
      </c>
      <c r="M27" s="72"/>
      <c r="N27" s="79" t="s">
        <v>132</v>
      </c>
      <c r="O27" s="79" t="s">
        <v>133</v>
      </c>
      <c r="P27" s="71">
        <v>0</v>
      </c>
      <c r="Q27" s="71">
        <v>0</v>
      </c>
      <c r="R27" s="71">
        <v>0</v>
      </c>
      <c r="S27" s="71">
        <v>0</v>
      </c>
      <c r="T27" s="71">
        <v>13000000</v>
      </c>
      <c r="U27" s="71">
        <v>7000000</v>
      </c>
      <c r="V27" s="71">
        <v>40000</v>
      </c>
      <c r="W27" s="71">
        <v>20000000</v>
      </c>
      <c r="X27" s="71">
        <v>22</v>
      </c>
      <c r="Y27" s="71">
        <v>0</v>
      </c>
      <c r="Z27" s="71">
        <v>0</v>
      </c>
      <c r="AA27" s="71">
        <v>0</v>
      </c>
      <c r="AB27" s="71">
        <v>0</v>
      </c>
      <c r="AC27" s="71">
        <v>0</v>
      </c>
      <c r="AD27" s="71">
        <v>0</v>
      </c>
      <c r="AE27" s="71">
        <v>19.5</v>
      </c>
      <c r="AF27" s="71">
        <v>0</v>
      </c>
      <c r="AG27" s="71">
        <v>0</v>
      </c>
      <c r="AH27" s="71">
        <v>0.5</v>
      </c>
      <c r="AI27" s="71">
        <v>1</v>
      </c>
      <c r="AJ27" s="71">
        <v>22</v>
      </c>
      <c r="AK27" s="71">
        <v>0</v>
      </c>
      <c r="AL27" s="71">
        <v>0</v>
      </c>
      <c r="AM27" s="71">
        <v>22</v>
      </c>
      <c r="AN27" s="71">
        <v>1</v>
      </c>
      <c r="AO27" s="71">
        <v>13000000</v>
      </c>
      <c r="AP27" s="71"/>
      <c r="AQ27" s="71">
        <v>7000000</v>
      </c>
      <c r="AR27" s="71"/>
      <c r="AS27" s="71">
        <v>20000000</v>
      </c>
      <c r="AT27" s="71">
        <v>880000</v>
      </c>
      <c r="AU27" s="71">
        <v>0</v>
      </c>
      <c r="AV27" s="71">
        <v>0</v>
      </c>
      <c r="AW27" s="71">
        <v>0</v>
      </c>
      <c r="AX27" s="71">
        <v>0</v>
      </c>
      <c r="AY27" s="75">
        <v>0</v>
      </c>
      <c r="AZ27" s="75">
        <v>0</v>
      </c>
      <c r="BA27" s="75">
        <v>0</v>
      </c>
      <c r="BB27" s="75">
        <v>0</v>
      </c>
      <c r="BC27" s="75">
        <v>0</v>
      </c>
      <c r="BD27" s="75">
        <v>0</v>
      </c>
      <c r="BE27" s="75">
        <v>0</v>
      </c>
      <c r="BF27" s="75"/>
      <c r="BG27" s="75">
        <v>0</v>
      </c>
      <c r="BH27" s="75">
        <v>0</v>
      </c>
      <c r="BI27" s="75">
        <v>0</v>
      </c>
      <c r="BJ27" s="75">
        <v>0</v>
      </c>
      <c r="BK27" s="75">
        <v>0</v>
      </c>
      <c r="BL27" s="75">
        <v>0</v>
      </c>
      <c r="BM27" s="75"/>
      <c r="BN27" s="75">
        <v>0</v>
      </c>
      <c r="BO27" s="75">
        <v>0</v>
      </c>
      <c r="BP27" s="75">
        <v>0</v>
      </c>
      <c r="BQ27" s="75">
        <v>0</v>
      </c>
      <c r="BR27" s="75">
        <v>0</v>
      </c>
      <c r="BS27" s="75">
        <v>0</v>
      </c>
      <c r="BT27" s="75">
        <v>0</v>
      </c>
      <c r="BU27" s="75">
        <v>9100000</v>
      </c>
      <c r="BV27" s="75">
        <v>9200000</v>
      </c>
      <c r="BW27" s="75">
        <v>9300000</v>
      </c>
      <c r="BX27" s="75">
        <v>9400000</v>
      </c>
      <c r="BY27" s="75">
        <v>9500000</v>
      </c>
      <c r="BZ27" s="75">
        <v>46500000</v>
      </c>
      <c r="CA27" s="75">
        <v>9600000</v>
      </c>
      <c r="CB27" s="75"/>
      <c r="CC27" s="75">
        <v>9700000</v>
      </c>
      <c r="CD27" s="75"/>
      <c r="CE27" s="75">
        <v>0</v>
      </c>
      <c r="CF27" s="75">
        <v>9800000</v>
      </c>
      <c r="CG27" s="75">
        <v>75600000</v>
      </c>
      <c r="CH27" s="75"/>
      <c r="CI27" s="75"/>
      <c r="CJ27" s="75">
        <v>0</v>
      </c>
      <c r="CK27" s="75">
        <v>9900000</v>
      </c>
      <c r="CL27" s="75">
        <v>9900000</v>
      </c>
      <c r="CM27" s="75">
        <v>85700000</v>
      </c>
      <c r="CN27" s="75"/>
      <c r="CO27" s="75">
        <v>150000</v>
      </c>
      <c r="CP27" s="75"/>
      <c r="CQ27" s="75">
        <v>900000</v>
      </c>
      <c r="CR27" s="75">
        <v>85550000</v>
      </c>
      <c r="CS27" s="75"/>
      <c r="CT27" s="75">
        <v>11000000</v>
      </c>
      <c r="CU27" s="75"/>
      <c r="CV27" s="75">
        <v>73055000</v>
      </c>
      <c r="CW27" s="75">
        <v>16066499</v>
      </c>
      <c r="CX27" s="75">
        <v>13000000</v>
      </c>
      <c r="CY27" s="75">
        <v>1040000</v>
      </c>
      <c r="CZ27" s="75">
        <v>195000</v>
      </c>
      <c r="DA27" s="75">
        <v>130000</v>
      </c>
      <c r="DB27" s="75">
        <v>1365000</v>
      </c>
      <c r="DC27" s="75">
        <v>130000</v>
      </c>
      <c r="DD27" s="75">
        <v>2275000</v>
      </c>
      <c r="DE27" s="75">
        <v>130000</v>
      </c>
      <c r="DF27" s="75">
        <v>390000</v>
      </c>
      <c r="DG27" s="75">
        <v>2795000</v>
      </c>
      <c r="DH27" s="75">
        <v>130000</v>
      </c>
      <c r="DI27" s="75">
        <v>2925000</v>
      </c>
      <c r="DJ27" s="75"/>
      <c r="DK27" s="75"/>
      <c r="DL27" s="75">
        <v>9900000</v>
      </c>
      <c r="DM27" s="75">
        <v>27461499</v>
      </c>
      <c r="DN27" s="75"/>
      <c r="DO27" s="75"/>
      <c r="DP27" s="75">
        <v>0</v>
      </c>
      <c r="DQ27" s="75">
        <v>58238501</v>
      </c>
      <c r="DR27" s="75"/>
      <c r="DS27" s="75">
        <v>58238501</v>
      </c>
      <c r="DV27" s="32"/>
      <c r="DW27" s="32"/>
      <c r="DX27" s="32"/>
      <c r="DY27" s="32"/>
    </row>
    <row r="28" spans="1:129" s="31" customFormat="1" ht="15.6" customHeight="1">
      <c r="A28" s="29">
        <f t="shared" si="0"/>
        <v>19</v>
      </c>
      <c r="B28" s="29" t="s">
        <v>333</v>
      </c>
      <c r="C28" s="30" t="s">
        <v>334</v>
      </c>
      <c r="D28" s="30" t="s">
        <v>335</v>
      </c>
      <c r="E28" s="30" t="s">
        <v>336</v>
      </c>
      <c r="F28" s="30" t="s">
        <v>337</v>
      </c>
      <c r="G28" s="30" t="s">
        <v>129</v>
      </c>
      <c r="H28" s="30"/>
      <c r="I28" s="30" t="s">
        <v>157</v>
      </c>
      <c r="J28" s="30" t="s">
        <v>271</v>
      </c>
      <c r="K28" s="29"/>
      <c r="L28" s="79" t="s">
        <v>158</v>
      </c>
      <c r="M28" s="72"/>
      <c r="N28" s="79" t="s">
        <v>132</v>
      </c>
      <c r="O28" s="79" t="s">
        <v>133</v>
      </c>
      <c r="P28" s="71">
        <v>0</v>
      </c>
      <c r="Q28" s="71">
        <v>0</v>
      </c>
      <c r="R28" s="71">
        <v>0</v>
      </c>
      <c r="S28" s="71">
        <v>0</v>
      </c>
      <c r="T28" s="71">
        <v>0</v>
      </c>
      <c r="U28" s="71">
        <v>0</v>
      </c>
      <c r="V28" s="71">
        <v>45000</v>
      </c>
      <c r="W28" s="71">
        <v>0</v>
      </c>
      <c r="X28" s="71">
        <v>22</v>
      </c>
      <c r="Y28" s="71">
        <v>0</v>
      </c>
      <c r="Z28" s="71">
        <v>0</v>
      </c>
      <c r="AA28" s="71">
        <v>0</v>
      </c>
      <c r="AB28" s="71">
        <v>0</v>
      </c>
      <c r="AC28" s="71">
        <v>0</v>
      </c>
      <c r="AD28" s="71">
        <v>0</v>
      </c>
      <c r="AE28" s="71">
        <v>20</v>
      </c>
      <c r="AF28" s="71">
        <v>0</v>
      </c>
      <c r="AG28" s="71">
        <v>0</v>
      </c>
      <c r="AH28" s="71">
        <v>0</v>
      </c>
      <c r="AI28" s="71">
        <v>1</v>
      </c>
      <c r="AJ28" s="71">
        <v>22</v>
      </c>
      <c r="AK28" s="71">
        <v>0</v>
      </c>
      <c r="AL28" s="71">
        <v>0</v>
      </c>
      <c r="AM28" s="71">
        <v>22</v>
      </c>
      <c r="AN28" s="71">
        <v>1</v>
      </c>
      <c r="AO28" s="71">
        <v>0</v>
      </c>
      <c r="AP28" s="71"/>
      <c r="AQ28" s="71">
        <v>0</v>
      </c>
      <c r="AR28" s="71"/>
      <c r="AS28" s="71">
        <v>0</v>
      </c>
      <c r="AT28" s="71">
        <v>990000</v>
      </c>
      <c r="AU28" s="71">
        <v>0</v>
      </c>
      <c r="AV28" s="71">
        <v>0</v>
      </c>
      <c r="AW28" s="71">
        <v>0</v>
      </c>
      <c r="AX28" s="71">
        <v>0</v>
      </c>
      <c r="AY28" s="75">
        <v>0</v>
      </c>
      <c r="AZ28" s="75">
        <v>0</v>
      </c>
      <c r="BA28" s="75">
        <v>0</v>
      </c>
      <c r="BB28" s="75">
        <v>0</v>
      </c>
      <c r="BC28" s="75">
        <v>0</v>
      </c>
      <c r="BD28" s="75">
        <v>0</v>
      </c>
      <c r="BE28" s="75">
        <v>0</v>
      </c>
      <c r="BF28" s="75"/>
      <c r="BG28" s="75">
        <v>0</v>
      </c>
      <c r="BH28" s="75">
        <v>0</v>
      </c>
      <c r="BI28" s="75">
        <v>0</v>
      </c>
      <c r="BJ28" s="75">
        <v>0</v>
      </c>
      <c r="BK28" s="75">
        <v>0</v>
      </c>
      <c r="BL28" s="75">
        <v>0</v>
      </c>
      <c r="BM28" s="75"/>
      <c r="BN28" s="75">
        <v>0</v>
      </c>
      <c r="BO28" s="75">
        <v>0</v>
      </c>
      <c r="BP28" s="75">
        <v>0</v>
      </c>
      <c r="BQ28" s="75">
        <v>0</v>
      </c>
      <c r="BR28" s="75">
        <v>0</v>
      </c>
      <c r="BS28" s="75">
        <v>0</v>
      </c>
      <c r="BT28" s="75">
        <v>0</v>
      </c>
      <c r="BU28" s="75">
        <v>4100000</v>
      </c>
      <c r="BV28" s="75">
        <v>4200000</v>
      </c>
      <c r="BW28" s="75">
        <v>4300000</v>
      </c>
      <c r="BX28" s="75">
        <v>4400000</v>
      </c>
      <c r="BY28" s="75">
        <v>4500000</v>
      </c>
      <c r="BZ28" s="75">
        <v>21500000</v>
      </c>
      <c r="CA28" s="75">
        <v>4600000</v>
      </c>
      <c r="CB28" s="75"/>
      <c r="CC28" s="75">
        <v>4700000</v>
      </c>
      <c r="CD28" s="75"/>
      <c r="CE28" s="75">
        <v>0</v>
      </c>
      <c r="CF28" s="75">
        <v>4800000</v>
      </c>
      <c r="CG28" s="75">
        <v>35600000</v>
      </c>
      <c r="CH28" s="75"/>
      <c r="CI28" s="75"/>
      <c r="CJ28" s="75">
        <v>0</v>
      </c>
      <c r="CK28" s="75">
        <v>4900000</v>
      </c>
      <c r="CL28" s="75">
        <v>4900000</v>
      </c>
      <c r="CM28" s="75">
        <v>30700000</v>
      </c>
      <c r="CN28" s="75"/>
      <c r="CO28" s="75">
        <v>260000</v>
      </c>
      <c r="CP28" s="75"/>
      <c r="CQ28" s="75">
        <v>400000</v>
      </c>
      <c r="CR28" s="75">
        <v>30440000</v>
      </c>
      <c r="CS28" s="75"/>
      <c r="CT28" s="75">
        <v>11000000</v>
      </c>
      <c r="CU28" s="75"/>
      <c r="CV28" s="75">
        <v>19440000</v>
      </c>
      <c r="CW28" s="75">
        <v>2238000</v>
      </c>
      <c r="CX28" s="75"/>
      <c r="CY28" s="75">
        <v>0</v>
      </c>
      <c r="CZ28" s="75">
        <v>0</v>
      </c>
      <c r="DA28" s="75">
        <v>0</v>
      </c>
      <c r="DB28" s="75">
        <v>0</v>
      </c>
      <c r="DC28" s="75">
        <v>0</v>
      </c>
      <c r="DD28" s="75">
        <v>0</v>
      </c>
      <c r="DE28" s="75">
        <v>0</v>
      </c>
      <c r="DF28" s="75">
        <v>0</v>
      </c>
      <c r="DG28" s="75">
        <v>0</v>
      </c>
      <c r="DH28" s="75">
        <v>0</v>
      </c>
      <c r="DI28" s="75">
        <v>0</v>
      </c>
      <c r="DJ28" s="75"/>
      <c r="DK28" s="75"/>
      <c r="DL28" s="75">
        <v>4900000</v>
      </c>
      <c r="DM28" s="75">
        <v>7138000</v>
      </c>
      <c r="DN28" s="75"/>
      <c r="DO28" s="75"/>
      <c r="DP28" s="75">
        <v>0</v>
      </c>
      <c r="DQ28" s="75">
        <v>23562000</v>
      </c>
      <c r="DR28" s="75"/>
      <c r="DS28" s="75">
        <v>23562000</v>
      </c>
      <c r="DV28" s="32"/>
      <c r="DW28" s="32"/>
      <c r="DX28" s="32"/>
      <c r="DY28" s="32"/>
    </row>
    <row r="29" spans="1:129" s="66" customFormat="1" ht="18" customHeight="1">
      <c r="A29" s="64"/>
      <c r="B29" s="65" t="s">
        <v>0</v>
      </c>
      <c r="C29" s="91"/>
      <c r="D29" s="91"/>
      <c r="E29" s="91"/>
      <c r="F29" s="91"/>
      <c r="G29" s="91"/>
      <c r="H29" s="86"/>
      <c r="I29" s="86"/>
      <c r="J29" s="86"/>
      <c r="K29" s="64"/>
      <c r="L29" s="80"/>
      <c r="M29" s="73"/>
      <c r="N29" s="80"/>
      <c r="O29" s="80"/>
      <c r="P29" s="73">
        <f>SUM(P8:P$28)</f>
        <v>30000000</v>
      </c>
      <c r="Q29" s="73">
        <f>SUM(Q8:Q$28)</f>
        <v>15000000</v>
      </c>
      <c r="R29" s="73">
        <f>SUM(R8:R$28)</f>
        <v>45000</v>
      </c>
      <c r="S29" s="73">
        <f>SUM(S8:S$28)</f>
        <v>45000000</v>
      </c>
      <c r="T29" s="73">
        <f>SUM(T8:T$28)</f>
        <v>254000000</v>
      </c>
      <c r="U29" s="73">
        <f>SUM(U8:U$28)</f>
        <v>101500000</v>
      </c>
      <c r="V29" s="73">
        <f>SUM(V8:V$28)</f>
        <v>340000</v>
      </c>
      <c r="W29" s="73">
        <f>SUM(W8:W$28)</f>
        <v>355500000</v>
      </c>
      <c r="X29" s="73">
        <f>SUM(X8:X$28)</f>
        <v>462</v>
      </c>
      <c r="Y29" s="73">
        <f>SUM(Y8:Y$28)</f>
        <v>7.5</v>
      </c>
      <c r="Z29" s="73">
        <f>SUM(Z8:Z$28)</f>
        <v>0</v>
      </c>
      <c r="AA29" s="73">
        <f>SUM(AA8:AA$28)</f>
        <v>0</v>
      </c>
      <c r="AB29" s="73">
        <f>SUM(AB8:AB$28)</f>
        <v>0.5</v>
      </c>
      <c r="AC29" s="73">
        <f>SUM(AC8:AC$28)</f>
        <v>1</v>
      </c>
      <c r="AD29" s="73">
        <f>SUM(AD8:AD$28)</f>
        <v>10</v>
      </c>
      <c r="AE29" s="73">
        <f>SUM(AE8:AE$28)</f>
        <v>278</v>
      </c>
      <c r="AF29" s="73">
        <f>SUM(AF8:AF$28)</f>
        <v>0</v>
      </c>
      <c r="AG29" s="73">
        <f>SUM(AG8:AG$28)</f>
        <v>0</v>
      </c>
      <c r="AH29" s="73">
        <f>SUM(AH8:AH$28)</f>
        <v>6.5</v>
      </c>
      <c r="AI29" s="73">
        <f>SUM(AI8:AI$28)</f>
        <v>16</v>
      </c>
      <c r="AJ29" s="73">
        <f>SUM(AJ8:AJ$28)</f>
        <v>316.5</v>
      </c>
      <c r="AK29" s="73">
        <f>SUM(AK8:AK$28)</f>
        <v>0</v>
      </c>
      <c r="AL29" s="73">
        <f>SUM(AL8:AL$28)</f>
        <v>0</v>
      </c>
      <c r="AM29" s="73">
        <f>SUM(AM8:AM$28)</f>
        <v>326.5</v>
      </c>
      <c r="AN29" s="73">
        <f>SUM(AN8:AN$28)</f>
        <v>21</v>
      </c>
      <c r="AO29" s="73">
        <f>SUM(AO8:AO$28)</f>
        <v>202900790.51000002</v>
      </c>
      <c r="AP29" s="73"/>
      <c r="AQ29" s="73">
        <f>SUM(AQ8:AQ$28)</f>
        <v>78649209.5</v>
      </c>
      <c r="AR29" s="73"/>
      <c r="AS29" s="73">
        <f>SUM(AS8:AS$28)</f>
        <v>281550000.00999999</v>
      </c>
      <c r="AT29" s="73">
        <f>SUM(AT8:AT$28)</f>
        <v>6740000</v>
      </c>
      <c r="AU29" s="73">
        <f>SUM(AU8:AU$28)</f>
        <v>2954549</v>
      </c>
      <c r="AV29" s="73">
        <f>SUM(AV8:AV$28)</f>
        <v>2500000</v>
      </c>
      <c r="AW29" s="73">
        <f>SUM(AW8:AW$28)</f>
        <v>800000</v>
      </c>
      <c r="AX29" s="73">
        <f>SUM(AX8:AX$28)</f>
        <v>818190</v>
      </c>
      <c r="AY29" s="73">
        <f>SUM(AY8:AY$28)</f>
        <v>1100000</v>
      </c>
      <c r="AZ29" s="73">
        <f>SUM(AZ8:AZ$28)</f>
        <v>968172</v>
      </c>
      <c r="BA29" s="73">
        <f>SUM(BA8:BA$28)</f>
        <v>1000000</v>
      </c>
      <c r="BB29" s="73">
        <f>SUM(BB8:BB$28)</f>
        <v>10140911</v>
      </c>
      <c r="BC29" s="73">
        <f>SUM(BC8:BC$28)</f>
        <v>3</v>
      </c>
      <c r="BD29" s="73">
        <f>SUM(BD8:BD$28)</f>
        <v>0</v>
      </c>
      <c r="BE29" s="73">
        <f>SUM(BE8:BE$28)</f>
        <v>10653.41</v>
      </c>
      <c r="BF29" s="73"/>
      <c r="BG29" s="73">
        <f>SUM(BG8:BG$28)</f>
        <v>0</v>
      </c>
      <c r="BH29" s="73">
        <f>SUM(BH8:BH$28)</f>
        <v>0</v>
      </c>
      <c r="BI29" s="73">
        <f>SUM(BI8:BI$28)</f>
        <v>0</v>
      </c>
      <c r="BJ29" s="73">
        <f>SUM(BJ8:BJ$28)</f>
        <v>0</v>
      </c>
      <c r="BK29" s="73">
        <f>SUM(BK8:BK$28)</f>
        <v>0</v>
      </c>
      <c r="BL29" s="73">
        <f>SUM(BL8:BL$28)</f>
        <v>0</v>
      </c>
      <c r="BM29" s="73">
        <f>SUM(BM8:BM$28)</f>
        <v>0</v>
      </c>
      <c r="BN29" s="73">
        <f>SUM(BN8:BN$28)</f>
        <v>0</v>
      </c>
      <c r="BO29" s="73">
        <f>SUM(BO8:BO$28)</f>
        <v>0</v>
      </c>
      <c r="BP29" s="73">
        <f>SUM(BP8:BP$28)</f>
        <v>0</v>
      </c>
      <c r="BQ29" s="73">
        <f>SUM(BQ8:BQ$28)</f>
        <v>0</v>
      </c>
      <c r="BR29" s="73">
        <f>SUM(BR8:BR$28)</f>
        <v>0</v>
      </c>
      <c r="BS29" s="73">
        <f>SUM(BS8:BS$28)</f>
        <v>0</v>
      </c>
      <c r="BT29" s="73">
        <f>SUM(BT8:BT$28)</f>
        <v>10653.41</v>
      </c>
      <c r="BU29" s="73">
        <f>SUM(BU8:BU$28)</f>
        <v>53900000</v>
      </c>
      <c r="BV29" s="73">
        <f>SUM(BV8:BV$28)</f>
        <v>48300000</v>
      </c>
      <c r="BW29" s="73">
        <f>SUM(BW8:BW$28)</f>
        <v>55700000</v>
      </c>
      <c r="BX29" s="73">
        <f>SUM(BX8:BX$28)</f>
        <v>56600000</v>
      </c>
      <c r="BY29" s="73">
        <f>SUM(BY8:BY$28)</f>
        <v>51300000</v>
      </c>
      <c r="BZ29" s="73">
        <f>SUM(BZ8:BZ$28)</f>
        <v>265800000</v>
      </c>
      <c r="CA29" s="73">
        <f>SUM(CA8:CA$28)</f>
        <v>58400000</v>
      </c>
      <c r="CB29" s="73">
        <f>SUM(CB8:CB$28)</f>
        <v>0</v>
      </c>
      <c r="CC29" s="73">
        <f>SUM(CC8:CC$28)</f>
        <v>53000000</v>
      </c>
      <c r="CD29" s="73">
        <f>SUM(CD8:CD$28)</f>
        <v>0</v>
      </c>
      <c r="CE29" s="73">
        <f>SUM(CE8:CE$28)</f>
        <v>500000</v>
      </c>
      <c r="CF29" s="73">
        <f>SUM(CF8:CF$28)</f>
        <v>53900000</v>
      </c>
      <c r="CG29" s="73">
        <f>SUM(CG8:CG$28)</f>
        <v>441751564.40999997</v>
      </c>
      <c r="CH29" s="73"/>
      <c r="CI29" s="73">
        <f>SUM(CI8:CI$28)</f>
        <v>0</v>
      </c>
      <c r="CJ29" s="73">
        <f>SUM(CJ8:CJ$28)</f>
        <v>0</v>
      </c>
      <c r="CK29" s="73">
        <f>SUM(CK8:CK$28)</f>
        <v>54800000</v>
      </c>
      <c r="CL29" s="73">
        <f>SUM(CL8:CL$28)</f>
        <v>54800000</v>
      </c>
      <c r="CM29" s="73">
        <f>SUM(CM8:CM$28)</f>
        <v>668501564.41999996</v>
      </c>
      <c r="CN29" s="73"/>
      <c r="CO29" s="73">
        <f>SUM(CO8:CO$28)</f>
        <v>1490000</v>
      </c>
      <c r="CP29" s="73">
        <f>SUM(CP8:CP$28)</f>
        <v>0</v>
      </c>
      <c r="CQ29" s="73">
        <f>SUM(CQ8:CQ$28)</f>
        <v>8500000</v>
      </c>
      <c r="CR29" s="73">
        <f>SUM(CR8:CR$28)</f>
        <v>667011564.41999996</v>
      </c>
      <c r="CS29" s="73"/>
      <c r="CT29" s="73">
        <f>SUM(CT8:CT$28)</f>
        <v>239800000</v>
      </c>
      <c r="CU29" s="73"/>
      <c r="CV29" s="73">
        <f>SUM(CV8:CV$28)</f>
        <v>463295200.77999997</v>
      </c>
      <c r="CW29" s="73">
        <f>SUM(CW8:CW$28)</f>
        <v>77472473</v>
      </c>
      <c r="CX29" s="73">
        <f>SUM(CX8:CX$28)</f>
        <v>98000000</v>
      </c>
      <c r="CY29" s="73">
        <f>SUM(CY8:CY$28)</f>
        <v>7600000</v>
      </c>
      <c r="CZ29" s="73">
        <f>SUM(CZ8:CZ$28)</f>
        <v>1470000</v>
      </c>
      <c r="DA29" s="73">
        <f>SUM(DA8:DA$28)</f>
        <v>980000</v>
      </c>
      <c r="DB29" s="73">
        <f>SUM(DB8:DB$28)</f>
        <v>10050000</v>
      </c>
      <c r="DC29" s="73">
        <f>SUM(DC8:DC$28)</f>
        <v>980000</v>
      </c>
      <c r="DD29" s="73">
        <f>SUM(DD8:DD$28)</f>
        <v>16625000</v>
      </c>
      <c r="DE29" s="73">
        <f>SUM(DE8:DE$28)</f>
        <v>980000</v>
      </c>
      <c r="DF29" s="73">
        <f>SUM(DF8:DF$28)</f>
        <v>2940000</v>
      </c>
      <c r="DG29" s="73">
        <f>SUM(DG8:DG$28)</f>
        <v>20545000</v>
      </c>
      <c r="DH29" s="73">
        <f>SUM(DH8:DH$28)</f>
        <v>980000</v>
      </c>
      <c r="DI29" s="73">
        <f>SUM(DI8:DI$28)</f>
        <v>21525000</v>
      </c>
      <c r="DJ29" s="73">
        <f>SUM(DJ8:DJ$28)</f>
        <v>0</v>
      </c>
      <c r="DK29" s="73">
        <f>SUM(DK8:DK$28)</f>
        <v>0</v>
      </c>
      <c r="DL29" s="73">
        <f>SUM(DL8:DL$28)</f>
        <v>54800000</v>
      </c>
      <c r="DM29" s="73">
        <f>SUM(DM8:DM$28)</f>
        <v>143302473</v>
      </c>
      <c r="DN29" s="73">
        <f>SUM(DN8:DN$28)</f>
        <v>31046636</v>
      </c>
      <c r="DO29" s="73">
        <f>SUM(DO8:DO$28)</f>
        <v>0</v>
      </c>
      <c r="DP29" s="73">
        <f>SUM(DP8:DP$28)</f>
        <v>71385185.450000003</v>
      </c>
      <c r="DQ29" s="73">
        <f>SUM(DQ8:DQ$28)</f>
        <v>525199091.41999996</v>
      </c>
      <c r="DR29" s="73">
        <f>SUM(DR8:DR$28)</f>
        <v>0</v>
      </c>
      <c r="DS29" s="73">
        <f>SUM(DS8:DS$28)</f>
        <v>525199091.41999996</v>
      </c>
    </row>
    <row r="30" spans="1:129"/>
    <row r="31" spans="1:129" s="100" customFormat="1" ht="67.2">
      <c r="A31" s="99"/>
      <c r="C31" s="101"/>
      <c r="D31" s="101"/>
      <c r="E31" s="101"/>
      <c r="F31" s="101"/>
      <c r="G31" s="101" t="s">
        <v>340</v>
      </c>
      <c r="H31" s="102" t="s">
        <v>339</v>
      </c>
      <c r="I31" s="102" t="s">
        <v>339</v>
      </c>
      <c r="J31" s="102" t="s">
        <v>339</v>
      </c>
      <c r="K31" s="103" t="s">
        <v>341</v>
      </c>
      <c r="L31" s="104" t="s">
        <v>339</v>
      </c>
      <c r="M31" s="105" t="s">
        <v>342</v>
      </c>
      <c r="N31" s="104" t="s">
        <v>339</v>
      </c>
      <c r="O31" s="104" t="s">
        <v>340</v>
      </c>
      <c r="P31" s="105" t="s">
        <v>340</v>
      </c>
      <c r="Q31" s="105" t="s">
        <v>339</v>
      </c>
      <c r="R31" s="105" t="s">
        <v>340</v>
      </c>
      <c r="S31" s="105" t="s">
        <v>340</v>
      </c>
      <c r="T31" s="105" t="s">
        <v>340</v>
      </c>
      <c r="U31" s="105" t="s">
        <v>343</v>
      </c>
      <c r="V31" s="105" t="s">
        <v>340</v>
      </c>
      <c r="W31" s="105" t="s">
        <v>340</v>
      </c>
      <c r="X31" s="105"/>
      <c r="Y31" s="105" t="s">
        <v>340</v>
      </c>
      <c r="Z31" s="105"/>
      <c r="AA31" s="105"/>
      <c r="AB31" s="105" t="s">
        <v>340</v>
      </c>
      <c r="AC31" s="105" t="s">
        <v>339</v>
      </c>
      <c r="AD31" s="105" t="s">
        <v>340</v>
      </c>
      <c r="AE31" s="105" t="s">
        <v>343</v>
      </c>
      <c r="AF31" s="105"/>
      <c r="AG31" s="105"/>
      <c r="AH31" s="105" t="s">
        <v>340</v>
      </c>
      <c r="AI31" s="105" t="s">
        <v>340</v>
      </c>
      <c r="AJ31" s="105" t="s">
        <v>340</v>
      </c>
      <c r="AK31" s="105" t="s">
        <v>344</v>
      </c>
      <c r="AL31" s="105"/>
      <c r="AM31" s="105" t="s">
        <v>340</v>
      </c>
      <c r="AN31" s="105"/>
      <c r="AO31" s="105" t="s">
        <v>339</v>
      </c>
      <c r="AP31" s="105"/>
      <c r="AQ31" s="105" t="s">
        <v>340</v>
      </c>
      <c r="AR31" s="105"/>
      <c r="AS31" s="105" t="s">
        <v>340</v>
      </c>
      <c r="AT31" s="105" t="s">
        <v>346</v>
      </c>
      <c r="AU31" s="105" t="s">
        <v>340</v>
      </c>
      <c r="AV31" s="105" t="s">
        <v>340</v>
      </c>
      <c r="AW31" s="105" t="s">
        <v>340</v>
      </c>
      <c r="AX31" s="105" t="s">
        <v>340</v>
      </c>
      <c r="AY31" s="105" t="s">
        <v>340</v>
      </c>
      <c r="AZ31" s="105" t="s">
        <v>340</v>
      </c>
      <c r="BA31" s="105" t="s">
        <v>340</v>
      </c>
      <c r="BB31" s="105" t="s">
        <v>340</v>
      </c>
      <c r="BC31" s="107" t="s">
        <v>339</v>
      </c>
      <c r="BD31" s="109" t="s">
        <v>339</v>
      </c>
      <c r="BE31" s="105" t="s">
        <v>340</v>
      </c>
      <c r="BF31" s="108" t="s">
        <v>347</v>
      </c>
      <c r="BG31" s="105" t="s">
        <v>348</v>
      </c>
      <c r="BH31" s="105" t="s">
        <v>348</v>
      </c>
      <c r="BI31" s="105" t="s">
        <v>348</v>
      </c>
      <c r="BJ31" s="105" t="s">
        <v>348</v>
      </c>
      <c r="BK31" s="105" t="s">
        <v>348</v>
      </c>
      <c r="BL31" s="105" t="s">
        <v>348</v>
      </c>
      <c r="BM31" s="108" t="s">
        <v>349</v>
      </c>
      <c r="BN31" s="105" t="s">
        <v>348</v>
      </c>
      <c r="BO31" s="105" t="s">
        <v>348</v>
      </c>
      <c r="BP31" s="105" t="s">
        <v>348</v>
      </c>
      <c r="BQ31" s="105" t="s">
        <v>348</v>
      </c>
      <c r="BR31" s="105"/>
      <c r="BS31" s="105"/>
      <c r="BT31" s="105"/>
      <c r="BU31" s="105" t="s">
        <v>339</v>
      </c>
      <c r="BV31" s="105" t="s">
        <v>340</v>
      </c>
      <c r="BW31" s="105" t="s">
        <v>340</v>
      </c>
      <c r="BX31" s="105" t="s">
        <v>339</v>
      </c>
      <c r="BY31" s="105" t="s">
        <v>340</v>
      </c>
      <c r="BZ31" s="105" t="s">
        <v>340</v>
      </c>
      <c r="CA31" s="105" t="s">
        <v>343</v>
      </c>
      <c r="CB31" s="105"/>
      <c r="CC31" s="105" t="s">
        <v>343</v>
      </c>
      <c r="CD31" s="108" t="s">
        <v>350</v>
      </c>
      <c r="CE31" s="105" t="s">
        <v>340</v>
      </c>
      <c r="CF31" s="105" t="s">
        <v>340</v>
      </c>
      <c r="CG31" s="105" t="s">
        <v>340</v>
      </c>
      <c r="CH31" s="105"/>
      <c r="CI31" s="105"/>
      <c r="CJ31" s="105"/>
      <c r="CK31" s="105"/>
      <c r="CL31" s="105" t="s">
        <v>340</v>
      </c>
      <c r="CM31" s="105" t="s">
        <v>343</v>
      </c>
      <c r="CN31" s="105"/>
      <c r="CO31" s="105" t="s">
        <v>340</v>
      </c>
      <c r="CP31" s="108" t="s">
        <v>351</v>
      </c>
      <c r="CQ31" s="105" t="s">
        <v>340</v>
      </c>
      <c r="CR31" s="108" t="s">
        <v>346</v>
      </c>
      <c r="CS31" s="108"/>
      <c r="CT31" s="105"/>
      <c r="CU31" s="105"/>
      <c r="CV31" s="105"/>
      <c r="CW31" s="105"/>
      <c r="CX31" s="105"/>
      <c r="CY31" s="105"/>
      <c r="CZ31" s="105"/>
      <c r="DA31" s="105"/>
      <c r="DB31" s="105"/>
      <c r="DC31" s="105"/>
      <c r="DD31" s="105"/>
      <c r="DE31" s="105"/>
      <c r="DF31" s="105"/>
      <c r="DG31" s="105"/>
      <c r="DH31" s="105"/>
      <c r="DI31" s="105"/>
      <c r="DJ31" s="105"/>
      <c r="DK31" s="105"/>
      <c r="DL31" s="105"/>
      <c r="DM31" s="105"/>
      <c r="DN31" s="105"/>
      <c r="DO31" s="105"/>
      <c r="DP31" s="105"/>
      <c r="DQ31" s="105"/>
      <c r="DR31" s="105"/>
      <c r="DS31" s="105"/>
    </row>
    <row r="32" spans="1:129">
      <c r="AT32" s="67" t="s">
        <v>352</v>
      </c>
      <c r="BM32" s="67" t="s">
        <v>352</v>
      </c>
      <c r="BN32" s="67" t="s">
        <v>352</v>
      </c>
      <c r="BO32" s="67" t="s">
        <v>352</v>
      </c>
      <c r="BP32" s="67" t="s">
        <v>352</v>
      </c>
      <c r="BQ32" s="67" t="s">
        <v>352</v>
      </c>
      <c r="BR32" s="67" t="s">
        <v>352</v>
      </c>
      <c r="BS32" s="67" t="s">
        <v>352</v>
      </c>
      <c r="BT32" s="67" t="s">
        <v>352</v>
      </c>
      <c r="CD32" s="67" t="s">
        <v>352</v>
      </c>
      <c r="CK32" s="111"/>
    </row>
    <row r="33" spans="11:96">
      <c r="K33" s="82" t="s">
        <v>352</v>
      </c>
      <c r="M33" s="67" t="s">
        <v>352</v>
      </c>
      <c r="CP33" s="67" t="s">
        <v>353</v>
      </c>
      <c r="CR33" s="67" t="s">
        <v>353</v>
      </c>
    </row>
    <row r="34" spans="11:96"/>
    <row r="36" spans="11:96"/>
    <row r="37" spans="11:96"/>
    <row r="38" spans="11:96"/>
    <row r="39" spans="11:96"/>
    <row r="40" spans="11:96"/>
    <row r="41" spans="11:96"/>
    <row r="42" spans="11:96"/>
    <row r="43" spans="11:96"/>
    <row r="44" spans="11:96"/>
    <row r="45" spans="11:96"/>
    <row r="46" spans="11:96"/>
    <row r="47" spans="11:96"/>
    <row r="48" spans="11:96"/>
    <row r="49"/>
    <row r="50"/>
    <row r="51"/>
    <row r="52"/>
    <row r="53"/>
    <row r="54"/>
    <row r="55"/>
    <row r="56"/>
    <row r="57"/>
    <row r="58"/>
    <row r="59"/>
    <row r="60"/>
    <row r="61"/>
    <row r="62"/>
    <row r="63"/>
    <row r="64"/>
    <row r="65"/>
    <row r="66"/>
    <row r="67"/>
    <row r="68"/>
    <row r="69"/>
    <row r="70"/>
    <row r="71"/>
    <row r="72"/>
    <row r="73"/>
    <row r="74"/>
    <row r="75"/>
    <row r="76"/>
    <row r="77"/>
    <row r="78"/>
    <row r="79"/>
    <row r="80"/>
    <row r="81"/>
    <row r="82"/>
    <row r="83"/>
    <row r="84"/>
    <row r="85"/>
    <row r="86"/>
    <row r="87"/>
    <row r="88"/>
    <row r="89"/>
    <row r="90"/>
    <row r="91"/>
    <row r="92"/>
    <row r="93"/>
    <row r="94"/>
    <row r="95"/>
    <row r="96"/>
    <row r="97"/>
    <row r="98"/>
    <row r="99"/>
    <row r="100"/>
    <row r="101"/>
    <row r="102"/>
    <row r="103"/>
    <row r="104"/>
    <row r="105"/>
    <row r="106"/>
    <row r="107"/>
    <row r="108"/>
    <row r="109"/>
    <row r="110"/>
    <row r="111"/>
    <row r="112"/>
    <row r="113"/>
    <row r="114"/>
    <row r="115"/>
    <row r="116"/>
    <row r="117"/>
    <row r="118"/>
    <row r="119"/>
    <row r="120"/>
    <row r="121"/>
    <row r="122"/>
    <row r="123"/>
    <row r="124"/>
    <row r="125"/>
    <row r="126"/>
    <row r="127"/>
    <row r="128"/>
    <row r="129"/>
    <row r="130"/>
    <row r="131"/>
    <row r="132"/>
    <row r="133"/>
    <row r="134"/>
    <row r="135"/>
    <row r="136"/>
    <row r="137"/>
    <row r="138"/>
    <row r="139"/>
    <row r="140"/>
    <row r="141"/>
    <row r="142"/>
    <row r="143"/>
    <row r="144"/>
    <row r="145"/>
    <row r="146"/>
    <row r="147"/>
    <row r="148"/>
    <row r="149"/>
    <row r="150"/>
    <row r="151"/>
    <row r="152"/>
    <row r="153"/>
    <row r="154"/>
    <row r="155"/>
    <row r="156"/>
    <row r="157"/>
    <row r="158"/>
    <row r="159"/>
    <row r="160"/>
    <row r="161"/>
    <row r="162"/>
    <row r="163"/>
    <row r="164"/>
    <row r="165"/>
    <row r="166"/>
    <row r="167"/>
    <row r="168"/>
    <row r="169"/>
    <row r="170"/>
    <row r="171"/>
    <row r="172"/>
    <row r="173"/>
    <row r="174"/>
    <row r="175"/>
    <row r="176"/>
    <row r="177"/>
    <row r="178"/>
    <row r="179"/>
    <row r="180"/>
    <row r="181"/>
    <row r="182"/>
    <row r="183"/>
    <row r="184"/>
    <row r="185"/>
    <row r="186"/>
    <row r="187"/>
    <row r="188"/>
    <row r="189"/>
    <row r="190"/>
    <row r="191"/>
    <row r="192"/>
    <row r="193"/>
    <row r="194"/>
    <row r="195"/>
    <row r="196"/>
    <row r="197"/>
    <row r="198"/>
    <row r="199"/>
    <row r="200"/>
    <row r="201"/>
    <row r="202"/>
    <row r="203"/>
    <row r="204"/>
    <row r="205"/>
    <row r="206"/>
    <row r="207"/>
    <row r="208"/>
    <row r="209"/>
    <row r="210"/>
    <row r="211"/>
    <row r="212"/>
    <row r="213"/>
    <row r="214"/>
    <row r="215"/>
    <row r="216"/>
    <row r="217"/>
    <row r="218"/>
    <row r="219"/>
    <row r="220"/>
    <row r="221"/>
    <row r="222"/>
    <row r="223"/>
    <row r="224"/>
    <row r="225"/>
    <row r="226"/>
    <row r="227"/>
    <row r="228"/>
    <row r="229"/>
    <row r="230"/>
    <row r="231"/>
    <row r="232"/>
    <row r="233"/>
    <row r="234"/>
    <row r="235"/>
    <row r="236"/>
    <row r="237"/>
    <row r="238"/>
    <row r="239"/>
    <row r="240"/>
    <row r="241"/>
    <row r="242"/>
    <row r="243"/>
    <row r="244"/>
    <row r="245"/>
    <row r="246"/>
    <row r="247"/>
    <row r="248"/>
    <row r="249"/>
    <row r="250"/>
    <row r="251"/>
    <row r="252"/>
    <row r="253"/>
    <row r="254"/>
    <row r="255"/>
    <row r="256"/>
    <row r="257"/>
    <row r="258"/>
    <row r="259"/>
    <row r="260"/>
    <row r="261"/>
    <row r="262"/>
    <row r="263"/>
    <row r="264"/>
    <row r="265"/>
    <row r="266"/>
    <row r="267"/>
    <row r="268"/>
    <row r="269"/>
    <row r="270"/>
    <row r="271"/>
    <row r="272"/>
    <row r="273"/>
    <row r="274"/>
    <row r="275"/>
    <row r="276"/>
    <row r="277"/>
    <row r="278"/>
    <row r="279"/>
    <row r="280"/>
    <row r="281"/>
    <row r="282"/>
    <row r="283"/>
    <row r="284"/>
    <row r="285"/>
    <row r="286"/>
    <row r="287"/>
    <row r="288"/>
    <row r="289"/>
    <row r="290"/>
    <row r="291"/>
    <row r="292"/>
    <row r="293"/>
    <row r="294"/>
    <row r="295"/>
    <row r="296"/>
    <row r="297"/>
    <row r="298"/>
    <row r="299"/>
    <row r="300"/>
    <row r="301"/>
    <row r="302"/>
    <row r="303"/>
    <row r="304"/>
    <row r="305"/>
    <row r="306"/>
    <row r="307"/>
    <row r="308"/>
    <row r="309"/>
    <row r="310"/>
    <row r="311"/>
    <row r="312"/>
    <row r="313"/>
    <row r="314"/>
    <row r="315"/>
    <row r="316"/>
    <row r="317"/>
    <row r="318"/>
    <row r="319"/>
    <row r="320"/>
    <row r="321"/>
    <row r="322"/>
    <row r="323"/>
    <row r="324"/>
    <row r="325"/>
    <row r="326"/>
    <row r="327"/>
    <row r="328"/>
    <row r="329"/>
    <row r="330"/>
    <row r="331"/>
    <row r="332"/>
    <row r="333"/>
    <row r="334"/>
    <row r="335"/>
    <row r="336"/>
    <row r="337"/>
    <row r="338"/>
    <row r="339"/>
    <row r="340"/>
    <row r="341"/>
  </sheetData>
  <printOptions horizontalCentered="1"/>
  <pageMargins left="3.937007874015748E-2" right="3.937007874015748E-2" top="0.15748031496062992" bottom="0.15748031496062992" header="0" footer="0"/>
  <pageSetup paperSize="9" scale="54" fitToHeight="0" orientation="landscape" r:id="rId1"/>
  <headerFooter scaleWithDoc="0" alignWithMargins="0"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I11"/>
  <sheetViews>
    <sheetView zoomScaleNormal="100" workbookViewId="0">
      <selection activeCell="A9" sqref="A9"/>
    </sheetView>
  </sheetViews>
  <sheetFormatPr defaultRowHeight="16.8"/>
  <cols>
    <col min="1" max="1" width="8.109375" style="28" customWidth="1"/>
    <col min="2" max="2" width="12.44140625" style="51" customWidth="1"/>
    <col min="3" max="3" width="19.6640625" style="51" customWidth="1"/>
    <col min="4" max="4" width="19.33203125" style="51" customWidth="1"/>
    <col min="5" max="7" width="19.44140625" style="51" customWidth="1"/>
    <col min="8" max="8" width="19.5546875" style="51" customWidth="1"/>
    <col min="9" max="9" width="18.109375" style="51" customWidth="1"/>
    <col min="10" max="10" width="23.6640625" style="51" customWidth="1"/>
    <col min="11" max="11" width="18.5546875" style="52" customWidth="1"/>
    <col min="12" max="12" width="16.6640625" style="53" customWidth="1"/>
    <col min="13" max="13" width="16.6640625" style="28" customWidth="1"/>
    <col min="14" max="14" width="16.6640625" style="54" customWidth="1"/>
    <col min="15" max="15" width="16.6640625" style="55" customWidth="1"/>
    <col min="16" max="18" width="16.6640625" style="59" customWidth="1"/>
    <col min="19" max="27" width="16.6640625" style="55" customWidth="1"/>
    <col min="28" max="30" width="16.6640625" style="59" customWidth="1"/>
    <col min="31" max="31" width="8.88671875" style="51" customWidth="1"/>
    <col min="32" max="35" width="9.109375" style="51" hidden="1" customWidth="1"/>
    <col min="36" max="16384" width="8.88671875" style="51"/>
  </cols>
  <sheetData>
    <row r="1" spans="1:35" s="24" customFormat="1" ht="15.75" customHeight="1">
      <c r="A1" s="16"/>
      <c r="B1" s="17"/>
      <c r="C1" s="18"/>
      <c r="D1" s="18"/>
      <c r="E1" s="19"/>
      <c r="F1" s="19"/>
      <c r="G1" s="19"/>
      <c r="H1" s="19"/>
      <c r="I1" s="20"/>
      <c r="J1" s="35"/>
      <c r="K1" s="36"/>
      <c r="L1" s="37"/>
      <c r="M1" s="21"/>
      <c r="N1" s="38"/>
      <c r="O1" s="22"/>
      <c r="P1" s="23"/>
      <c r="Q1" s="23"/>
      <c r="R1" s="23"/>
      <c r="S1" s="22"/>
      <c r="T1" s="22"/>
      <c r="U1" s="22"/>
      <c r="V1" s="22"/>
      <c r="W1" s="22"/>
      <c r="X1" s="22"/>
      <c r="Y1" s="22"/>
      <c r="Z1" s="22"/>
      <c r="AA1" s="22"/>
      <c r="AB1" s="23"/>
      <c r="AC1" s="23"/>
      <c r="AD1" s="23"/>
    </row>
    <row r="2" spans="1:35" s="24" customFormat="1">
      <c r="A2" s="16"/>
      <c r="B2" s="17"/>
      <c r="C2" s="39" t="s">
        <v>98</v>
      </c>
      <c r="D2" s="40"/>
      <c r="E2" s="40"/>
      <c r="F2" s="40"/>
      <c r="G2" s="40"/>
      <c r="H2" s="40"/>
      <c r="I2" s="40"/>
      <c r="J2" s="40"/>
      <c r="K2" s="40"/>
      <c r="L2" s="40"/>
      <c r="M2" s="40"/>
      <c r="N2" s="41"/>
      <c r="O2" s="41"/>
      <c r="P2" s="56"/>
      <c r="Q2" s="56"/>
      <c r="R2" s="56"/>
      <c r="S2" s="22"/>
      <c r="T2" s="22"/>
      <c r="U2" s="22"/>
      <c r="V2" s="22"/>
      <c r="W2" s="22"/>
      <c r="X2" s="22"/>
      <c r="Y2" s="22"/>
      <c r="Z2" s="22"/>
      <c r="AA2" s="22"/>
      <c r="AB2" s="23"/>
      <c r="AC2" s="23"/>
      <c r="AD2" s="23"/>
    </row>
    <row r="3" spans="1:35" s="24" customFormat="1" ht="12" customHeight="1">
      <c r="A3" s="16"/>
      <c r="B3" s="26"/>
      <c r="C3" s="42" t="str">
        <f>AF10</f>
        <v>Kỳ công lương tháng 6/2021</v>
      </c>
      <c r="D3" s="18"/>
      <c r="E3" s="19"/>
      <c r="F3" s="19"/>
      <c r="G3" s="19"/>
      <c r="H3" s="19"/>
      <c r="I3" s="20"/>
      <c r="J3" s="35"/>
      <c r="K3" s="36"/>
      <c r="L3" s="37"/>
      <c r="M3" s="21"/>
      <c r="N3" s="38"/>
      <c r="O3" s="22"/>
      <c r="P3" s="23"/>
      <c r="Q3" s="23"/>
      <c r="R3" s="23"/>
      <c r="S3" s="22"/>
      <c r="T3" s="22"/>
      <c r="U3" s="22"/>
      <c r="V3" s="22"/>
      <c r="W3" s="22"/>
      <c r="X3" s="22"/>
      <c r="Y3" s="22"/>
      <c r="Z3" s="22"/>
      <c r="AA3" s="22"/>
      <c r="AB3" s="23"/>
      <c r="AC3" s="23"/>
      <c r="AD3" s="23"/>
    </row>
    <row r="4" spans="1:35" s="24" customFormat="1" ht="18.600000000000001" customHeight="1">
      <c r="A4" s="16"/>
      <c r="B4" s="26"/>
      <c r="C4" s="42" t="str">
        <f>"Từ ngày:  "&amp;AG10&amp;" đến ngày "&amp;AH10</f>
        <v>Từ ngày:  01/06/2021 đến ngày 30/06/2021</v>
      </c>
      <c r="D4" s="18"/>
      <c r="E4" s="19"/>
      <c r="F4" s="19"/>
      <c r="G4" s="19"/>
      <c r="H4" s="19"/>
      <c r="I4" s="20"/>
      <c r="J4" s="35"/>
      <c r="K4" s="36"/>
      <c r="L4" s="37"/>
      <c r="M4" s="21"/>
      <c r="N4" s="38"/>
      <c r="O4" s="22"/>
      <c r="P4" s="23"/>
      <c r="Q4" s="23"/>
      <c r="R4" s="23"/>
      <c r="S4" s="22"/>
      <c r="T4" s="22"/>
      <c r="U4" s="22"/>
      <c r="V4" s="22"/>
      <c r="W4" s="22"/>
      <c r="X4" s="22"/>
      <c r="Y4" s="22"/>
      <c r="Z4" s="22"/>
      <c r="AA4" s="22"/>
      <c r="AB4" s="23"/>
      <c r="AC4" s="23"/>
      <c r="AD4" s="23"/>
    </row>
    <row r="5" spans="1:35" s="24" customFormat="1" ht="16.2" customHeight="1">
      <c r="A5" s="16"/>
      <c r="B5" s="26"/>
      <c r="C5" s="42" t="str">
        <f>"Công chuẩn: "&amp;AI10</f>
        <v>Công chuẩn: 0</v>
      </c>
      <c r="D5" s="18"/>
      <c r="E5" s="19"/>
      <c r="F5" s="19"/>
      <c r="G5" s="19"/>
      <c r="H5" s="19"/>
      <c r="I5" s="20"/>
      <c r="J5" s="35"/>
      <c r="K5" s="36"/>
      <c r="L5" s="37"/>
      <c r="M5" s="21"/>
      <c r="N5" s="38"/>
      <c r="O5" s="22"/>
      <c r="P5" s="23"/>
      <c r="Q5" s="23"/>
      <c r="R5" s="23"/>
      <c r="S5" s="22"/>
      <c r="T5" s="22"/>
      <c r="U5" s="22"/>
      <c r="V5" s="22"/>
      <c r="W5" s="22"/>
      <c r="X5" s="22"/>
      <c r="Y5" s="22"/>
      <c r="Z5" s="22"/>
      <c r="AA5" s="22"/>
      <c r="AB5" s="23"/>
      <c r="AC5" s="23"/>
      <c r="AD5" s="23"/>
    </row>
    <row r="6" spans="1:35" s="24" customFormat="1" ht="12" customHeight="1">
      <c r="A6" s="16"/>
      <c r="B6" s="26"/>
      <c r="C6" s="42"/>
      <c r="D6" s="18"/>
      <c r="E6" s="19"/>
      <c r="F6" s="19"/>
      <c r="G6" s="19"/>
      <c r="H6" s="19"/>
      <c r="I6" s="20"/>
      <c r="J6" s="35"/>
      <c r="K6" s="36"/>
      <c r="L6" s="37"/>
      <c r="M6" s="21"/>
      <c r="N6" s="38"/>
      <c r="O6" s="22"/>
      <c r="P6" s="23"/>
      <c r="Q6" s="23"/>
      <c r="R6" s="23"/>
      <c r="S6" s="22"/>
      <c r="T6" s="22"/>
      <c r="U6" s="22"/>
      <c r="V6" s="22"/>
      <c r="W6" s="22"/>
      <c r="X6" s="22"/>
      <c r="Y6" s="22"/>
      <c r="Z6" s="22"/>
      <c r="AA6" s="22"/>
      <c r="AB6" s="23"/>
      <c r="AC6" s="23"/>
      <c r="AD6" s="23"/>
    </row>
    <row r="7" spans="1:35" s="24" customFormat="1" ht="15.6" customHeight="1">
      <c r="A7" s="16"/>
      <c r="B7" s="17"/>
      <c r="D7" s="18"/>
      <c r="E7" s="19"/>
      <c r="F7" s="19"/>
      <c r="G7" s="19"/>
      <c r="H7" s="19"/>
      <c r="I7" s="20"/>
      <c r="J7" s="35"/>
      <c r="K7" s="36"/>
      <c r="L7" s="37"/>
      <c r="M7" s="21"/>
      <c r="N7" s="38"/>
      <c r="O7" s="22"/>
      <c r="P7" s="23"/>
      <c r="Q7" s="23"/>
      <c r="R7" s="23"/>
      <c r="S7" s="22"/>
      <c r="T7" s="22"/>
      <c r="U7" s="22"/>
      <c r="V7" s="22"/>
      <c r="W7" s="22"/>
      <c r="X7" s="22"/>
      <c r="Y7" s="22"/>
      <c r="Z7" s="22"/>
      <c r="AA7" s="22"/>
      <c r="AB7" s="23"/>
      <c r="AC7" s="23"/>
      <c r="AD7" s="23"/>
    </row>
    <row r="8" spans="1:35" s="24" customFormat="1">
      <c r="A8" s="16"/>
      <c r="B8" s="17"/>
      <c r="C8" s="18"/>
      <c r="D8" s="18"/>
      <c r="E8" s="19"/>
      <c r="F8" s="19"/>
      <c r="G8" s="19"/>
      <c r="H8" s="19"/>
      <c r="I8" s="20"/>
      <c r="J8" s="35"/>
      <c r="K8" s="36"/>
      <c r="L8" s="37"/>
      <c r="M8" s="21"/>
      <c r="N8" s="38"/>
      <c r="O8" s="22"/>
      <c r="P8" s="23"/>
      <c r="Q8" s="23"/>
      <c r="R8" s="23"/>
      <c r="S8" s="22"/>
      <c r="T8" s="22"/>
      <c r="U8" s="22"/>
      <c r="V8" s="22"/>
      <c r="W8" s="22"/>
      <c r="X8" s="22"/>
      <c r="Y8" s="22"/>
      <c r="Z8" s="22"/>
      <c r="AA8" s="22"/>
      <c r="AB8" s="23"/>
      <c r="AC8" s="23"/>
      <c r="AD8" s="23"/>
    </row>
    <row r="9" spans="1:35" s="43" customFormat="1" ht="50.4">
      <c r="A9" s="61" t="s">
        <v>99</v>
      </c>
      <c r="B9" s="60" t="s">
        <v>86</v>
      </c>
      <c r="C9" s="60" t="s">
        <v>87</v>
      </c>
      <c r="D9" s="60" t="s">
        <v>88</v>
      </c>
      <c r="E9" s="60" t="s">
        <v>83</v>
      </c>
      <c r="F9" s="60" t="s">
        <v>17</v>
      </c>
      <c r="G9" s="60" t="s">
        <v>100</v>
      </c>
      <c r="H9" s="60" t="s">
        <v>101</v>
      </c>
      <c r="I9" s="60" t="s">
        <v>102</v>
      </c>
      <c r="J9" s="60" t="s">
        <v>103</v>
      </c>
      <c r="K9" s="60" t="s">
        <v>104</v>
      </c>
      <c r="L9" s="60" t="s">
        <v>108</v>
      </c>
      <c r="M9" s="60" t="s">
        <v>109</v>
      </c>
      <c r="N9" s="60" t="s">
        <v>110</v>
      </c>
      <c r="O9" s="60" t="s">
        <v>111</v>
      </c>
      <c r="P9" s="61" t="s">
        <v>105</v>
      </c>
      <c r="Q9" s="61" t="s">
        <v>112</v>
      </c>
      <c r="R9" s="61" t="s">
        <v>113</v>
      </c>
      <c r="S9" s="60" t="s">
        <v>114</v>
      </c>
      <c r="T9" s="60" t="s">
        <v>115</v>
      </c>
      <c r="U9" s="60" t="s">
        <v>116</v>
      </c>
      <c r="V9" s="60" t="s">
        <v>117</v>
      </c>
      <c r="W9" s="60" t="s">
        <v>118</v>
      </c>
      <c r="X9" s="60" t="s">
        <v>119</v>
      </c>
      <c r="Y9" s="60" t="s">
        <v>120</v>
      </c>
      <c r="Z9" s="60" t="s">
        <v>106</v>
      </c>
      <c r="AA9" s="60" t="s">
        <v>121</v>
      </c>
      <c r="AB9" s="61" t="s">
        <v>122</v>
      </c>
      <c r="AC9" s="61" t="s">
        <v>123</v>
      </c>
      <c r="AD9" s="61" t="s">
        <v>107</v>
      </c>
    </row>
    <row r="10" spans="1:35" s="31" customFormat="1" ht="15.6" customHeight="1">
      <c r="A10" s="29">
        <f>ROW()-9</f>
        <v>1</v>
      </c>
      <c r="B10" s="29"/>
      <c r="C10" s="30"/>
      <c r="D10" s="30"/>
      <c r="E10" s="30"/>
      <c r="F10" s="30"/>
      <c r="G10" s="30"/>
      <c r="H10" s="30"/>
      <c r="I10" s="30"/>
      <c r="J10" s="30"/>
      <c r="K10" s="30"/>
      <c r="L10" s="29"/>
      <c r="M10" s="29"/>
      <c r="N10" s="44"/>
      <c r="O10" s="44"/>
      <c r="P10" s="57"/>
      <c r="Q10" s="57"/>
      <c r="R10" s="57"/>
      <c r="S10" s="44"/>
      <c r="T10" s="44"/>
      <c r="U10" s="44"/>
      <c r="V10" s="44"/>
      <c r="W10" s="44"/>
      <c r="X10" s="44"/>
      <c r="Y10" s="44"/>
      <c r="Z10" s="44"/>
      <c r="AA10" s="44"/>
      <c r="AB10" s="57"/>
      <c r="AC10" s="57"/>
      <c r="AD10" s="57"/>
      <c r="AF10" s="32" t="s">
        <v>338</v>
      </c>
      <c r="AG10" s="32" t="s">
        <v>132</v>
      </c>
      <c r="AH10" s="32" t="s">
        <v>133</v>
      </c>
      <c r="AI10" s="32">
        <v>0</v>
      </c>
    </row>
    <row r="11" spans="1:35" s="31" customFormat="1" ht="18" customHeight="1">
      <c r="A11" s="29"/>
      <c r="B11" s="33" t="s">
        <v>0</v>
      </c>
      <c r="C11" s="34"/>
      <c r="D11" s="34"/>
      <c r="E11" s="45"/>
      <c r="F11" s="45"/>
      <c r="G11" s="45"/>
      <c r="H11" s="45"/>
      <c r="I11" s="46"/>
      <c r="J11" s="47"/>
      <c r="K11" s="48"/>
      <c r="L11" s="49"/>
      <c r="M11" s="49"/>
      <c r="N11" s="50"/>
      <c r="O11" s="50"/>
      <c r="P11" s="58">
        <f>SUM(P10:P$10)</f>
        <v>0</v>
      </c>
      <c r="Q11" s="58">
        <f>SUM(Q10:Q$10)</f>
        <v>0</v>
      </c>
      <c r="R11" s="58">
        <f>SUM(R10:R$10)</f>
        <v>0</v>
      </c>
      <c r="S11" s="50"/>
      <c r="T11" s="50">
        <f>SUM(T10:T$10)</f>
        <v>0</v>
      </c>
      <c r="U11" s="50">
        <f>SUM(U10:U$10)</f>
        <v>0</v>
      </c>
      <c r="V11" s="50">
        <f>SUM(V10:V$10)</f>
        <v>0</v>
      </c>
      <c r="W11" s="50">
        <f>SUM(W10:W$10)</f>
        <v>0</v>
      </c>
      <c r="X11" s="50">
        <f>SUM(X10:X$10)</f>
        <v>0</v>
      </c>
      <c r="Y11" s="50">
        <f>SUM(Y10:Y$10)</f>
        <v>0</v>
      </c>
      <c r="Z11" s="50">
        <f>SUM(Z10:Z$10)</f>
        <v>0</v>
      </c>
      <c r="AA11" s="50">
        <f>SUM(AA10:AA$10)</f>
        <v>0</v>
      </c>
      <c r="AB11" s="58">
        <f>SUM(AB10:AB$10)</f>
        <v>0</v>
      </c>
      <c r="AC11" s="58">
        <f>SUM(AC10:AC$10)</f>
        <v>0</v>
      </c>
      <c r="AD11" s="58">
        <f>SUM(AD10:AD$10)</f>
        <v>0</v>
      </c>
    </row>
  </sheetData>
  <pageMargins left="0.7" right="0.7" top="0.75" bottom="0.75" header="0.3" footer="0.3"/>
  <pageSetup paperSize="9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0"/>
  <dimension ref="B1:S40"/>
  <sheetViews>
    <sheetView zoomScaleNormal="100" workbookViewId="0"/>
  </sheetViews>
  <sheetFormatPr defaultColWidth="9.109375" defaultRowHeight="13.2"/>
  <cols>
    <col min="1" max="1" width="0.44140625" customWidth="1"/>
    <col min="2" max="2" width="7.88671875" customWidth="1"/>
    <col min="3" max="3" width="10" customWidth="1"/>
    <col min="4" max="4" width="1" customWidth="1"/>
    <col min="5" max="5" width="8.109375" customWidth="1"/>
    <col min="6" max="6" width="5" customWidth="1"/>
    <col min="7" max="7" width="15.88671875" customWidth="1"/>
    <col min="8" max="8" width="1.44140625" customWidth="1"/>
    <col min="9" max="9" width="8.6640625" customWidth="1"/>
    <col min="10" max="10" width="5.44140625" customWidth="1"/>
    <col min="11" max="11" width="4.33203125" customWidth="1"/>
    <col min="12" max="12" width="6.88671875" customWidth="1"/>
    <col min="13" max="13" width="1.6640625" customWidth="1"/>
    <col min="14" max="14" width="4.109375" hidden="1" customWidth="1"/>
    <col min="15" max="15" width="5.6640625" customWidth="1"/>
    <col min="16" max="16" width="1.44140625" customWidth="1"/>
    <col min="17" max="17" width="4.109375" customWidth="1"/>
    <col min="18" max="18" width="8" customWidth="1"/>
    <col min="19" max="19" width="12.88671875" customWidth="1"/>
  </cols>
  <sheetData>
    <row r="1" spans="2:18" ht="11.25" customHeight="1">
      <c r="F1" s="1" t="s">
        <v>66</v>
      </c>
    </row>
    <row r="2" spans="2:18" ht="11.25" customHeight="1">
      <c r="F2" s="2" t="s">
        <v>78</v>
      </c>
    </row>
    <row r="3" spans="2:18" ht="11.25" customHeight="1">
      <c r="F3" s="2" t="s">
        <v>67</v>
      </c>
    </row>
    <row r="4" spans="2:18" ht="11.25" customHeight="1">
      <c r="F4" s="2" t="s">
        <v>68</v>
      </c>
    </row>
    <row r="6" spans="2:18" ht="19.5" customHeight="1">
      <c r="B6" s="186"/>
      <c r="C6" s="188" t="s">
        <v>79</v>
      </c>
      <c r="D6" s="188"/>
      <c r="E6" s="188"/>
      <c r="F6" s="188"/>
      <c r="G6" s="188"/>
      <c r="H6" s="188"/>
      <c r="I6" s="188"/>
      <c r="J6" s="188"/>
      <c r="K6" s="188"/>
      <c r="L6" s="188"/>
      <c r="M6" s="188"/>
      <c r="N6" s="188"/>
      <c r="O6" s="188"/>
      <c r="P6" s="188"/>
      <c r="Q6" s="188"/>
      <c r="R6" s="188"/>
    </row>
    <row r="7" spans="2:18" ht="19.5" customHeight="1">
      <c r="B7" s="187"/>
      <c r="C7" s="189" t="s">
        <v>80</v>
      </c>
      <c r="D7" s="189"/>
      <c r="E7" s="189"/>
      <c r="F7" s="189"/>
      <c r="G7" s="189"/>
      <c r="H7" s="189"/>
      <c r="I7" s="189"/>
      <c r="J7" s="189"/>
      <c r="K7" s="189"/>
      <c r="L7" s="189"/>
      <c r="M7" s="189"/>
      <c r="N7" s="189"/>
      <c r="O7" s="189"/>
      <c r="P7" s="189"/>
      <c r="Q7" s="189"/>
      <c r="R7" s="190"/>
    </row>
    <row r="8" spans="2:18" ht="12.75" customHeight="1">
      <c r="B8" s="191" t="s">
        <v>12</v>
      </c>
      <c r="C8" s="192"/>
      <c r="D8" s="183" t="s">
        <v>14</v>
      </c>
      <c r="E8" s="194" t="s">
        <v>6</v>
      </c>
      <c r="F8" s="194"/>
      <c r="G8" s="194"/>
      <c r="H8" s="196" t="s">
        <v>15</v>
      </c>
      <c r="I8" s="197"/>
      <c r="J8" s="197"/>
      <c r="K8" s="197"/>
      <c r="L8" s="197"/>
      <c r="M8" s="182" t="s">
        <v>14</v>
      </c>
      <c r="N8" s="199" t="e">
        <f>+VLOOKUP($E$8,'Lương tổng hợp'!$B$8:$K$9,2,0)</f>
        <v>#N/A</v>
      </c>
      <c r="O8" s="200"/>
      <c r="P8" s="200"/>
      <c r="Q8" s="200"/>
      <c r="R8" s="201"/>
    </row>
    <row r="9" spans="2:18" ht="12.75" customHeight="1">
      <c r="B9" s="159" t="s">
        <v>13</v>
      </c>
      <c r="C9" s="160"/>
      <c r="D9" s="193"/>
      <c r="E9" s="195"/>
      <c r="F9" s="195"/>
      <c r="G9" s="195"/>
      <c r="H9" s="238" t="s">
        <v>16</v>
      </c>
      <c r="I9" s="239"/>
      <c r="J9" s="239"/>
      <c r="K9" s="239"/>
      <c r="L9" s="239"/>
      <c r="M9" s="198"/>
      <c r="N9" s="202"/>
      <c r="O9" s="202"/>
      <c r="P9" s="202"/>
      <c r="Q9" s="202"/>
      <c r="R9" s="203"/>
    </row>
    <row r="10" spans="2:18" ht="12.75" customHeight="1">
      <c r="B10" s="233" t="s">
        <v>17</v>
      </c>
      <c r="C10" s="234"/>
      <c r="D10" s="193" t="s">
        <v>14</v>
      </c>
      <c r="E10" s="240">
        <v>11</v>
      </c>
      <c r="F10" s="240"/>
      <c r="G10" s="240"/>
      <c r="H10" s="237" t="s">
        <v>19</v>
      </c>
      <c r="I10" s="198"/>
      <c r="J10" s="198"/>
      <c r="K10" s="198"/>
      <c r="L10" s="198"/>
      <c r="M10" s="198" t="s">
        <v>14</v>
      </c>
      <c r="N10" s="198"/>
      <c r="O10" s="198"/>
      <c r="P10" s="198"/>
      <c r="Q10" s="198"/>
      <c r="R10" s="205"/>
    </row>
    <row r="11" spans="2:18" ht="12.75" customHeight="1">
      <c r="B11" s="159" t="s">
        <v>18</v>
      </c>
      <c r="C11" s="160"/>
      <c r="D11" s="193"/>
      <c r="E11" s="240"/>
      <c r="F11" s="240"/>
      <c r="G11" s="240"/>
      <c r="H11" s="241" t="s">
        <v>20</v>
      </c>
      <c r="I11" s="242"/>
      <c r="J11" s="242"/>
      <c r="K11" s="242"/>
      <c r="L11" s="242"/>
      <c r="M11" s="198"/>
      <c r="N11" s="198"/>
      <c r="O11" s="198"/>
      <c r="P11" s="198"/>
      <c r="Q11" s="198"/>
      <c r="R11" s="205"/>
    </row>
    <row r="12" spans="2:18" ht="12.75" customHeight="1">
      <c r="B12" s="233" t="s">
        <v>21</v>
      </c>
      <c r="C12" s="234"/>
      <c r="D12" s="193" t="s">
        <v>14</v>
      </c>
      <c r="E12" s="236" t="e">
        <f>+VLOOKUP($E$8,'Lương tổng hợp'!$B$8:$K$9,4,0)</f>
        <v>#N/A</v>
      </c>
      <c r="F12" s="236"/>
      <c r="G12" s="236"/>
      <c r="H12" s="237" t="s">
        <v>23</v>
      </c>
      <c r="I12" s="198"/>
      <c r="J12" s="198"/>
      <c r="K12" s="198"/>
      <c r="L12" s="198"/>
      <c r="M12" s="198" t="s">
        <v>14</v>
      </c>
      <c r="N12" s="198" t="s">
        <v>70</v>
      </c>
      <c r="O12" s="198"/>
      <c r="P12" s="198"/>
      <c r="Q12" s="198"/>
      <c r="R12" s="205"/>
    </row>
    <row r="13" spans="2:18" ht="12.75" customHeight="1">
      <c r="B13" s="159" t="s">
        <v>22</v>
      </c>
      <c r="C13" s="160"/>
      <c r="D13" s="193"/>
      <c r="E13" s="236"/>
      <c r="F13" s="236"/>
      <c r="G13" s="236"/>
      <c r="H13" s="241" t="s">
        <v>24</v>
      </c>
      <c r="I13" s="242"/>
      <c r="J13" s="242"/>
      <c r="K13" s="242"/>
      <c r="L13" s="242"/>
      <c r="M13" s="198"/>
      <c r="N13" s="198"/>
      <c r="O13" s="198"/>
      <c r="P13" s="198"/>
      <c r="Q13" s="198"/>
      <c r="R13" s="205"/>
    </row>
    <row r="14" spans="2:18" ht="12.75" customHeight="1">
      <c r="B14" s="233" t="s">
        <v>25</v>
      </c>
      <c r="C14" s="234"/>
      <c r="D14" s="193" t="s">
        <v>14</v>
      </c>
      <c r="E14" s="243" t="str">
        <f>VLOOKUP(E8,'[1]Pay by bank'!$B$7:$D$79,2,0)</f>
        <v>0111000184241</v>
      </c>
      <c r="F14" s="243"/>
      <c r="G14" s="243"/>
      <c r="H14" s="237" t="s">
        <v>27</v>
      </c>
      <c r="I14" s="198"/>
      <c r="J14" s="198"/>
      <c r="K14" s="198"/>
      <c r="L14" s="198"/>
      <c r="M14" s="198" t="s">
        <v>14</v>
      </c>
      <c r="N14" s="198" t="s">
        <v>69</v>
      </c>
      <c r="O14" s="198"/>
      <c r="P14" s="198"/>
      <c r="Q14" s="198"/>
      <c r="R14" s="205"/>
    </row>
    <row r="15" spans="2:18" ht="13.5" customHeight="1">
      <c r="B15" s="207" t="s">
        <v>26</v>
      </c>
      <c r="C15" s="208"/>
      <c r="D15" s="148"/>
      <c r="E15" s="120"/>
      <c r="F15" s="120"/>
      <c r="G15" s="120"/>
      <c r="H15" s="230" t="s">
        <v>28</v>
      </c>
      <c r="I15" s="231"/>
      <c r="J15" s="231"/>
      <c r="K15" s="231"/>
      <c r="L15" s="231"/>
      <c r="M15" s="204"/>
      <c r="N15" s="204"/>
      <c r="O15" s="204"/>
      <c r="P15" s="204"/>
      <c r="Q15" s="204"/>
      <c r="R15" s="206"/>
    </row>
    <row r="16" spans="2:18" ht="13.5" customHeight="1">
      <c r="B16" s="232"/>
      <c r="C16" s="232"/>
      <c r="D16" s="3"/>
      <c r="E16" s="209"/>
      <c r="F16" s="209"/>
      <c r="G16" s="4"/>
      <c r="H16" s="210"/>
      <c r="I16" s="210"/>
      <c r="J16" s="210"/>
      <c r="K16" s="210"/>
      <c r="L16" s="210"/>
      <c r="M16" s="210"/>
      <c r="N16" s="210"/>
      <c r="O16" s="210"/>
      <c r="P16" s="210"/>
      <c r="Q16" s="210"/>
      <c r="R16" s="5"/>
    </row>
    <row r="17" spans="2:19" ht="12.75" customHeight="1">
      <c r="B17" s="211" t="s">
        <v>29</v>
      </c>
      <c r="C17" s="119"/>
      <c r="D17" s="119"/>
      <c r="E17" s="212"/>
      <c r="F17" s="211" t="s">
        <v>31</v>
      </c>
      <c r="G17" s="119"/>
      <c r="H17" s="119"/>
      <c r="I17" s="119"/>
      <c r="J17" s="119"/>
      <c r="K17" s="213" t="s">
        <v>33</v>
      </c>
      <c r="L17" s="149"/>
      <c r="M17" s="149"/>
      <c r="N17" s="149"/>
      <c r="O17" s="149"/>
      <c r="P17" s="149"/>
      <c r="Q17" s="149"/>
      <c r="R17" s="214"/>
    </row>
    <row r="18" spans="2:19" ht="13.5" customHeight="1">
      <c r="B18" s="215" t="s">
        <v>30</v>
      </c>
      <c r="C18" s="216"/>
      <c r="D18" s="216"/>
      <c r="E18" s="217"/>
      <c r="F18" s="216" t="s">
        <v>32</v>
      </c>
      <c r="G18" s="216"/>
      <c r="H18" s="216"/>
      <c r="I18" s="216"/>
      <c r="J18" s="216"/>
      <c r="K18" s="229" t="s">
        <v>34</v>
      </c>
      <c r="L18" s="179"/>
      <c r="M18" s="179"/>
      <c r="N18" s="179"/>
      <c r="O18" s="179"/>
      <c r="P18" s="179"/>
      <c r="Q18" s="179"/>
      <c r="R18" s="180"/>
    </row>
    <row r="19" spans="2:19" ht="11.25" customHeight="1">
      <c r="B19" s="222">
        <v>22</v>
      </c>
      <c r="C19" s="153"/>
      <c r="D19" s="153"/>
      <c r="E19" s="153"/>
      <c r="F19" s="211" t="s">
        <v>35</v>
      </c>
      <c r="G19" s="119"/>
      <c r="H19" s="228"/>
      <c r="I19" s="149" t="s">
        <v>4</v>
      </c>
      <c r="J19" s="214"/>
      <c r="K19" s="149" t="s">
        <v>37</v>
      </c>
      <c r="L19" s="149"/>
      <c r="M19" s="149"/>
      <c r="N19" s="149"/>
      <c r="O19" s="149"/>
      <c r="P19" s="149"/>
      <c r="Q19" s="149" t="s">
        <v>4</v>
      </c>
      <c r="R19" s="214"/>
    </row>
    <row r="20" spans="2:19" ht="10.5" customHeight="1">
      <c r="B20" s="226"/>
      <c r="C20" s="227"/>
      <c r="D20" s="227"/>
      <c r="E20" s="227"/>
      <c r="F20" s="218" t="s">
        <v>36</v>
      </c>
      <c r="G20" s="219"/>
      <c r="H20" s="227"/>
      <c r="I20" s="179" t="s">
        <v>5</v>
      </c>
      <c r="J20" s="180"/>
      <c r="K20" s="179" t="s">
        <v>38</v>
      </c>
      <c r="L20" s="179"/>
      <c r="M20" s="179"/>
      <c r="N20" s="179"/>
      <c r="O20" s="179"/>
      <c r="P20" s="150"/>
      <c r="Q20" s="179" t="s">
        <v>5</v>
      </c>
      <c r="R20" s="180"/>
    </row>
    <row r="21" spans="2:19" ht="12.75" customHeight="1">
      <c r="B21" s="233" t="s">
        <v>39</v>
      </c>
      <c r="C21" s="234"/>
      <c r="D21" s="193" t="s">
        <v>14</v>
      </c>
      <c r="E21" s="235" t="e">
        <f>VLOOKUP(E8,'Lương tổng hợp'!$B$8:$K$9,5,0)</f>
        <v>#N/A</v>
      </c>
      <c r="F21" s="191" t="s">
        <v>1</v>
      </c>
      <c r="G21" s="192"/>
      <c r="H21" s="153" t="s">
        <v>14</v>
      </c>
      <c r="I21" s="141" t="e">
        <f>VLOOKUP(E8,'Lương tổng hợp'!$B$8:$K$9,6,0)</f>
        <v>#N/A</v>
      </c>
      <c r="J21" s="141"/>
      <c r="K21" s="181" t="s">
        <v>42</v>
      </c>
      <c r="L21" s="182"/>
      <c r="M21" s="182"/>
      <c r="N21" s="182"/>
      <c r="O21" s="182"/>
      <c r="P21" s="183" t="s">
        <v>14</v>
      </c>
      <c r="Q21" s="184" t="e">
        <f>VLOOKUP(E8,'Lương tổng hợp'!$B$8:$K$9,22,0)</f>
        <v>#N/A</v>
      </c>
      <c r="R21" s="185"/>
    </row>
    <row r="22" spans="2:19" ht="12.75" customHeight="1">
      <c r="B22" s="175" t="s">
        <v>40</v>
      </c>
      <c r="C22" s="176"/>
      <c r="D22" s="163"/>
      <c r="E22" s="178"/>
      <c r="F22" s="175" t="s">
        <v>41</v>
      </c>
      <c r="G22" s="176"/>
      <c r="H22" s="152"/>
      <c r="I22" s="172"/>
      <c r="J22" s="172"/>
      <c r="K22" s="161" t="s">
        <v>43</v>
      </c>
      <c r="L22" s="162"/>
      <c r="M22" s="162"/>
      <c r="N22" s="162"/>
      <c r="O22" s="162"/>
      <c r="P22" s="163"/>
      <c r="Q22" s="172"/>
      <c r="R22" s="174"/>
    </row>
    <row r="23" spans="2:19" ht="12.75" customHeight="1">
      <c r="B23" s="145" t="s">
        <v>44</v>
      </c>
      <c r="C23" s="146"/>
      <c r="D23" s="147" t="s">
        <v>14</v>
      </c>
      <c r="E23" s="177"/>
      <c r="F23" s="145" t="s">
        <v>77</v>
      </c>
      <c r="G23" s="146"/>
      <c r="H23" s="151" t="s">
        <v>14</v>
      </c>
      <c r="I23" s="140" t="e">
        <f>VLOOKUP(E8,'Lương tổng hợp'!$B$8:$K$9,13,0)</f>
        <v>#N/A</v>
      </c>
      <c r="J23" s="140"/>
      <c r="K23" s="142" t="s">
        <v>3</v>
      </c>
      <c r="L23" s="143"/>
      <c r="M23" s="143"/>
      <c r="N23" s="143"/>
      <c r="O23" s="143"/>
      <c r="P23" s="147" t="s">
        <v>14</v>
      </c>
      <c r="Q23" s="140" t="e">
        <f>VLOOKUP(E8,'Lương tổng hợp'!$B$8:$K$9,34,0)</f>
        <v>#N/A</v>
      </c>
      <c r="R23" s="173"/>
    </row>
    <row r="24" spans="2:19" ht="12.75" customHeight="1">
      <c r="B24" s="175" t="s">
        <v>45</v>
      </c>
      <c r="C24" s="176"/>
      <c r="D24" s="163"/>
      <c r="E24" s="178"/>
      <c r="F24" s="175" t="s">
        <v>72</v>
      </c>
      <c r="G24" s="176"/>
      <c r="H24" s="152"/>
      <c r="I24" s="172"/>
      <c r="J24" s="172"/>
      <c r="K24" s="161" t="s">
        <v>46</v>
      </c>
      <c r="L24" s="162"/>
      <c r="M24" s="162"/>
      <c r="N24" s="162"/>
      <c r="O24" s="162"/>
      <c r="P24" s="163"/>
      <c r="Q24" s="172"/>
      <c r="R24" s="174"/>
    </row>
    <row r="25" spans="2:19" ht="12.75" customHeight="1">
      <c r="B25" s="145" t="s">
        <v>47</v>
      </c>
      <c r="C25" s="146"/>
      <c r="D25" s="147" t="s">
        <v>14</v>
      </c>
      <c r="E25" s="177"/>
      <c r="F25" s="145" t="s">
        <v>71</v>
      </c>
      <c r="G25" s="146"/>
      <c r="H25" s="151" t="s">
        <v>14</v>
      </c>
      <c r="I25" s="140" t="e">
        <f>VLOOKUP(E8,'Lương tổng hợp'!$B$8:$K$9,26,0)</f>
        <v>#N/A</v>
      </c>
      <c r="J25" s="140"/>
      <c r="K25" s="142" t="s">
        <v>49</v>
      </c>
      <c r="L25" s="143"/>
      <c r="M25" s="143"/>
      <c r="N25" s="143"/>
      <c r="O25" s="143"/>
      <c r="P25" s="147" t="s">
        <v>14</v>
      </c>
      <c r="Q25" s="140">
        <v>0</v>
      </c>
      <c r="R25" s="173"/>
      <c r="S25" s="12"/>
    </row>
    <row r="26" spans="2:19" ht="12.75" customHeight="1">
      <c r="B26" s="175" t="s">
        <v>48</v>
      </c>
      <c r="C26" s="176"/>
      <c r="D26" s="163"/>
      <c r="E26" s="178"/>
      <c r="F26" s="175" t="s">
        <v>73</v>
      </c>
      <c r="G26" s="176"/>
      <c r="H26" s="152"/>
      <c r="I26" s="172"/>
      <c r="J26" s="172"/>
      <c r="K26" s="161" t="s">
        <v>50</v>
      </c>
      <c r="L26" s="162"/>
      <c r="M26" s="162"/>
      <c r="N26" s="162"/>
      <c r="O26" s="162"/>
      <c r="P26" s="163"/>
      <c r="Q26" s="172"/>
      <c r="R26" s="174"/>
    </row>
    <row r="27" spans="2:19" ht="12.75" customHeight="1">
      <c r="B27" s="145" t="s">
        <v>51</v>
      </c>
      <c r="C27" s="146"/>
      <c r="D27" s="147" t="s">
        <v>14</v>
      </c>
      <c r="E27" s="177"/>
      <c r="F27" s="145" t="s">
        <v>8</v>
      </c>
      <c r="G27" s="146"/>
      <c r="H27" s="151" t="s">
        <v>14</v>
      </c>
      <c r="I27" s="140">
        <v>0</v>
      </c>
      <c r="J27" s="140"/>
      <c r="K27" s="142" t="s">
        <v>53</v>
      </c>
      <c r="L27" s="143"/>
      <c r="M27" s="143"/>
      <c r="N27" s="143"/>
      <c r="O27" s="143"/>
      <c r="P27" s="147" t="s">
        <v>14</v>
      </c>
      <c r="Q27" s="155">
        <v>0</v>
      </c>
      <c r="R27" s="156"/>
    </row>
    <row r="28" spans="2:19" ht="12.75" customHeight="1">
      <c r="B28" s="175" t="s">
        <v>52</v>
      </c>
      <c r="C28" s="176"/>
      <c r="D28" s="163"/>
      <c r="E28" s="178"/>
      <c r="F28" s="175" t="s">
        <v>74</v>
      </c>
      <c r="G28" s="176"/>
      <c r="H28" s="152"/>
      <c r="I28" s="172"/>
      <c r="J28" s="172"/>
      <c r="K28" s="161" t="s">
        <v>54</v>
      </c>
      <c r="L28" s="162"/>
      <c r="M28" s="162"/>
      <c r="N28" s="162"/>
      <c r="O28" s="162"/>
      <c r="P28" s="163"/>
      <c r="Q28" s="165"/>
      <c r="R28" s="166"/>
    </row>
    <row r="29" spans="2:19" ht="12.75" customHeight="1">
      <c r="B29" s="220"/>
      <c r="C29" s="151"/>
      <c r="D29" s="147"/>
      <c r="E29" s="151"/>
      <c r="F29" s="145" t="s">
        <v>7</v>
      </c>
      <c r="G29" s="146"/>
      <c r="H29" s="151" t="s">
        <v>14</v>
      </c>
      <c r="I29" s="140">
        <v>0</v>
      </c>
      <c r="J29" s="140"/>
      <c r="K29" s="142" t="s">
        <v>11</v>
      </c>
      <c r="L29" s="143"/>
      <c r="M29" s="143"/>
      <c r="N29" s="143"/>
      <c r="O29" s="143"/>
      <c r="P29" s="147" t="s">
        <v>14</v>
      </c>
      <c r="Q29" s="140" t="e">
        <f>VLOOKUP(E8,'Lương tổng hợp'!$B$8:$K$9,39,0)</f>
        <v>#N/A</v>
      </c>
      <c r="R29" s="173"/>
    </row>
    <row r="30" spans="2:19" ht="12.75" customHeight="1">
      <c r="B30" s="221"/>
      <c r="C30" s="152"/>
      <c r="D30" s="163"/>
      <c r="E30" s="152"/>
      <c r="F30" s="175" t="s">
        <v>56</v>
      </c>
      <c r="G30" s="176"/>
      <c r="H30" s="152"/>
      <c r="I30" s="172"/>
      <c r="J30" s="172"/>
      <c r="K30" s="161" t="s">
        <v>55</v>
      </c>
      <c r="L30" s="162"/>
      <c r="M30" s="162"/>
      <c r="N30" s="162"/>
      <c r="O30" s="162"/>
      <c r="P30" s="163"/>
      <c r="Q30" s="172"/>
      <c r="R30" s="174"/>
    </row>
    <row r="31" spans="2:19" ht="12.75" customHeight="1">
      <c r="B31" s="220"/>
      <c r="C31" s="151"/>
      <c r="D31" s="147"/>
      <c r="E31" s="151"/>
      <c r="F31" s="10" t="s">
        <v>10</v>
      </c>
      <c r="G31" s="11"/>
      <c r="H31" s="151" t="s">
        <v>14</v>
      </c>
      <c r="I31" s="140" t="e">
        <f>VLOOKUP(E8,'Lương tổng hợp'!$B$8:$K$9,30,0)</f>
        <v>#N/A</v>
      </c>
      <c r="J31" s="140"/>
      <c r="K31" s="142" t="s">
        <v>57</v>
      </c>
      <c r="L31" s="143"/>
      <c r="M31" s="143"/>
      <c r="N31" s="143"/>
      <c r="O31" s="143"/>
      <c r="P31" s="147" t="s">
        <v>14</v>
      </c>
      <c r="Q31" s="167" t="e">
        <f>I31</f>
        <v>#N/A</v>
      </c>
      <c r="R31" s="156"/>
    </row>
    <row r="32" spans="2:19" ht="12.75" customHeight="1">
      <c r="B32" s="221"/>
      <c r="C32" s="152"/>
      <c r="D32" s="163"/>
      <c r="E32" s="152"/>
      <c r="F32" s="8" t="s">
        <v>59</v>
      </c>
      <c r="G32" s="9"/>
      <c r="H32" s="152"/>
      <c r="I32" s="172"/>
      <c r="J32" s="172"/>
      <c r="K32" s="161" t="s">
        <v>58</v>
      </c>
      <c r="L32" s="162"/>
      <c r="M32" s="162"/>
      <c r="N32" s="162"/>
      <c r="O32" s="162"/>
      <c r="P32" s="163"/>
      <c r="Q32" s="165"/>
      <c r="R32" s="166"/>
    </row>
    <row r="33" spans="2:18" ht="12.75" customHeight="1">
      <c r="B33" s="220"/>
      <c r="C33" s="151"/>
      <c r="D33" s="147"/>
      <c r="E33" s="151"/>
      <c r="F33" s="10" t="s">
        <v>9</v>
      </c>
      <c r="G33" s="11"/>
      <c r="H33" s="151" t="s">
        <v>14</v>
      </c>
      <c r="I33" s="140">
        <v>0</v>
      </c>
      <c r="J33" s="140"/>
      <c r="K33" s="142"/>
      <c r="L33" s="143"/>
      <c r="M33" s="143"/>
      <c r="N33" s="143"/>
      <c r="O33" s="143"/>
      <c r="P33" s="147"/>
      <c r="Q33" s="164"/>
      <c r="R33" s="156"/>
    </row>
    <row r="34" spans="2:18" ht="13.5" customHeight="1">
      <c r="B34" s="221"/>
      <c r="C34" s="152"/>
      <c r="D34" s="163"/>
      <c r="E34" s="152"/>
      <c r="F34" s="6" t="s">
        <v>60</v>
      </c>
      <c r="G34" s="7"/>
      <c r="H34" s="152"/>
      <c r="I34" s="172"/>
      <c r="J34" s="172"/>
      <c r="K34" s="161"/>
      <c r="L34" s="162"/>
      <c r="M34" s="162"/>
      <c r="N34" s="162"/>
      <c r="O34" s="162"/>
      <c r="P34" s="163"/>
      <c r="Q34" s="165"/>
      <c r="R34" s="166"/>
    </row>
    <row r="35" spans="2:18">
      <c r="B35" s="220"/>
      <c r="C35" s="151"/>
      <c r="D35" s="147"/>
      <c r="E35" s="151"/>
      <c r="F35" s="145"/>
      <c r="G35" s="146"/>
      <c r="H35" s="151"/>
      <c r="I35" s="140"/>
      <c r="J35" s="140"/>
      <c r="K35" s="142"/>
      <c r="L35" s="143"/>
      <c r="M35" s="143"/>
      <c r="N35" s="143"/>
      <c r="O35" s="143"/>
      <c r="P35" s="147"/>
      <c r="Q35" s="155"/>
      <c r="R35" s="156"/>
    </row>
    <row r="36" spans="2:18">
      <c r="B36" s="222"/>
      <c r="C36" s="153"/>
      <c r="D36" s="193"/>
      <c r="E36" s="153"/>
      <c r="F36" s="159"/>
      <c r="G36" s="160"/>
      <c r="H36" s="153"/>
      <c r="I36" s="141"/>
      <c r="J36" s="141"/>
      <c r="K36" s="161"/>
      <c r="L36" s="162"/>
      <c r="M36" s="162"/>
      <c r="N36" s="162"/>
      <c r="O36" s="162"/>
      <c r="P36" s="148"/>
      <c r="Q36" s="157"/>
      <c r="R36" s="158"/>
    </row>
    <row r="37" spans="2:18">
      <c r="B37" s="223" t="s">
        <v>61</v>
      </c>
      <c r="C37" s="154"/>
      <c r="D37" s="149" t="s">
        <v>14</v>
      </c>
      <c r="E37" s="212">
        <v>1</v>
      </c>
      <c r="F37" s="154" t="s">
        <v>75</v>
      </c>
      <c r="G37" s="154"/>
      <c r="H37" s="119" t="s">
        <v>14</v>
      </c>
      <c r="I37" s="121" t="e">
        <f>SUM(I25:J34)</f>
        <v>#N/A</v>
      </c>
      <c r="J37" s="122"/>
      <c r="K37" s="125" t="s">
        <v>63</v>
      </c>
      <c r="L37" s="126"/>
      <c r="M37" s="126"/>
      <c r="N37" s="126"/>
      <c r="O37" s="126"/>
      <c r="P37" s="149" t="s">
        <v>14</v>
      </c>
      <c r="Q37" s="168" t="e">
        <f>+SUM(Q21:R34)</f>
        <v>#N/A</v>
      </c>
      <c r="R37" s="169"/>
    </row>
    <row r="38" spans="2:18">
      <c r="B38" s="224" t="s">
        <v>62</v>
      </c>
      <c r="C38" s="144"/>
      <c r="D38" s="150"/>
      <c r="E38" s="225"/>
      <c r="F38" s="144" t="s">
        <v>76</v>
      </c>
      <c r="G38" s="144"/>
      <c r="H38" s="120"/>
      <c r="I38" s="123"/>
      <c r="J38" s="124"/>
      <c r="K38" s="127" t="s">
        <v>64</v>
      </c>
      <c r="L38" s="128"/>
      <c r="M38" s="128"/>
      <c r="N38" s="128"/>
      <c r="O38" s="128"/>
      <c r="P38" s="150"/>
      <c r="Q38" s="170"/>
      <c r="R38" s="171"/>
    </row>
    <row r="39" spans="2:18">
      <c r="B39" s="129"/>
      <c r="C39" s="130"/>
      <c r="D39" s="130"/>
      <c r="E39" s="131"/>
      <c r="F39" s="135" t="s">
        <v>2</v>
      </c>
      <c r="G39" s="135"/>
      <c r="H39" s="135"/>
      <c r="I39" s="135"/>
      <c r="J39" s="135"/>
      <c r="K39" s="135"/>
      <c r="L39" s="136"/>
      <c r="M39" s="137"/>
      <c r="N39" s="137"/>
      <c r="O39" s="137"/>
      <c r="P39" s="112"/>
      <c r="Q39" s="114" t="e">
        <f>I37-Q37</f>
        <v>#N/A</v>
      </c>
      <c r="R39" s="115"/>
    </row>
    <row r="40" spans="2:18">
      <c r="B40" s="132"/>
      <c r="C40" s="133"/>
      <c r="D40" s="133"/>
      <c r="E40" s="134"/>
      <c r="F40" s="118" t="s">
        <v>65</v>
      </c>
      <c r="G40" s="118"/>
      <c r="H40" s="118"/>
      <c r="I40" s="118"/>
      <c r="J40" s="118"/>
      <c r="K40" s="118"/>
      <c r="L40" s="138"/>
      <c r="M40" s="139"/>
      <c r="N40" s="139"/>
      <c r="O40" s="139"/>
      <c r="P40" s="113"/>
      <c r="Q40" s="116"/>
      <c r="R40" s="117"/>
    </row>
  </sheetData>
  <mergeCells count="163">
    <mergeCell ref="N10:R11"/>
    <mergeCell ref="B11:C11"/>
    <mergeCell ref="H11:L11"/>
    <mergeCell ref="B12:C12"/>
    <mergeCell ref="D12:D13"/>
    <mergeCell ref="M10:M11"/>
    <mergeCell ref="B24:C24"/>
    <mergeCell ref="B23:C23"/>
    <mergeCell ref="E23:E24"/>
    <mergeCell ref="K18:R18"/>
    <mergeCell ref="H15:L15"/>
    <mergeCell ref="B16:C16"/>
    <mergeCell ref="B21:C21"/>
    <mergeCell ref="E21:E22"/>
    <mergeCell ref="F21:G21"/>
    <mergeCell ref="E12:G13"/>
    <mergeCell ref="H12:L12"/>
    <mergeCell ref="M12:M13"/>
    <mergeCell ref="N12:R13"/>
    <mergeCell ref="B13:C13"/>
    <mergeCell ref="B10:C10"/>
    <mergeCell ref="D10:D11"/>
    <mergeCell ref="E10:G11"/>
    <mergeCell ref="H10:L10"/>
    <mergeCell ref="H13:L13"/>
    <mergeCell ref="B14:C14"/>
    <mergeCell ref="D14:D15"/>
    <mergeCell ref="E14:G15"/>
    <mergeCell ref="H14:L14"/>
    <mergeCell ref="D29:D30"/>
    <mergeCell ref="B29:C30"/>
    <mergeCell ref="E27:E28"/>
    <mergeCell ref="B19:E20"/>
    <mergeCell ref="F19:G19"/>
    <mergeCell ref="H19:H20"/>
    <mergeCell ref="I19:J19"/>
    <mergeCell ref="D23:D24"/>
    <mergeCell ref="I23:J24"/>
    <mergeCell ref="D21:D22"/>
    <mergeCell ref="H21:H22"/>
    <mergeCell ref="I21:J22"/>
    <mergeCell ref="B22:C22"/>
    <mergeCell ref="E29:E30"/>
    <mergeCell ref="F29:G29"/>
    <mergeCell ref="H29:H30"/>
    <mergeCell ref="I29:J30"/>
    <mergeCell ref="F30:G30"/>
    <mergeCell ref="F27:G27"/>
    <mergeCell ref="K19:O19"/>
    <mergeCell ref="P19:P20"/>
    <mergeCell ref="Q19:R19"/>
    <mergeCell ref="B18:E18"/>
    <mergeCell ref="F18:J18"/>
    <mergeCell ref="F20:G20"/>
    <mergeCell ref="I20:J20"/>
    <mergeCell ref="D37:D38"/>
    <mergeCell ref="D35:D36"/>
    <mergeCell ref="D33:D34"/>
    <mergeCell ref="B33:C34"/>
    <mergeCell ref="E33:E34"/>
    <mergeCell ref="B35:C36"/>
    <mergeCell ref="E35:E36"/>
    <mergeCell ref="B37:C37"/>
    <mergeCell ref="B38:C38"/>
    <mergeCell ref="E37:E38"/>
    <mergeCell ref="K30:O30"/>
    <mergeCell ref="B31:C32"/>
    <mergeCell ref="E31:E32"/>
    <mergeCell ref="H31:H32"/>
    <mergeCell ref="D27:D28"/>
    <mergeCell ref="I27:J28"/>
    <mergeCell ref="D31:D32"/>
    <mergeCell ref="M14:M15"/>
    <mergeCell ref="N14:R15"/>
    <mergeCell ref="B15:C15"/>
    <mergeCell ref="E16:F16"/>
    <mergeCell ref="H16:I16"/>
    <mergeCell ref="J16:N16"/>
    <mergeCell ref="O16:Q16"/>
    <mergeCell ref="B17:E17"/>
    <mergeCell ref="F17:J17"/>
    <mergeCell ref="K17:R17"/>
    <mergeCell ref="B6:B7"/>
    <mergeCell ref="C6:R6"/>
    <mergeCell ref="C7:R7"/>
    <mergeCell ref="B8:C8"/>
    <mergeCell ref="D8:D9"/>
    <mergeCell ref="E8:G9"/>
    <mergeCell ref="H8:L8"/>
    <mergeCell ref="M8:M9"/>
    <mergeCell ref="N8:R9"/>
    <mergeCell ref="B9:C9"/>
    <mergeCell ref="H9:L9"/>
    <mergeCell ref="K20:O20"/>
    <mergeCell ref="Q20:R20"/>
    <mergeCell ref="K21:O21"/>
    <mergeCell ref="P21:P22"/>
    <mergeCell ref="Q21:R22"/>
    <mergeCell ref="F22:G22"/>
    <mergeCell ref="K22:O22"/>
    <mergeCell ref="K23:O23"/>
    <mergeCell ref="P23:P24"/>
    <mergeCell ref="Q23:R24"/>
    <mergeCell ref="F24:G24"/>
    <mergeCell ref="K24:O24"/>
    <mergeCell ref="F23:G23"/>
    <mergeCell ref="H23:H24"/>
    <mergeCell ref="B28:C28"/>
    <mergeCell ref="F28:G28"/>
    <mergeCell ref="K28:O28"/>
    <mergeCell ref="B27:C27"/>
    <mergeCell ref="H27:H28"/>
    <mergeCell ref="B25:C25"/>
    <mergeCell ref="E25:E26"/>
    <mergeCell ref="F25:G25"/>
    <mergeCell ref="H25:H26"/>
    <mergeCell ref="D25:D26"/>
    <mergeCell ref="B26:C26"/>
    <mergeCell ref="F26:G26"/>
    <mergeCell ref="K25:O25"/>
    <mergeCell ref="P25:P26"/>
    <mergeCell ref="Q25:R26"/>
    <mergeCell ref="I25:J26"/>
    <mergeCell ref="K29:O29"/>
    <mergeCell ref="P29:P30"/>
    <mergeCell ref="Q29:R30"/>
    <mergeCell ref="K26:O26"/>
    <mergeCell ref="K27:O27"/>
    <mergeCell ref="P27:P28"/>
    <mergeCell ref="Q27:R28"/>
    <mergeCell ref="Q35:R36"/>
    <mergeCell ref="F36:G36"/>
    <mergeCell ref="K36:O36"/>
    <mergeCell ref="P31:P32"/>
    <mergeCell ref="K32:O32"/>
    <mergeCell ref="K33:O33"/>
    <mergeCell ref="P33:P34"/>
    <mergeCell ref="Q33:R34"/>
    <mergeCell ref="K34:O34"/>
    <mergeCell ref="Q31:R32"/>
    <mergeCell ref="I33:J34"/>
    <mergeCell ref="I31:J32"/>
    <mergeCell ref="I35:J36"/>
    <mergeCell ref="K35:O35"/>
    <mergeCell ref="F38:G38"/>
    <mergeCell ref="F35:G35"/>
    <mergeCell ref="K31:O31"/>
    <mergeCell ref="P35:P36"/>
    <mergeCell ref="P37:P38"/>
    <mergeCell ref="H33:H34"/>
    <mergeCell ref="H35:H36"/>
    <mergeCell ref="F37:G37"/>
    <mergeCell ref="P39:P40"/>
    <mergeCell ref="Q39:R40"/>
    <mergeCell ref="F40:K40"/>
    <mergeCell ref="H37:H38"/>
    <mergeCell ref="I37:J38"/>
    <mergeCell ref="K37:O37"/>
    <mergeCell ref="K38:O38"/>
    <mergeCell ref="B39:E40"/>
    <mergeCell ref="F39:K39"/>
    <mergeCell ref="L39:O40"/>
    <mergeCell ref="Q37:R38"/>
  </mergeCells>
  <printOptions horizontalCentered="1"/>
  <pageMargins left="0.5" right="0.2" top="0.5" bottom="0.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Lương tổng hợp</vt:lpstr>
      <vt:lpstr>Lương báo cáo sở</vt:lpstr>
      <vt:lpstr>Payslip</vt:lpstr>
    </vt:vector>
  </TitlesOfParts>
  <Company>BAO TIN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Thanh An</dc:creator>
  <cp:lastModifiedBy>Linh Nguyen Van</cp:lastModifiedBy>
  <cp:lastPrinted>2018-02-27T12:51:58Z</cp:lastPrinted>
  <dcterms:created xsi:type="dcterms:W3CDTF">2010-11-03T01:22:06Z</dcterms:created>
  <dcterms:modified xsi:type="dcterms:W3CDTF">2021-09-07T08:17:51Z</dcterms:modified>
</cp:coreProperties>
</file>