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HMS_Assignemnt1_Group2\"/>
    </mc:Choice>
  </mc:AlternateContent>
  <bookViews>
    <workbookView xWindow="0" yWindow="0" windowWidth="17256" windowHeight="5772" activeTab="2"/>
  </bookViews>
  <sheets>
    <sheet name="Description" sheetId="1" r:id="rId1"/>
    <sheet name="HMS" sheetId="3" r:id="rId2"/>
    <sheet name="Multiple Stakeholders" sheetId="4" r:id="rId3"/>
  </sheets>
  <calcPr calcId="162913"/>
</workbook>
</file>

<file path=xl/calcChain.xml><?xml version="1.0" encoding="utf-8"?>
<calcChain xmlns="http://schemas.openxmlformats.org/spreadsheetml/2006/main">
  <c r="N28" i="4" l="1"/>
  <c r="O5" i="4" s="1"/>
  <c r="L28" i="4"/>
  <c r="M7" i="4" s="1"/>
  <c r="G28" i="4"/>
  <c r="F28" i="4"/>
  <c r="E28" i="4"/>
  <c r="D28" i="4"/>
  <c r="C28" i="4"/>
  <c r="B28" i="4"/>
  <c r="M5" i="4"/>
  <c r="M6" i="4"/>
  <c r="M13" i="4"/>
  <c r="M17" i="4"/>
  <c r="M18" i="4"/>
  <c r="M24" i="4"/>
  <c r="M25" i="4"/>
  <c r="M26" i="4"/>
  <c r="M27" i="4"/>
  <c r="J6" i="4"/>
  <c r="I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H21" i="4"/>
  <c r="J21" i="4" s="1"/>
  <c r="H5" i="4"/>
  <c r="J5" i="4" s="1"/>
  <c r="H4" i="4"/>
  <c r="H6" i="4"/>
  <c r="H7" i="4"/>
  <c r="H8" i="4"/>
  <c r="J8" i="4" s="1"/>
  <c r="H9" i="4"/>
  <c r="H10" i="4"/>
  <c r="H11" i="4"/>
  <c r="H12" i="4"/>
  <c r="H13" i="4"/>
  <c r="J13" i="4" s="1"/>
  <c r="H14" i="4"/>
  <c r="H15" i="4"/>
  <c r="H16" i="4"/>
  <c r="J16" i="4" s="1"/>
  <c r="H17" i="4"/>
  <c r="H18" i="4"/>
  <c r="H19" i="4"/>
  <c r="H20" i="4"/>
  <c r="J20" i="4" s="1"/>
  <c r="H22" i="4"/>
  <c r="H23" i="4"/>
  <c r="H24" i="4"/>
  <c r="H25" i="4"/>
  <c r="H26" i="4"/>
  <c r="H27" i="4"/>
  <c r="J27" i="4" s="1"/>
  <c r="H28" i="3"/>
  <c r="F28" i="3"/>
  <c r="C28" i="3"/>
  <c r="B28" i="3"/>
  <c r="D28" i="3"/>
  <c r="E7" i="3" s="1"/>
  <c r="E6" i="3"/>
  <c r="E18" i="3"/>
  <c r="D27" i="3"/>
  <c r="O8" i="4" l="1"/>
  <c r="O7" i="4"/>
  <c r="M15" i="4"/>
  <c r="M16" i="4"/>
  <c r="M14" i="4"/>
  <c r="J11" i="4"/>
  <c r="J26" i="4"/>
  <c r="J25" i="4"/>
  <c r="J24" i="4"/>
  <c r="J23" i="4"/>
  <c r="J22" i="4"/>
  <c r="J18" i="4"/>
  <c r="J17" i="4"/>
  <c r="J15" i="4"/>
  <c r="J14" i="4"/>
  <c r="J12" i="4"/>
  <c r="J10" i="4"/>
  <c r="J9" i="4"/>
  <c r="J7" i="4"/>
  <c r="H28" i="4"/>
  <c r="J19" i="4"/>
  <c r="O6" i="4"/>
  <c r="O19" i="4"/>
  <c r="O17" i="4"/>
  <c r="O27" i="4"/>
  <c r="O18" i="4"/>
  <c r="O16" i="4"/>
  <c r="O15" i="4"/>
  <c r="O26" i="4"/>
  <c r="O14" i="4"/>
  <c r="O13" i="4"/>
  <c r="O24" i="4"/>
  <c r="O23" i="4"/>
  <c r="O22" i="4"/>
  <c r="O21" i="4"/>
  <c r="O9" i="4"/>
  <c r="O25" i="4"/>
  <c r="O12" i="4"/>
  <c r="O11" i="4"/>
  <c r="O10" i="4"/>
  <c r="O20" i="4"/>
  <c r="M12" i="4"/>
  <c r="M11" i="4"/>
  <c r="M22" i="4"/>
  <c r="M10" i="4"/>
  <c r="M21" i="4"/>
  <c r="M9" i="4"/>
  <c r="M20" i="4"/>
  <c r="M8" i="4"/>
  <c r="M23" i="4"/>
  <c r="M19" i="4"/>
  <c r="E17" i="3"/>
  <c r="E5" i="3"/>
  <c r="E16" i="3"/>
  <c r="E27" i="3"/>
  <c r="E15" i="3"/>
  <c r="E26" i="3"/>
  <c r="E25" i="3"/>
  <c r="E24" i="3"/>
  <c r="E23" i="3"/>
  <c r="E22" i="3"/>
  <c r="E8" i="3"/>
  <c r="E14" i="3"/>
  <c r="E13" i="3"/>
  <c r="E12" i="3"/>
  <c r="E11" i="3"/>
  <c r="E10" i="3"/>
  <c r="E21" i="3"/>
  <c r="E9" i="3"/>
  <c r="E20" i="3"/>
  <c r="E19" i="3"/>
  <c r="G19" i="3"/>
  <c r="G20" i="3"/>
  <c r="G21" i="3"/>
  <c r="D16" i="3"/>
  <c r="D5" i="3"/>
  <c r="D6" i="3"/>
  <c r="D7" i="3"/>
  <c r="D8" i="3"/>
  <c r="D9" i="3"/>
  <c r="D10" i="3"/>
  <c r="D11" i="3"/>
  <c r="D12" i="3"/>
  <c r="D13" i="3"/>
  <c r="D14" i="3"/>
  <c r="D15" i="3"/>
  <c r="D17" i="3"/>
  <c r="D18" i="3"/>
  <c r="D19" i="3"/>
  <c r="D20" i="3"/>
  <c r="D21" i="3"/>
  <c r="D22" i="3"/>
  <c r="D23" i="3"/>
  <c r="D24" i="3"/>
  <c r="D25" i="3"/>
  <c r="D26" i="3"/>
  <c r="G9" i="3"/>
  <c r="G10" i="3"/>
  <c r="G11" i="3"/>
  <c r="I12" i="3"/>
  <c r="G26" i="3"/>
  <c r="I4" i="4"/>
  <c r="I28" i="4" s="1"/>
  <c r="M4" i="4"/>
  <c r="O4" i="4"/>
  <c r="D4" i="3"/>
  <c r="O28" i="4" l="1"/>
  <c r="M28" i="4"/>
  <c r="G14" i="3"/>
  <c r="G13" i="3"/>
  <c r="G18" i="3"/>
  <c r="G17" i="3"/>
  <c r="G12" i="3"/>
  <c r="G7" i="3"/>
  <c r="G8" i="3"/>
  <c r="G6" i="3"/>
  <c r="G24" i="3"/>
  <c r="G23" i="3"/>
  <c r="G15" i="3"/>
  <c r="G22" i="3"/>
  <c r="G4" i="3"/>
  <c r="G25" i="3"/>
  <c r="I25" i="3"/>
  <c r="I15" i="3"/>
  <c r="I22" i="3"/>
  <c r="I10" i="3"/>
  <c r="I9" i="3"/>
  <c r="I19" i="3"/>
  <c r="I26" i="3"/>
  <c r="I18" i="3"/>
  <c r="I24" i="3"/>
  <c r="I11" i="3"/>
  <c r="I17" i="3"/>
  <c r="I14" i="3"/>
  <c r="I13" i="3"/>
  <c r="I21" i="3"/>
  <c r="I20" i="3"/>
  <c r="I7" i="3"/>
  <c r="I5" i="3"/>
  <c r="G16" i="3"/>
  <c r="I16" i="3"/>
  <c r="I23" i="3"/>
  <c r="I8" i="3"/>
  <c r="I6" i="3"/>
  <c r="G5" i="3"/>
  <c r="G27" i="3"/>
  <c r="I27" i="3"/>
  <c r="I4" i="3"/>
  <c r="J4" i="4"/>
  <c r="J28" i="4" s="1"/>
  <c r="K18" i="4" l="1"/>
  <c r="P18" i="4" s="1"/>
  <c r="K19" i="4"/>
  <c r="P19" i="4" s="1"/>
  <c r="K11" i="4"/>
  <c r="P11" i="4" s="1"/>
  <c r="K22" i="4"/>
  <c r="P22" i="4" s="1"/>
  <c r="K16" i="4"/>
  <c r="P16" i="4" s="1"/>
  <c r="K5" i="4"/>
  <c r="P5" i="4" s="1"/>
  <c r="K17" i="4"/>
  <c r="P17" i="4" s="1"/>
  <c r="K7" i="4"/>
  <c r="P7" i="4" s="1"/>
  <c r="K15" i="4"/>
  <c r="P15" i="4" s="1"/>
  <c r="K24" i="4"/>
  <c r="P24" i="4" s="1"/>
  <c r="K9" i="4"/>
  <c r="P9" i="4" s="1"/>
  <c r="K13" i="4"/>
  <c r="P13" i="4" s="1"/>
  <c r="K8" i="4"/>
  <c r="P8" i="4" s="1"/>
  <c r="K23" i="4"/>
  <c r="P23" i="4" s="1"/>
  <c r="K27" i="4"/>
  <c r="P27" i="4" s="1"/>
  <c r="K21" i="4"/>
  <c r="P21" i="4" s="1"/>
  <c r="K20" i="4"/>
  <c r="P20" i="4" s="1"/>
  <c r="K25" i="4"/>
  <c r="P25" i="4" s="1"/>
  <c r="K6" i="4"/>
  <c r="P6" i="4" s="1"/>
  <c r="K14" i="4"/>
  <c r="P14" i="4" s="1"/>
  <c r="K26" i="4"/>
  <c r="P26" i="4" s="1"/>
  <c r="K12" i="4"/>
  <c r="P12" i="4" s="1"/>
  <c r="K10" i="4"/>
  <c r="P10" i="4" s="1"/>
  <c r="K4" i="4"/>
  <c r="I28" i="3"/>
  <c r="G28" i="3"/>
  <c r="J27" i="3"/>
  <c r="J21" i="3"/>
  <c r="J24" i="3"/>
  <c r="J26" i="3"/>
  <c r="J17" i="3"/>
  <c r="J19" i="3"/>
  <c r="J23" i="3"/>
  <c r="J16" i="3"/>
  <c r="J18" i="3"/>
  <c r="J20" i="3"/>
  <c r="J22" i="3"/>
  <c r="J25" i="3"/>
  <c r="J8" i="3"/>
  <c r="J5" i="3"/>
  <c r="J10" i="3"/>
  <c r="J15" i="3"/>
  <c r="J9" i="3"/>
  <c r="J11" i="3"/>
  <c r="J12" i="3"/>
  <c r="J13" i="3"/>
  <c r="J14" i="3"/>
  <c r="J6" i="3"/>
  <c r="J7" i="3"/>
  <c r="E4" i="3"/>
  <c r="E28" i="3" s="1"/>
  <c r="P4" i="4" l="1"/>
  <c r="K28" i="4"/>
  <c r="J4" i="3"/>
  <c r="J28" i="3" s="1"/>
</calcChain>
</file>

<file path=xl/sharedStrings.xml><?xml version="1.0" encoding="utf-8"?>
<sst xmlns="http://schemas.openxmlformats.org/spreadsheetml/2006/main" count="119" uniqueCount="79">
  <si>
    <t>Requirements Prioritization Model</t>
  </si>
  <si>
    <t>Karl Wiegers</t>
  </si>
  <si>
    <t>This spreadsheet contains a simple model for estimating the relative priorities of implementing</t>
  </si>
  <si>
    <t>specific features or requirements in a software system. The "Example" worksheet contains an</t>
  </si>
  <si>
    <t>example, from a project called the Chemical Tracking System. The worksheet called</t>
  </si>
  <si>
    <t>"Template" contains several blank rows that contain all the formulas. To use this tool, copy</t>
  </si>
  <si>
    <t>the "Template" worksheet into a new spreadsheet file and enter your own items to be prioritized,</t>
  </si>
  <si>
    <t>copying and inserting blank rows as necessary to get enough space to handle all the items you</t>
  </si>
  <si>
    <t>wish to prioritize in one pass.</t>
  </si>
  <si>
    <t>The priority is considered to be a function of how desirable it is to include a specific feature</t>
  </si>
  <si>
    <t>(where desirability considers both the benefit the feature would provide to the customer, and</t>
  </si>
  <si>
    <t>the penalty you might incur in the customer's eyes if the feature is omitted), and both the</t>
  </si>
  <si>
    <t>relative cost and technical risk associated with implementing the feature. Every proposed feature</t>
  </si>
  <si>
    <t>is rated for each of the four dimensions (benefit, penalty, cost, risk) on a relative scale</t>
  </si>
  <si>
    <t>if you feel that benefit is twice as important as penalty, which is the same importance as cost,</t>
  </si>
  <si>
    <t>but risk is only half as important as cost, then you would use weighting factors (in row 1 of the</t>
  </si>
  <si>
    <t>example) of 2, 1, 1, and 0.5, respectively.</t>
  </si>
  <si>
    <t>After entering the relative numbers for all the features, the relative priority for each</t>
  </si>
  <si>
    <t>feature is calculated by considering the percentage of the weighted feature desirability</t>
  </si>
  <si>
    <t>(or value), cost, and risk attributable to each feature. If you sort the list of features</t>
  </si>
  <si>
    <t>descending by the "Priority" column, the top priority items are at the top of the list.</t>
  </si>
  <si>
    <t>You would not use this approach to estimate priorities for features that you know must be included,</t>
  </si>
  <si>
    <t>for any reason (political, competitive advantage, regulatory or contractual requirement, etc.). Only</t>
  </si>
  <si>
    <t>use this tool as a way to differentiate among requirements that are not on the list of "absolutely</t>
  </si>
  <si>
    <t>must do"s.</t>
  </si>
  <si>
    <t>Permission  is granted to use, modify, and distribute this spreadsheet file.</t>
  </si>
  <si>
    <t>Relative Weights:</t>
  </si>
  <si>
    <t>Feature</t>
  </si>
  <si>
    <t>Relative Benefit</t>
  </si>
  <si>
    <t>Relative Penalty</t>
  </si>
  <si>
    <t>Total Value</t>
  </si>
  <si>
    <t>Value %</t>
  </si>
  <si>
    <t>Relative Cost</t>
  </si>
  <si>
    <t>Cost %</t>
  </si>
  <si>
    <t>Relative Risk</t>
  </si>
  <si>
    <t>Risk %</t>
  </si>
  <si>
    <t>Priority</t>
  </si>
  <si>
    <t>Totals</t>
  </si>
  <si>
    <t>Total Benefit</t>
  </si>
  <si>
    <t>Total Penalty</t>
  </si>
  <si>
    <t>The "Multiple Stakeholders" worksheet illustrates a refinement of the basic spreadsheet that accommodates</t>
  </si>
  <si>
    <t>multiple stakeholders or user classes who have different ideas about requirement priorities. This example</t>
  </si>
  <si>
    <t>handles three stakeholders. Each stakeholder has a separate pair of columns for rating benefit and penalty.</t>
  </si>
  <si>
    <t>The numbers in row 1 indicate the relative weight that each stakeholder gets in the decision-making process.</t>
  </si>
  <si>
    <t>Favored user classes get higher weighting factors. The spreadsheet incorporates those weights when it</t>
  </si>
  <si>
    <t>calculates the overall benefit and penalty numbers for each proposed requirement. You can experiment</t>
  </si>
  <si>
    <t>with the benefit and penalty values, and the weighting factors, in this worksheet to see the effect of different</t>
  </si>
  <si>
    <t>stakeholder evaluations on the calculated priority numbers.</t>
  </si>
  <si>
    <t>of 1-9 (9 is high). You can also adjust the weighting factors for each of these four dimensions. For example,</t>
  </si>
  <si>
    <r>
      <t xml:space="preserve">More information about the model can be found in </t>
    </r>
    <r>
      <rPr>
        <i/>
        <sz val="10"/>
        <rFont val="Arial"/>
        <family val="2"/>
      </rPr>
      <t>Software Requirements, 3rd Edition</t>
    </r>
    <r>
      <rPr>
        <sz val="10"/>
        <rFont val="Arial"/>
        <family val="2"/>
      </rPr>
      <t xml:space="preserve"> by Karl Wiegers and Joy Beatty,</t>
    </r>
  </si>
  <si>
    <t>Microsoft Press, 2013</t>
  </si>
  <si>
    <t>This spreadsheet is Copyright © 2013 by Karl Wiegers and Seilevel.</t>
  </si>
  <si>
    <t>Check in</t>
  </si>
  <si>
    <t>Check out</t>
  </si>
  <si>
    <t>Make Bill</t>
  </si>
  <si>
    <t>View Available Room</t>
  </si>
  <si>
    <t>Search Room</t>
  </si>
  <si>
    <t>View Available Service</t>
  </si>
  <si>
    <t>Search Service</t>
  </si>
  <si>
    <t>View Check-in information</t>
  </si>
  <si>
    <t>Search Check-in information</t>
  </si>
  <si>
    <t>Edit Check-in information</t>
  </si>
  <si>
    <t>View Check-out information</t>
  </si>
  <si>
    <t>Search Check-out information</t>
  </si>
  <si>
    <t>Add New Room</t>
  </si>
  <si>
    <t>Delete a Room</t>
  </si>
  <si>
    <t>Edit a Room</t>
  </si>
  <si>
    <t>View Room List</t>
  </si>
  <si>
    <t>Edit a Service</t>
  </si>
  <si>
    <t>View Service List</t>
  </si>
  <si>
    <t xml:space="preserve">Add New Service </t>
  </si>
  <si>
    <t xml:space="preserve">Delete a Service </t>
  </si>
  <si>
    <t>Edit Check-out information</t>
  </si>
  <si>
    <t>Delete a Customer Information</t>
  </si>
  <si>
    <t>Edit a Customer Information</t>
  </si>
  <si>
    <t>View Customer Information</t>
  </si>
  <si>
    <t>Develop Team</t>
  </si>
  <si>
    <t>Manager</t>
  </si>
  <si>
    <t>Receptionist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</si>
</sst>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0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16" zoomScale="115" zoomScaleNormal="115" workbookViewId="0">
      <selection activeCell="E33" sqref="E33"/>
    </sheetView>
  </sheetViews>
  <sheetFormatPr defaultRowHeight="13.2" x14ac:dyDescent="0.25"/>
  <sheetData>
    <row r="1" spans="1:2" s="1" customFormat="1" x14ac:dyDescent="0.25">
      <c r="A1" s="1" t="s">
        <v>0</v>
      </c>
    </row>
    <row r="2" spans="1:2" x14ac:dyDescent="0.25"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2" spans="1:2" x14ac:dyDescent="0.25">
      <c r="A12" t="s">
        <v>9</v>
      </c>
    </row>
    <row r="13" spans="1:2" x14ac:dyDescent="0.25">
      <c r="A13" t="s">
        <v>10</v>
      </c>
    </row>
    <row r="14" spans="1:2" x14ac:dyDescent="0.25">
      <c r="A14" t="s">
        <v>11</v>
      </c>
    </row>
    <row r="15" spans="1:2" x14ac:dyDescent="0.25">
      <c r="A15" t="s">
        <v>12</v>
      </c>
    </row>
    <row r="16" spans="1:2" x14ac:dyDescent="0.25">
      <c r="A16" t="s">
        <v>13</v>
      </c>
    </row>
    <row r="17" spans="1:1" x14ac:dyDescent="0.25">
      <c r="A17" t="s">
        <v>48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  <row r="29" spans="1:1" x14ac:dyDescent="0.25">
      <c r="A29" t="s">
        <v>23</v>
      </c>
    </row>
    <row r="30" spans="1:1" x14ac:dyDescent="0.25">
      <c r="A30" t="s">
        <v>24</v>
      </c>
    </row>
    <row r="32" spans="1:1" x14ac:dyDescent="0.25">
      <c r="A32" t="s">
        <v>40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43</v>
      </c>
    </row>
    <row r="36" spans="1:1" x14ac:dyDescent="0.25">
      <c r="A36" t="s">
        <v>44</v>
      </c>
    </row>
    <row r="37" spans="1:1" x14ac:dyDescent="0.25">
      <c r="A37" t="s">
        <v>45</v>
      </c>
    </row>
    <row r="38" spans="1:1" x14ac:dyDescent="0.25">
      <c r="A38" t="s">
        <v>46</v>
      </c>
    </row>
    <row r="39" spans="1:1" x14ac:dyDescent="0.25">
      <c r="A39" t="s">
        <v>47</v>
      </c>
    </row>
    <row r="41" spans="1:1" x14ac:dyDescent="0.25">
      <c r="A41" s="14" t="s">
        <v>51</v>
      </c>
    </row>
    <row r="42" spans="1:1" x14ac:dyDescent="0.25">
      <c r="A42" t="s">
        <v>25</v>
      </c>
    </row>
    <row r="43" spans="1:1" x14ac:dyDescent="0.25">
      <c r="A43" s="14" t="s">
        <v>49</v>
      </c>
    </row>
    <row r="44" spans="1:1" x14ac:dyDescent="0.25">
      <c r="A44" s="14" t="s">
        <v>50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&amp;CCopyright © 2013 by Karl Wiegers and Seilevel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D22" sqref="D22"/>
    </sheetView>
  </sheetViews>
  <sheetFormatPr defaultRowHeight="13.2" x14ac:dyDescent="0.25"/>
  <cols>
    <col min="1" max="1" width="56.5546875" customWidth="1"/>
    <col min="2" max="10" width="9.109375" style="2"/>
  </cols>
  <sheetData>
    <row r="1" spans="1:11" x14ac:dyDescent="0.25">
      <c r="A1" t="s">
        <v>26</v>
      </c>
      <c r="B1" s="2">
        <v>1</v>
      </c>
      <c r="C1" s="2">
        <v>1</v>
      </c>
      <c r="F1" s="2">
        <v>1</v>
      </c>
      <c r="H1" s="2">
        <v>1</v>
      </c>
    </row>
    <row r="3" spans="1:11" s="3" customFormat="1" ht="26.4" x14ac:dyDescent="0.25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</row>
    <row r="4" spans="1:11" x14ac:dyDescent="0.25">
      <c r="A4" s="14" t="s">
        <v>52</v>
      </c>
      <c r="B4" s="2">
        <v>9</v>
      </c>
      <c r="C4" s="2">
        <v>9</v>
      </c>
      <c r="D4" s="2">
        <f>B4*$B$1+C4*$C$1</f>
        <v>18</v>
      </c>
      <c r="E4" s="4">
        <f>100*D4/$D$28</f>
        <v>8.4112149532710276</v>
      </c>
      <c r="F4" s="2">
        <v>6</v>
      </c>
      <c r="G4" s="4">
        <f t="shared" ref="G4:G27" si="0">100*F4/$F$28</f>
        <v>26.086956521739129</v>
      </c>
      <c r="H4" s="2">
        <v>7</v>
      </c>
      <c r="I4" s="4">
        <f t="shared" ref="I4:I27" si="1">100*H4/$H$28</f>
        <v>25.925925925925927</v>
      </c>
      <c r="J4" s="5">
        <f>E4/(G4*$F$1+I4*$H$1)</f>
        <v>0.16171407077341513</v>
      </c>
      <c r="K4" s="6"/>
    </row>
    <row r="5" spans="1:11" x14ac:dyDescent="0.25">
      <c r="A5" s="14" t="s">
        <v>53</v>
      </c>
      <c r="B5" s="2">
        <v>9</v>
      </c>
      <c r="C5" s="2">
        <v>9</v>
      </c>
      <c r="D5" s="2">
        <f t="shared" ref="D5:D24" si="2">B5*$B$1+C5*$C$1</f>
        <v>18</v>
      </c>
      <c r="E5" s="16">
        <f t="shared" ref="E5:E27" si="3">100*D5/$D$28</f>
        <v>8.4112149532710276</v>
      </c>
      <c r="F5" s="2">
        <v>6</v>
      </c>
      <c r="G5" s="15">
        <f t="shared" si="0"/>
        <v>26.086956521739129</v>
      </c>
      <c r="H5" s="2">
        <v>7</v>
      </c>
      <c r="I5" s="15">
        <f t="shared" si="1"/>
        <v>25.925925925925927</v>
      </c>
      <c r="J5" s="5">
        <f t="shared" ref="J5:J24" si="4">E5/(G5*$F$1+I5*$H$1)</f>
        <v>0.16171407077341513</v>
      </c>
      <c r="K5" s="6"/>
    </row>
    <row r="6" spans="1:11" x14ac:dyDescent="0.25">
      <c r="A6" s="14" t="s">
        <v>54</v>
      </c>
      <c r="B6" s="2">
        <v>5</v>
      </c>
      <c r="C6" s="2">
        <v>4</v>
      </c>
      <c r="D6" s="2">
        <f t="shared" si="2"/>
        <v>9</v>
      </c>
      <c r="E6" s="16">
        <f t="shared" si="3"/>
        <v>4.2056074766355138</v>
      </c>
      <c r="F6" s="2">
        <v>5</v>
      </c>
      <c r="G6" s="15">
        <f t="shared" si="0"/>
        <v>21.739130434782609</v>
      </c>
      <c r="H6" s="2">
        <v>5</v>
      </c>
      <c r="I6" s="15">
        <f t="shared" si="1"/>
        <v>18.518518518518519</v>
      </c>
      <c r="J6" s="5">
        <f t="shared" si="4"/>
        <v>0.10446728971962616</v>
      </c>
      <c r="K6" s="6"/>
    </row>
    <row r="7" spans="1:11" x14ac:dyDescent="0.25">
      <c r="A7" s="14" t="s">
        <v>55</v>
      </c>
      <c r="B7" s="2">
        <v>4</v>
      </c>
      <c r="C7" s="2">
        <v>4</v>
      </c>
      <c r="D7" s="2">
        <f t="shared" si="2"/>
        <v>8</v>
      </c>
      <c r="E7" s="16">
        <f t="shared" si="3"/>
        <v>3.7383177570093458</v>
      </c>
      <c r="F7" s="2">
        <v>1</v>
      </c>
      <c r="G7" s="15">
        <f t="shared" si="0"/>
        <v>4.3478260869565215</v>
      </c>
      <c r="H7" s="2">
        <v>2</v>
      </c>
      <c r="I7" s="15">
        <f t="shared" si="1"/>
        <v>7.4074074074074074</v>
      </c>
      <c r="J7" s="5">
        <f t="shared" si="4"/>
        <v>0.31801305850723344</v>
      </c>
      <c r="K7" s="6"/>
    </row>
    <row r="8" spans="1:11" x14ac:dyDescent="0.25">
      <c r="A8" s="14" t="s">
        <v>56</v>
      </c>
      <c r="B8" s="2">
        <v>3</v>
      </c>
      <c r="C8" s="2">
        <v>2</v>
      </c>
      <c r="D8" s="2">
        <f t="shared" si="2"/>
        <v>5</v>
      </c>
      <c r="E8" s="16">
        <f t="shared" si="3"/>
        <v>2.3364485981308412</v>
      </c>
      <c r="F8" s="2">
        <v>2</v>
      </c>
      <c r="G8" s="15">
        <f t="shared" si="0"/>
        <v>8.695652173913043</v>
      </c>
      <c r="H8" s="2">
        <v>2</v>
      </c>
      <c r="I8" s="15">
        <f t="shared" si="1"/>
        <v>7.4074074074074074</v>
      </c>
      <c r="J8" s="5">
        <f t="shared" si="4"/>
        <v>0.14509345794392522</v>
      </c>
      <c r="K8" s="6"/>
    </row>
    <row r="9" spans="1:11" s="7" customFormat="1" x14ac:dyDescent="0.25">
      <c r="A9" s="14" t="s">
        <v>57</v>
      </c>
      <c r="B9" s="19">
        <v>3</v>
      </c>
      <c r="C9" s="19">
        <v>3</v>
      </c>
      <c r="D9" s="2">
        <f t="shared" si="2"/>
        <v>6</v>
      </c>
      <c r="E9" s="16">
        <f t="shared" si="3"/>
        <v>2.8037383177570092</v>
      </c>
      <c r="F9" s="2">
        <v>1</v>
      </c>
      <c r="G9" s="15">
        <f t="shared" si="0"/>
        <v>4.3478260869565215</v>
      </c>
      <c r="H9" s="2">
        <v>2</v>
      </c>
      <c r="I9" s="15">
        <f t="shared" si="1"/>
        <v>7.4074074074074074</v>
      </c>
      <c r="J9" s="5">
        <f t="shared" si="4"/>
        <v>0.23850979388042506</v>
      </c>
    </row>
    <row r="10" spans="1:11" x14ac:dyDescent="0.25">
      <c r="A10" s="14" t="s">
        <v>58</v>
      </c>
      <c r="B10" s="2">
        <v>3</v>
      </c>
      <c r="C10" s="2">
        <v>2</v>
      </c>
      <c r="D10" s="2">
        <f t="shared" si="2"/>
        <v>5</v>
      </c>
      <c r="E10" s="16">
        <f t="shared" si="3"/>
        <v>2.3364485981308412</v>
      </c>
      <c r="F10" s="2">
        <v>2</v>
      </c>
      <c r="G10" s="15">
        <f t="shared" si="0"/>
        <v>8.695652173913043</v>
      </c>
      <c r="H10" s="2">
        <v>2</v>
      </c>
      <c r="I10" s="15">
        <f t="shared" si="1"/>
        <v>7.4074074074074074</v>
      </c>
      <c r="J10" s="5">
        <f t="shared" si="4"/>
        <v>0.14509345794392522</v>
      </c>
    </row>
    <row r="11" spans="1:11" x14ac:dyDescent="0.25">
      <c r="A11" s="14" t="s">
        <v>59</v>
      </c>
      <c r="B11" s="2">
        <v>6</v>
      </c>
      <c r="C11" s="2">
        <v>5</v>
      </c>
      <c r="D11" s="2">
        <f t="shared" si="2"/>
        <v>11</v>
      </c>
      <c r="E11" s="16">
        <f t="shared" si="3"/>
        <v>5.1401869158878508</v>
      </c>
      <c r="F11" s="2">
        <v>1</v>
      </c>
      <c r="G11" s="15">
        <f t="shared" si="0"/>
        <v>4.3478260869565215</v>
      </c>
      <c r="H11" s="2">
        <v>3</v>
      </c>
      <c r="I11" s="15">
        <f t="shared" si="1"/>
        <v>11.111111111111111</v>
      </c>
      <c r="J11" s="5">
        <f t="shared" si="4"/>
        <v>0.33250584112149534</v>
      </c>
    </row>
    <row r="12" spans="1:11" x14ac:dyDescent="0.25">
      <c r="A12" s="14" t="s">
        <v>60</v>
      </c>
      <c r="B12" s="2">
        <v>3</v>
      </c>
      <c r="C12" s="2">
        <v>2</v>
      </c>
      <c r="D12" s="2">
        <f t="shared" si="2"/>
        <v>5</v>
      </c>
      <c r="E12" s="16">
        <f t="shared" si="3"/>
        <v>2.3364485981308412</v>
      </c>
      <c r="F12" s="2">
        <v>2</v>
      </c>
      <c r="G12" s="15">
        <f t="shared" si="0"/>
        <v>8.695652173913043</v>
      </c>
      <c r="H12" s="2">
        <v>3</v>
      </c>
      <c r="I12" s="15">
        <f t="shared" si="1"/>
        <v>11.111111111111111</v>
      </c>
      <c r="J12" s="5">
        <f t="shared" si="4"/>
        <v>0.11796216093002052</v>
      </c>
    </row>
    <row r="13" spans="1:11" x14ac:dyDescent="0.25">
      <c r="A13" s="14" t="s">
        <v>61</v>
      </c>
      <c r="B13" s="2">
        <v>2</v>
      </c>
      <c r="C13" s="2">
        <v>2</v>
      </c>
      <c r="D13" s="2">
        <f t="shared" si="2"/>
        <v>4</v>
      </c>
      <c r="E13" s="16">
        <f t="shared" si="3"/>
        <v>1.8691588785046729</v>
      </c>
      <c r="F13" s="2">
        <v>2</v>
      </c>
      <c r="G13" s="15">
        <f t="shared" si="0"/>
        <v>8.695652173913043</v>
      </c>
      <c r="H13" s="2">
        <v>3</v>
      </c>
      <c r="I13" s="15">
        <f t="shared" si="1"/>
        <v>11.111111111111111</v>
      </c>
      <c r="J13" s="5">
        <f t="shared" si="4"/>
        <v>9.4369728744016418E-2</v>
      </c>
    </row>
    <row r="14" spans="1:11" x14ac:dyDescent="0.25">
      <c r="A14" s="14" t="s">
        <v>62</v>
      </c>
      <c r="B14" s="2">
        <v>6</v>
      </c>
      <c r="C14" s="2">
        <v>5</v>
      </c>
      <c r="D14" s="2">
        <f t="shared" si="2"/>
        <v>11</v>
      </c>
      <c r="E14" s="16">
        <f t="shared" si="3"/>
        <v>5.1401869158878508</v>
      </c>
      <c r="F14" s="2">
        <v>1</v>
      </c>
      <c r="G14" s="15">
        <f t="shared" si="0"/>
        <v>4.3478260869565215</v>
      </c>
      <c r="H14" s="2">
        <v>3</v>
      </c>
      <c r="I14" s="15">
        <f t="shared" si="1"/>
        <v>11.111111111111111</v>
      </c>
      <c r="J14" s="5">
        <f t="shared" si="4"/>
        <v>0.33250584112149534</v>
      </c>
    </row>
    <row r="15" spans="1:11" x14ac:dyDescent="0.25">
      <c r="A15" s="14" t="s">
        <v>63</v>
      </c>
      <c r="B15" s="2">
        <v>3</v>
      </c>
      <c r="C15" s="2">
        <v>2</v>
      </c>
      <c r="D15" s="2">
        <f t="shared" si="2"/>
        <v>5</v>
      </c>
      <c r="E15" s="16">
        <f t="shared" si="3"/>
        <v>2.3364485981308412</v>
      </c>
      <c r="F15" s="2">
        <v>2</v>
      </c>
      <c r="G15" s="15">
        <f t="shared" si="0"/>
        <v>8.695652173913043</v>
      </c>
      <c r="H15" s="2">
        <v>3</v>
      </c>
      <c r="I15" s="15">
        <f t="shared" si="1"/>
        <v>11.111111111111111</v>
      </c>
      <c r="J15" s="5">
        <f t="shared" si="4"/>
        <v>0.11796216093002052</v>
      </c>
    </row>
    <row r="16" spans="1:11" x14ac:dyDescent="0.25">
      <c r="A16" s="14" t="s">
        <v>72</v>
      </c>
      <c r="B16" s="2">
        <v>2</v>
      </c>
      <c r="C16" s="2">
        <v>2</v>
      </c>
      <c r="D16" s="2">
        <f t="shared" si="2"/>
        <v>4</v>
      </c>
      <c r="E16" s="16">
        <f t="shared" si="3"/>
        <v>1.8691588785046729</v>
      </c>
      <c r="F16" s="2">
        <v>2</v>
      </c>
      <c r="G16" s="15">
        <f t="shared" si="0"/>
        <v>8.695652173913043</v>
      </c>
      <c r="H16" s="2">
        <v>3</v>
      </c>
      <c r="I16" s="15">
        <f t="shared" si="1"/>
        <v>11.111111111111111</v>
      </c>
      <c r="J16" s="5">
        <f t="shared" si="4"/>
        <v>9.4369728744016418E-2</v>
      </c>
    </row>
    <row r="17" spans="1:10" x14ac:dyDescent="0.25">
      <c r="A17" s="14" t="s">
        <v>64</v>
      </c>
      <c r="B17" s="2">
        <v>5</v>
      </c>
      <c r="C17" s="2">
        <v>6</v>
      </c>
      <c r="D17" s="2">
        <f t="shared" si="2"/>
        <v>11</v>
      </c>
      <c r="E17" s="16">
        <f t="shared" si="3"/>
        <v>5.1401869158878508</v>
      </c>
      <c r="F17" s="2">
        <v>3</v>
      </c>
      <c r="G17" s="15">
        <f t="shared" si="0"/>
        <v>13.043478260869565</v>
      </c>
      <c r="H17" s="2">
        <v>3</v>
      </c>
      <c r="I17" s="15">
        <f t="shared" si="1"/>
        <v>11.111111111111111</v>
      </c>
      <c r="J17" s="5">
        <f t="shared" si="4"/>
        <v>0.21280373831775701</v>
      </c>
    </row>
    <row r="18" spans="1:10" x14ac:dyDescent="0.25">
      <c r="A18" s="14" t="s">
        <v>65</v>
      </c>
      <c r="B18" s="2">
        <v>4</v>
      </c>
      <c r="C18" s="2">
        <v>5</v>
      </c>
      <c r="D18" s="2">
        <f t="shared" si="2"/>
        <v>9</v>
      </c>
      <c r="E18" s="16">
        <f t="shared" si="3"/>
        <v>4.2056074766355138</v>
      </c>
      <c r="F18" s="2">
        <v>2</v>
      </c>
      <c r="G18" s="15">
        <f t="shared" si="0"/>
        <v>8.695652173913043</v>
      </c>
      <c r="H18" s="2">
        <v>4</v>
      </c>
      <c r="I18" s="15">
        <f t="shared" si="1"/>
        <v>14.814814814814815</v>
      </c>
      <c r="J18" s="5">
        <f t="shared" si="4"/>
        <v>0.17888234541031878</v>
      </c>
    </row>
    <row r="19" spans="1:10" x14ac:dyDescent="0.25">
      <c r="A19" s="14" t="s">
        <v>66</v>
      </c>
      <c r="B19" s="2">
        <v>2</v>
      </c>
      <c r="C19" s="2">
        <v>2</v>
      </c>
      <c r="D19" s="2">
        <f t="shared" si="2"/>
        <v>4</v>
      </c>
      <c r="E19" s="16">
        <f t="shared" si="3"/>
        <v>1.8691588785046729</v>
      </c>
      <c r="F19" s="2">
        <v>2</v>
      </c>
      <c r="G19" s="15">
        <f t="shared" si="0"/>
        <v>8.695652173913043</v>
      </c>
      <c r="H19" s="2">
        <v>2</v>
      </c>
      <c r="I19" s="15">
        <f t="shared" si="1"/>
        <v>7.4074074074074074</v>
      </c>
      <c r="J19" s="5">
        <f t="shared" si="4"/>
        <v>0.11607476635514018</v>
      </c>
    </row>
    <row r="20" spans="1:10" x14ac:dyDescent="0.25">
      <c r="A20" s="14" t="s">
        <v>67</v>
      </c>
      <c r="B20" s="2">
        <v>6</v>
      </c>
      <c r="C20" s="2">
        <v>6</v>
      </c>
      <c r="D20" s="2">
        <f t="shared" si="2"/>
        <v>12</v>
      </c>
      <c r="E20" s="16">
        <f t="shared" si="3"/>
        <v>5.6074766355140184</v>
      </c>
      <c r="F20" s="2">
        <v>1</v>
      </c>
      <c r="G20" s="15">
        <f t="shared" si="0"/>
        <v>4.3478260869565215</v>
      </c>
      <c r="H20" s="2">
        <v>1</v>
      </c>
      <c r="I20" s="15">
        <f t="shared" si="1"/>
        <v>3.7037037037037037</v>
      </c>
      <c r="J20" s="5">
        <f t="shared" si="4"/>
        <v>0.69644859813084103</v>
      </c>
    </row>
    <row r="21" spans="1:10" x14ac:dyDescent="0.25">
      <c r="A21" s="18" t="s">
        <v>70</v>
      </c>
      <c r="B21" s="2">
        <v>5</v>
      </c>
      <c r="C21" s="2">
        <v>6</v>
      </c>
      <c r="D21" s="2">
        <f t="shared" si="2"/>
        <v>11</v>
      </c>
      <c r="E21" s="16">
        <f t="shared" si="3"/>
        <v>5.1401869158878508</v>
      </c>
      <c r="F21" s="2">
        <v>3</v>
      </c>
      <c r="G21" s="15">
        <f t="shared" si="0"/>
        <v>13.043478260869565</v>
      </c>
      <c r="H21" s="2">
        <v>3</v>
      </c>
      <c r="I21" s="15">
        <f t="shared" si="1"/>
        <v>11.111111111111111</v>
      </c>
      <c r="J21" s="5">
        <f t="shared" si="4"/>
        <v>0.21280373831775701</v>
      </c>
    </row>
    <row r="22" spans="1:10" x14ac:dyDescent="0.25">
      <c r="A22" s="18" t="s">
        <v>71</v>
      </c>
      <c r="B22" s="2">
        <v>4</v>
      </c>
      <c r="C22" s="2">
        <v>5</v>
      </c>
      <c r="D22" s="2">
        <f t="shared" si="2"/>
        <v>9</v>
      </c>
      <c r="E22" s="16">
        <f t="shared" si="3"/>
        <v>4.2056074766355138</v>
      </c>
      <c r="F22" s="2">
        <v>2</v>
      </c>
      <c r="G22" s="15">
        <f t="shared" si="0"/>
        <v>8.695652173913043</v>
      </c>
      <c r="H22" s="2">
        <v>4</v>
      </c>
      <c r="I22" s="15">
        <f t="shared" si="1"/>
        <v>14.814814814814815</v>
      </c>
      <c r="J22" s="5">
        <f t="shared" si="4"/>
        <v>0.17888234541031878</v>
      </c>
    </row>
    <row r="23" spans="1:10" x14ac:dyDescent="0.25">
      <c r="A23" s="17" t="s">
        <v>68</v>
      </c>
      <c r="B23" s="2">
        <v>2</v>
      </c>
      <c r="C23" s="2">
        <v>2</v>
      </c>
      <c r="D23" s="2">
        <f t="shared" si="2"/>
        <v>4</v>
      </c>
      <c r="E23" s="16">
        <f t="shared" si="3"/>
        <v>1.8691588785046729</v>
      </c>
      <c r="F23" s="2">
        <v>2</v>
      </c>
      <c r="G23" s="15">
        <f t="shared" si="0"/>
        <v>8.695652173913043</v>
      </c>
      <c r="H23" s="2">
        <v>2</v>
      </c>
      <c r="I23" s="15">
        <f t="shared" si="1"/>
        <v>7.4074074074074074</v>
      </c>
      <c r="J23" s="5">
        <f t="shared" si="4"/>
        <v>0.11607476635514018</v>
      </c>
    </row>
    <row r="24" spans="1:10" x14ac:dyDescent="0.25">
      <c r="A24" s="17" t="s">
        <v>69</v>
      </c>
      <c r="B24" s="2">
        <v>6</v>
      </c>
      <c r="C24" s="2">
        <v>6</v>
      </c>
      <c r="D24" s="2">
        <f t="shared" si="2"/>
        <v>12</v>
      </c>
      <c r="E24" s="16">
        <f t="shared" si="3"/>
        <v>5.6074766355140184</v>
      </c>
      <c r="F24" s="2">
        <v>1</v>
      </c>
      <c r="G24" s="15">
        <f t="shared" si="0"/>
        <v>4.3478260869565215</v>
      </c>
      <c r="H24" s="2">
        <v>1</v>
      </c>
      <c r="I24" s="15">
        <f t="shared" si="1"/>
        <v>3.7037037037037037</v>
      </c>
      <c r="J24" s="5">
        <f t="shared" si="4"/>
        <v>0.69644859813084103</v>
      </c>
    </row>
    <row r="25" spans="1:10" x14ac:dyDescent="0.25">
      <c r="A25" s="17" t="s">
        <v>73</v>
      </c>
      <c r="B25" s="2">
        <v>6</v>
      </c>
      <c r="C25" s="2">
        <v>6</v>
      </c>
      <c r="D25" s="2">
        <f>B25*$B$1+C25*$C$1</f>
        <v>12</v>
      </c>
      <c r="E25" s="16">
        <f t="shared" si="3"/>
        <v>5.6074766355140184</v>
      </c>
      <c r="F25" s="2">
        <v>1</v>
      </c>
      <c r="G25" s="15">
        <f t="shared" si="0"/>
        <v>4.3478260869565215</v>
      </c>
      <c r="H25" s="2">
        <v>4</v>
      </c>
      <c r="I25" s="15">
        <f t="shared" si="1"/>
        <v>14.814814814814815</v>
      </c>
      <c r="J25" s="5">
        <f>E25/(G25*$F$1+I25*$H$1)</f>
        <v>0.29262546139951306</v>
      </c>
    </row>
    <row r="26" spans="1:10" x14ac:dyDescent="0.25">
      <c r="A26" s="17" t="s">
        <v>74</v>
      </c>
      <c r="B26" s="2">
        <v>7</v>
      </c>
      <c r="C26" s="2">
        <v>6</v>
      </c>
      <c r="D26" s="2">
        <f>B26*$B$1+C26*$C$1</f>
        <v>13</v>
      </c>
      <c r="E26" s="16">
        <f t="shared" si="3"/>
        <v>6.0747663551401869</v>
      </c>
      <c r="F26" s="2">
        <v>1</v>
      </c>
      <c r="G26" s="15">
        <f t="shared" si="0"/>
        <v>4.3478260869565215</v>
      </c>
      <c r="H26" s="2">
        <v>3</v>
      </c>
      <c r="I26" s="15">
        <f t="shared" si="1"/>
        <v>11.111111111111111</v>
      </c>
      <c r="J26" s="5">
        <f>E26/(G26*$F$1+I26*$H$1)</f>
        <v>0.39296144859813087</v>
      </c>
    </row>
    <row r="27" spans="1:10" x14ac:dyDescent="0.25">
      <c r="A27" s="17" t="s">
        <v>75</v>
      </c>
      <c r="B27" s="2">
        <v>4</v>
      </c>
      <c r="C27" s="2">
        <v>4</v>
      </c>
      <c r="D27" s="2">
        <f>B27*$B$1+C27*$C$1</f>
        <v>8</v>
      </c>
      <c r="E27" s="16">
        <f t="shared" si="3"/>
        <v>3.7383177570093458</v>
      </c>
      <c r="F27" s="2">
        <v>1</v>
      </c>
      <c r="G27" s="15">
        <f t="shared" si="0"/>
        <v>4.3478260869565215</v>
      </c>
      <c r="H27" s="2">
        <v>4</v>
      </c>
      <c r="I27" s="15">
        <f t="shared" si="1"/>
        <v>14.814814814814815</v>
      </c>
      <c r="J27" s="5">
        <f>E27/(G27*$F$1+I27*$H$1)</f>
        <v>0.19508364093300873</v>
      </c>
    </row>
    <row r="28" spans="1:10" x14ac:dyDescent="0.25">
      <c r="A28" s="1" t="s">
        <v>37</v>
      </c>
      <c r="B28" s="8">
        <f>SUM(B4:B27)</f>
        <v>109</v>
      </c>
      <c r="C28" s="8">
        <f>SUM(C4:C27)</f>
        <v>105</v>
      </c>
      <c r="D28" s="8">
        <f>SUM(D4:D27)</f>
        <v>214</v>
      </c>
      <c r="E28" s="9">
        <f>SUM(E4:E27)</f>
        <v>100</v>
      </c>
      <c r="F28" s="8">
        <f>SUM(F4:F10)</f>
        <v>23</v>
      </c>
      <c r="G28" s="9">
        <f>SUM(G4:G27)</f>
        <v>226.0869565217391</v>
      </c>
      <c r="H28" s="8">
        <f>SUM(H4:H10)</f>
        <v>27</v>
      </c>
      <c r="I28" s="9">
        <f>SUM(I4:I27)</f>
        <v>281.48148148148152</v>
      </c>
      <c r="J28" s="10">
        <f>SUM(J4:J27)</f>
        <v>5.6533701084917967</v>
      </c>
    </row>
    <row r="30" spans="1:10" x14ac:dyDescent="0.25">
      <c r="B30" s="4"/>
      <c r="C30" s="4"/>
    </row>
    <row r="31" spans="1:10" x14ac:dyDescent="0.25">
      <c r="B31" s="4"/>
      <c r="C31" s="4"/>
    </row>
    <row r="32" spans="1:10" x14ac:dyDescent="0.25">
      <c r="B32" s="4"/>
      <c r="C32" s="4"/>
    </row>
    <row r="33" spans="2:3" x14ac:dyDescent="0.25">
      <c r="B33" s="4"/>
      <c r="C33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A19" sqref="A19"/>
    </sheetView>
  </sheetViews>
  <sheetFormatPr defaultRowHeight="13.2" x14ac:dyDescent="0.25"/>
  <cols>
    <col min="1" max="1" width="56.5546875" customWidth="1"/>
    <col min="2" max="7" width="9.109375" style="2"/>
    <col min="8" max="9" width="9.109375" style="4"/>
    <col min="10" max="10" width="10.33203125" style="2" bestFit="1" customWidth="1"/>
    <col min="11" max="16" width="9.109375" style="2"/>
  </cols>
  <sheetData>
    <row r="1" spans="1:17" x14ac:dyDescent="0.25">
      <c r="A1" t="s">
        <v>26</v>
      </c>
      <c r="B1" s="21">
        <v>3</v>
      </c>
      <c r="C1" s="21"/>
      <c r="D1" s="21">
        <v>1</v>
      </c>
      <c r="E1" s="21"/>
      <c r="F1" s="21">
        <v>1</v>
      </c>
      <c r="G1" s="21"/>
      <c r="H1" s="4">
        <v>1</v>
      </c>
      <c r="I1" s="4">
        <v>1</v>
      </c>
      <c r="L1" s="4">
        <v>1</v>
      </c>
      <c r="N1" s="4">
        <v>1</v>
      </c>
    </row>
    <row r="2" spans="1:17" x14ac:dyDescent="0.25">
      <c r="B2" s="20" t="s">
        <v>78</v>
      </c>
      <c r="C2" s="20"/>
      <c r="D2" s="20" t="s">
        <v>76</v>
      </c>
      <c r="E2" s="20"/>
      <c r="F2" s="20" t="s">
        <v>77</v>
      </c>
      <c r="G2" s="20"/>
    </row>
    <row r="3" spans="1:17" s="3" customFormat="1" ht="26.4" x14ac:dyDescent="0.25">
      <c r="A3" s="3" t="s">
        <v>27</v>
      </c>
      <c r="B3" s="3" t="s">
        <v>28</v>
      </c>
      <c r="C3" s="3" t="s">
        <v>29</v>
      </c>
      <c r="D3" s="3" t="s">
        <v>28</v>
      </c>
      <c r="E3" s="3" t="s">
        <v>29</v>
      </c>
      <c r="F3" s="3" t="s">
        <v>28</v>
      </c>
      <c r="G3" s="3" t="s">
        <v>29</v>
      </c>
      <c r="H3" s="11" t="s">
        <v>38</v>
      </c>
      <c r="I3" s="11" t="s">
        <v>39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  <c r="P3" s="3" t="s">
        <v>36</v>
      </c>
    </row>
    <row r="4" spans="1:17" ht="13.8" x14ac:dyDescent="0.3">
      <c r="A4" s="22" t="s">
        <v>52</v>
      </c>
      <c r="B4" s="2">
        <v>9</v>
      </c>
      <c r="C4" s="2">
        <v>3</v>
      </c>
      <c r="D4" s="2">
        <v>4</v>
      </c>
      <c r="E4" s="2">
        <v>7</v>
      </c>
      <c r="F4" s="2">
        <v>2</v>
      </c>
      <c r="G4" s="2">
        <v>3</v>
      </c>
      <c r="H4" s="4">
        <f>B4*$B$1/($B$1+$D$1+$F$1)+D4*$D$1/($B$1+$D$1+$F$1)+F4*$F$1/($B$1+$D$1+$F$1)</f>
        <v>6.6000000000000005</v>
      </c>
      <c r="I4" s="4">
        <f t="shared" ref="I4:I27" si="0">C4*$B$1/($B$1+$D$1+$F$1)+E4*$D$1/($B$1+$D$1+$F$1)+G4*$F$1/($B$1+$D$1+$F$1)</f>
        <v>3.8000000000000003</v>
      </c>
      <c r="J4" s="4">
        <f>H4*$H$1+I4*$I$1</f>
        <v>10.4</v>
      </c>
      <c r="K4" s="4">
        <f>100*J4/$J$28</f>
        <v>5.5026455026455015</v>
      </c>
      <c r="L4" s="2">
        <v>6</v>
      </c>
      <c r="M4" s="4">
        <f>100*L4/$L$28</f>
        <v>11.538461538461538</v>
      </c>
      <c r="N4" s="2">
        <v>7</v>
      </c>
      <c r="O4" s="4">
        <f>100*N4/$N$28</f>
        <v>9.2105263157894743</v>
      </c>
      <c r="P4" s="12">
        <f>K4/(M4*$L$1+O4*$N$1)</f>
        <v>0.26520067105432954</v>
      </c>
      <c r="Q4" s="6"/>
    </row>
    <row r="5" spans="1:17" ht="13.8" x14ac:dyDescent="0.3">
      <c r="A5" s="22" t="s">
        <v>53</v>
      </c>
      <c r="B5" s="2">
        <v>9</v>
      </c>
      <c r="C5" s="2">
        <v>3</v>
      </c>
      <c r="D5" s="2">
        <v>4</v>
      </c>
      <c r="E5" s="2">
        <v>7</v>
      </c>
      <c r="F5" s="2">
        <v>2</v>
      </c>
      <c r="G5" s="2">
        <v>3</v>
      </c>
      <c r="H5" s="16">
        <f>B5*$B$1/($B$1+$D$1+$F$1)+D5*$D$1/($B$1+$D$1+$F$1)+F5*$F$1/($B$1+$D$1+$F$1)</f>
        <v>6.6000000000000005</v>
      </c>
      <c r="I5" s="16">
        <f t="shared" si="0"/>
        <v>3.8000000000000003</v>
      </c>
      <c r="J5" s="16">
        <f t="shared" ref="J5:J27" si="1">H5*$H$1+I5*$I$1</f>
        <v>10.4</v>
      </c>
      <c r="K5" s="16">
        <f t="shared" ref="K5:K27" si="2">100*J5/$J$28</f>
        <v>5.5026455026455015</v>
      </c>
      <c r="L5" s="2">
        <v>6</v>
      </c>
      <c r="M5" s="16">
        <f t="shared" ref="M5:M27" si="3">100*L5/$L$28</f>
        <v>11.538461538461538</v>
      </c>
      <c r="N5" s="2">
        <v>7</v>
      </c>
      <c r="O5" s="16">
        <f t="shared" ref="O5:O27" si="4">100*N5/$N$28</f>
        <v>9.2105263157894743</v>
      </c>
      <c r="P5" s="12">
        <f t="shared" ref="P5:P26" si="5">K5/(M5*$L$1+O5*$N$1)</f>
        <v>0.26520067105432954</v>
      </c>
      <c r="Q5" s="6"/>
    </row>
    <row r="6" spans="1:17" ht="13.8" x14ac:dyDescent="0.3">
      <c r="A6" s="22" t="s">
        <v>54</v>
      </c>
      <c r="B6" s="2">
        <v>8</v>
      </c>
      <c r="C6" s="2">
        <v>3</v>
      </c>
      <c r="D6" s="2">
        <v>6</v>
      </c>
      <c r="E6" s="2">
        <v>6</v>
      </c>
      <c r="F6" s="2">
        <v>2</v>
      </c>
      <c r="G6" s="2">
        <v>3</v>
      </c>
      <c r="H6" s="16">
        <f t="shared" ref="H6:H27" si="6">B6*$B$1/($B$1+$D$1+$F$1)+D6*$D$1/($B$1+$D$1+$F$1)+F6*$F$1/($B$1+$D$1+$F$1)</f>
        <v>6.4</v>
      </c>
      <c r="I6" s="16">
        <f t="shared" si="0"/>
        <v>3.6</v>
      </c>
      <c r="J6" s="16">
        <f t="shared" si="1"/>
        <v>10</v>
      </c>
      <c r="K6" s="16">
        <f t="shared" si="2"/>
        <v>5.2910052910052903</v>
      </c>
      <c r="L6" s="2">
        <v>5</v>
      </c>
      <c r="M6" s="16">
        <f t="shared" si="3"/>
        <v>9.615384615384615</v>
      </c>
      <c r="N6" s="2">
        <v>5</v>
      </c>
      <c r="O6" s="16">
        <f t="shared" si="4"/>
        <v>6.5789473684210522</v>
      </c>
      <c r="P6" s="12">
        <f t="shared" si="5"/>
        <v>0.32671957671957669</v>
      </c>
      <c r="Q6" s="6"/>
    </row>
    <row r="7" spans="1:17" ht="13.8" x14ac:dyDescent="0.3">
      <c r="A7" s="22" t="s">
        <v>55</v>
      </c>
      <c r="B7" s="2">
        <v>8</v>
      </c>
      <c r="C7" s="2">
        <v>3</v>
      </c>
      <c r="D7" s="2">
        <v>6</v>
      </c>
      <c r="E7" s="2">
        <v>4</v>
      </c>
      <c r="F7" s="2">
        <v>7</v>
      </c>
      <c r="G7" s="2">
        <v>3</v>
      </c>
      <c r="H7" s="16">
        <f t="shared" si="6"/>
        <v>7.4</v>
      </c>
      <c r="I7" s="16">
        <f t="shared" si="0"/>
        <v>3.2</v>
      </c>
      <c r="J7" s="16">
        <f t="shared" si="1"/>
        <v>10.600000000000001</v>
      </c>
      <c r="K7" s="16">
        <f t="shared" si="2"/>
        <v>5.6084656084656093</v>
      </c>
      <c r="L7" s="2">
        <v>1</v>
      </c>
      <c r="M7" s="16">
        <f t="shared" si="3"/>
        <v>1.9230769230769231</v>
      </c>
      <c r="N7" s="2">
        <v>2</v>
      </c>
      <c r="O7" s="16">
        <f t="shared" si="4"/>
        <v>2.6315789473684212</v>
      </c>
      <c r="P7" s="12">
        <f t="shared" si="5"/>
        <v>1.2313697824808936</v>
      </c>
      <c r="Q7" s="6"/>
    </row>
    <row r="8" spans="1:17" ht="13.8" x14ac:dyDescent="0.3">
      <c r="A8" s="22" t="s">
        <v>56</v>
      </c>
      <c r="B8" s="2">
        <v>6</v>
      </c>
      <c r="C8" s="2">
        <v>3</v>
      </c>
      <c r="D8" s="2">
        <v>3</v>
      </c>
      <c r="E8" s="2">
        <v>1</v>
      </c>
      <c r="F8" s="2">
        <v>5</v>
      </c>
      <c r="G8" s="2">
        <v>3</v>
      </c>
      <c r="H8" s="16">
        <f t="shared" si="6"/>
        <v>5.2</v>
      </c>
      <c r="I8" s="16">
        <f t="shared" si="0"/>
        <v>2.6</v>
      </c>
      <c r="J8" s="16">
        <f t="shared" si="1"/>
        <v>7.8000000000000007</v>
      </c>
      <c r="K8" s="16">
        <f t="shared" si="2"/>
        <v>4.1269841269841265</v>
      </c>
      <c r="L8" s="2">
        <v>2</v>
      </c>
      <c r="M8" s="16">
        <f t="shared" si="3"/>
        <v>3.8461538461538463</v>
      </c>
      <c r="N8" s="2">
        <v>2</v>
      </c>
      <c r="O8" s="16">
        <f t="shared" si="4"/>
        <v>2.6315789473684212</v>
      </c>
      <c r="P8" s="12">
        <f t="shared" si="5"/>
        <v>0.63710317460317445</v>
      </c>
      <c r="Q8" s="6"/>
    </row>
    <row r="9" spans="1:17" ht="13.8" x14ac:dyDescent="0.3">
      <c r="A9" s="22" t="s">
        <v>57</v>
      </c>
      <c r="B9" s="2">
        <v>8</v>
      </c>
      <c r="C9" s="2">
        <v>3</v>
      </c>
      <c r="D9" s="2">
        <v>6</v>
      </c>
      <c r="E9" s="2">
        <v>4</v>
      </c>
      <c r="F9" s="2">
        <v>7</v>
      </c>
      <c r="G9" s="2">
        <v>3</v>
      </c>
      <c r="H9" s="16">
        <f t="shared" si="6"/>
        <v>7.4</v>
      </c>
      <c r="I9" s="16">
        <f t="shared" si="0"/>
        <v>3.2</v>
      </c>
      <c r="J9" s="16">
        <f t="shared" si="1"/>
        <v>10.600000000000001</v>
      </c>
      <c r="K9" s="16">
        <f t="shared" si="2"/>
        <v>5.6084656084656093</v>
      </c>
      <c r="L9" s="2">
        <v>1</v>
      </c>
      <c r="M9" s="16">
        <f t="shared" si="3"/>
        <v>1.9230769230769231</v>
      </c>
      <c r="N9" s="2">
        <v>2</v>
      </c>
      <c r="O9" s="16">
        <f t="shared" si="4"/>
        <v>2.6315789473684212</v>
      </c>
      <c r="P9" s="12">
        <f t="shared" si="5"/>
        <v>1.2313697824808936</v>
      </c>
      <c r="Q9" s="6"/>
    </row>
    <row r="10" spans="1:17" ht="13.8" x14ac:dyDescent="0.3">
      <c r="A10" s="22" t="s">
        <v>58</v>
      </c>
      <c r="B10" s="2">
        <v>6</v>
      </c>
      <c r="C10" s="2">
        <v>3</v>
      </c>
      <c r="D10" s="2">
        <v>3</v>
      </c>
      <c r="E10" s="2">
        <v>1</v>
      </c>
      <c r="F10" s="2">
        <v>5</v>
      </c>
      <c r="G10" s="2">
        <v>3</v>
      </c>
      <c r="H10" s="16">
        <f t="shared" si="6"/>
        <v>5.2</v>
      </c>
      <c r="I10" s="16">
        <f t="shared" si="0"/>
        <v>2.6</v>
      </c>
      <c r="J10" s="16">
        <f t="shared" si="1"/>
        <v>7.8000000000000007</v>
      </c>
      <c r="K10" s="16">
        <f t="shared" si="2"/>
        <v>4.1269841269841265</v>
      </c>
      <c r="L10" s="2">
        <v>2</v>
      </c>
      <c r="M10" s="16">
        <f t="shared" si="3"/>
        <v>3.8461538461538463</v>
      </c>
      <c r="N10" s="2">
        <v>2</v>
      </c>
      <c r="O10" s="16">
        <f t="shared" si="4"/>
        <v>2.6315789473684212</v>
      </c>
      <c r="P10" s="12">
        <f t="shared" si="5"/>
        <v>0.63710317460317445</v>
      </c>
      <c r="Q10" s="6"/>
    </row>
    <row r="11" spans="1:17" ht="13.8" x14ac:dyDescent="0.3">
      <c r="A11" s="22" t="s">
        <v>59</v>
      </c>
      <c r="B11" s="2">
        <v>7</v>
      </c>
      <c r="C11" s="2">
        <v>3</v>
      </c>
      <c r="D11" s="2">
        <v>4</v>
      </c>
      <c r="E11" s="2">
        <v>5</v>
      </c>
      <c r="F11" s="2">
        <v>4</v>
      </c>
      <c r="G11" s="2">
        <v>3</v>
      </c>
      <c r="H11" s="16">
        <f t="shared" si="6"/>
        <v>5.8</v>
      </c>
      <c r="I11" s="16">
        <f t="shared" si="0"/>
        <v>3.4</v>
      </c>
      <c r="J11" s="16">
        <f t="shared" si="1"/>
        <v>9.1999999999999993</v>
      </c>
      <c r="K11" s="16">
        <f t="shared" si="2"/>
        <v>4.8677248677248661</v>
      </c>
      <c r="L11" s="2">
        <v>1</v>
      </c>
      <c r="M11" s="16">
        <f t="shared" si="3"/>
        <v>1.9230769230769231</v>
      </c>
      <c r="N11" s="2">
        <v>3</v>
      </c>
      <c r="O11" s="16">
        <f t="shared" si="4"/>
        <v>3.9473684210526314</v>
      </c>
      <c r="P11" s="12">
        <f t="shared" si="5"/>
        <v>0.82919175332968409</v>
      </c>
      <c r="Q11" s="6"/>
    </row>
    <row r="12" spans="1:17" ht="13.8" x14ac:dyDescent="0.3">
      <c r="A12" s="22" t="s">
        <v>60</v>
      </c>
      <c r="B12" s="2">
        <v>4</v>
      </c>
      <c r="C12" s="2">
        <v>3</v>
      </c>
      <c r="D12" s="2">
        <v>2</v>
      </c>
      <c r="E12" s="2">
        <v>1</v>
      </c>
      <c r="F12" s="2">
        <v>3</v>
      </c>
      <c r="G12" s="2">
        <v>3</v>
      </c>
      <c r="H12" s="16">
        <f t="shared" si="6"/>
        <v>3.4</v>
      </c>
      <c r="I12" s="16">
        <f t="shared" si="0"/>
        <v>2.6</v>
      </c>
      <c r="J12" s="16">
        <f t="shared" si="1"/>
        <v>6</v>
      </c>
      <c r="K12" s="16">
        <f t="shared" si="2"/>
        <v>3.174603174603174</v>
      </c>
      <c r="L12" s="2">
        <v>2</v>
      </c>
      <c r="M12" s="16">
        <f t="shared" si="3"/>
        <v>3.8461538461538463</v>
      </c>
      <c r="N12" s="2">
        <v>3</v>
      </c>
      <c r="O12" s="16">
        <f t="shared" si="4"/>
        <v>3.9473684210526314</v>
      </c>
      <c r="P12" s="12">
        <f t="shared" si="5"/>
        <v>0.40733869305297871</v>
      </c>
      <c r="Q12" s="6"/>
    </row>
    <row r="13" spans="1:17" ht="13.8" x14ac:dyDescent="0.3">
      <c r="A13" s="22" t="s">
        <v>61</v>
      </c>
      <c r="B13" s="2">
        <v>5</v>
      </c>
      <c r="C13" s="2">
        <v>3</v>
      </c>
      <c r="D13" s="2">
        <v>2</v>
      </c>
      <c r="E13" s="2">
        <v>2</v>
      </c>
      <c r="F13" s="2">
        <v>3</v>
      </c>
      <c r="G13" s="2">
        <v>3</v>
      </c>
      <c r="H13" s="16">
        <f t="shared" si="6"/>
        <v>4</v>
      </c>
      <c r="I13" s="16">
        <f t="shared" si="0"/>
        <v>2.8000000000000003</v>
      </c>
      <c r="J13" s="16">
        <f t="shared" si="1"/>
        <v>6.8000000000000007</v>
      </c>
      <c r="K13" s="16">
        <f t="shared" si="2"/>
        <v>3.5978835978835981</v>
      </c>
      <c r="L13" s="2">
        <v>2</v>
      </c>
      <c r="M13" s="16">
        <f t="shared" si="3"/>
        <v>3.8461538461538463</v>
      </c>
      <c r="N13" s="2">
        <v>3</v>
      </c>
      <c r="O13" s="16">
        <f t="shared" si="4"/>
        <v>3.9473684210526314</v>
      </c>
      <c r="P13" s="12">
        <f t="shared" si="5"/>
        <v>0.46165051879337599</v>
      </c>
      <c r="Q13" s="6"/>
    </row>
    <row r="14" spans="1:17" s="7" customFormat="1" ht="13.8" x14ac:dyDescent="0.3">
      <c r="A14" s="22" t="s">
        <v>62</v>
      </c>
      <c r="B14" s="2">
        <v>7</v>
      </c>
      <c r="C14" s="2">
        <v>3</v>
      </c>
      <c r="D14" s="2">
        <v>4</v>
      </c>
      <c r="E14" s="2">
        <v>5</v>
      </c>
      <c r="F14" s="2">
        <v>2</v>
      </c>
      <c r="G14" s="2">
        <v>3</v>
      </c>
      <c r="H14" s="16">
        <f t="shared" si="6"/>
        <v>5.4</v>
      </c>
      <c r="I14" s="16">
        <f t="shared" si="0"/>
        <v>3.4</v>
      </c>
      <c r="J14" s="16">
        <f t="shared" si="1"/>
        <v>8.8000000000000007</v>
      </c>
      <c r="K14" s="16">
        <f t="shared" si="2"/>
        <v>4.6560846560846558</v>
      </c>
      <c r="L14" s="2">
        <v>1</v>
      </c>
      <c r="M14" s="16">
        <f t="shared" si="3"/>
        <v>1.9230769230769231</v>
      </c>
      <c r="N14" s="2">
        <v>3</v>
      </c>
      <c r="O14" s="16">
        <f t="shared" si="4"/>
        <v>3.9473684210526314</v>
      </c>
      <c r="P14" s="12">
        <f t="shared" si="5"/>
        <v>0.79313993796752413</v>
      </c>
    </row>
    <row r="15" spans="1:17" ht="13.8" x14ac:dyDescent="0.3">
      <c r="A15" s="22" t="s">
        <v>63</v>
      </c>
      <c r="B15" s="2">
        <v>4</v>
      </c>
      <c r="C15" s="2">
        <v>3</v>
      </c>
      <c r="D15" s="2">
        <v>2</v>
      </c>
      <c r="E15" s="2">
        <v>1</v>
      </c>
      <c r="F15" s="2">
        <v>1</v>
      </c>
      <c r="G15" s="2">
        <v>3</v>
      </c>
      <c r="H15" s="16">
        <f t="shared" si="6"/>
        <v>3</v>
      </c>
      <c r="I15" s="16">
        <f t="shared" si="0"/>
        <v>2.6</v>
      </c>
      <c r="J15" s="16">
        <f t="shared" si="1"/>
        <v>5.6</v>
      </c>
      <c r="K15" s="16">
        <f t="shared" si="2"/>
        <v>2.9629629629629624</v>
      </c>
      <c r="L15" s="2">
        <v>2</v>
      </c>
      <c r="M15" s="16">
        <f t="shared" si="3"/>
        <v>3.8461538461538463</v>
      </c>
      <c r="N15" s="2">
        <v>3</v>
      </c>
      <c r="O15" s="16">
        <f t="shared" si="4"/>
        <v>3.9473684210526314</v>
      </c>
      <c r="P15" s="12">
        <f t="shared" si="5"/>
        <v>0.38018278018278012</v>
      </c>
    </row>
    <row r="16" spans="1:17" ht="13.8" x14ac:dyDescent="0.3">
      <c r="A16" s="22" t="s">
        <v>72</v>
      </c>
      <c r="B16" s="2">
        <v>5</v>
      </c>
      <c r="C16" s="2">
        <v>3</v>
      </c>
      <c r="D16" s="2">
        <v>2</v>
      </c>
      <c r="E16" s="2">
        <v>2</v>
      </c>
      <c r="F16" s="2">
        <v>1</v>
      </c>
      <c r="G16" s="2">
        <v>3</v>
      </c>
      <c r="H16" s="16">
        <f t="shared" si="6"/>
        <v>3.6</v>
      </c>
      <c r="I16" s="16">
        <f t="shared" si="0"/>
        <v>2.8000000000000003</v>
      </c>
      <c r="J16" s="16">
        <f t="shared" si="1"/>
        <v>6.4</v>
      </c>
      <c r="K16" s="16">
        <f t="shared" si="2"/>
        <v>3.3862433862433856</v>
      </c>
      <c r="L16" s="2">
        <v>2</v>
      </c>
      <c r="M16" s="16">
        <f t="shared" si="3"/>
        <v>3.8461538461538463</v>
      </c>
      <c r="N16" s="2">
        <v>3</v>
      </c>
      <c r="O16" s="16">
        <f t="shared" si="4"/>
        <v>3.9473684210526314</v>
      </c>
      <c r="P16" s="12">
        <f t="shared" si="5"/>
        <v>0.43449460592317729</v>
      </c>
    </row>
    <row r="17" spans="1:16" ht="13.8" x14ac:dyDescent="0.3">
      <c r="A17" s="22" t="s">
        <v>64</v>
      </c>
      <c r="B17" s="2">
        <v>3</v>
      </c>
      <c r="C17" s="2">
        <v>3</v>
      </c>
      <c r="D17" s="2">
        <v>7</v>
      </c>
      <c r="E17" s="2">
        <v>4</v>
      </c>
      <c r="F17" s="2">
        <v>8</v>
      </c>
      <c r="G17" s="2">
        <v>3</v>
      </c>
      <c r="H17" s="16">
        <f t="shared" si="6"/>
        <v>4.8000000000000007</v>
      </c>
      <c r="I17" s="16">
        <f t="shared" si="0"/>
        <v>3.2</v>
      </c>
      <c r="J17" s="16">
        <f t="shared" si="1"/>
        <v>8</v>
      </c>
      <c r="K17" s="16">
        <f t="shared" si="2"/>
        <v>4.2328042328042326</v>
      </c>
      <c r="L17" s="2">
        <v>3</v>
      </c>
      <c r="M17" s="16">
        <f t="shared" si="3"/>
        <v>5.7692307692307692</v>
      </c>
      <c r="N17" s="2">
        <v>3</v>
      </c>
      <c r="O17" s="16">
        <f t="shared" si="4"/>
        <v>3.9473684210526314</v>
      </c>
      <c r="P17" s="12">
        <f t="shared" si="5"/>
        <v>0.43562610229276899</v>
      </c>
    </row>
    <row r="18" spans="1:16" ht="13.8" x14ac:dyDescent="0.3">
      <c r="A18" s="22" t="s">
        <v>65</v>
      </c>
      <c r="B18" s="2">
        <v>2</v>
      </c>
      <c r="C18" s="2">
        <v>3</v>
      </c>
      <c r="D18" s="2">
        <v>6</v>
      </c>
      <c r="E18" s="2">
        <v>3</v>
      </c>
      <c r="F18" s="2">
        <v>7</v>
      </c>
      <c r="G18" s="2">
        <v>3</v>
      </c>
      <c r="H18" s="16">
        <f t="shared" si="6"/>
        <v>3.8</v>
      </c>
      <c r="I18" s="16">
        <f t="shared" si="0"/>
        <v>3</v>
      </c>
      <c r="J18" s="16">
        <f t="shared" si="1"/>
        <v>6.8</v>
      </c>
      <c r="K18" s="16">
        <f t="shared" si="2"/>
        <v>3.5978835978835972</v>
      </c>
      <c r="L18" s="2">
        <v>2</v>
      </c>
      <c r="M18" s="16">
        <f t="shared" si="3"/>
        <v>3.8461538461538463</v>
      </c>
      <c r="N18" s="2">
        <v>4</v>
      </c>
      <c r="O18" s="16">
        <f t="shared" si="4"/>
        <v>5.2631578947368425</v>
      </c>
      <c r="P18" s="12">
        <f t="shared" si="5"/>
        <v>0.39496766607877709</v>
      </c>
    </row>
    <row r="19" spans="1:16" ht="13.8" x14ac:dyDescent="0.3">
      <c r="A19" s="22" t="s">
        <v>66</v>
      </c>
      <c r="B19" s="2">
        <v>1</v>
      </c>
      <c r="C19" s="2">
        <v>3</v>
      </c>
      <c r="D19" s="2">
        <v>6</v>
      </c>
      <c r="E19" s="2">
        <v>2</v>
      </c>
      <c r="F19" s="2">
        <v>5</v>
      </c>
      <c r="G19" s="2">
        <v>3</v>
      </c>
      <c r="H19" s="16">
        <f t="shared" si="6"/>
        <v>2.8</v>
      </c>
      <c r="I19" s="16">
        <f t="shared" si="0"/>
        <v>2.8000000000000003</v>
      </c>
      <c r="J19" s="16">
        <f t="shared" si="1"/>
        <v>5.6</v>
      </c>
      <c r="K19" s="16">
        <f t="shared" si="2"/>
        <v>2.9629629629629624</v>
      </c>
      <c r="L19" s="2">
        <v>2</v>
      </c>
      <c r="M19" s="16">
        <f t="shared" si="3"/>
        <v>3.8461538461538463</v>
      </c>
      <c r="N19" s="2">
        <v>2</v>
      </c>
      <c r="O19" s="16">
        <f t="shared" si="4"/>
        <v>2.6315789473684212</v>
      </c>
      <c r="P19" s="12">
        <f t="shared" si="5"/>
        <v>0.45740740740740726</v>
      </c>
    </row>
    <row r="20" spans="1:16" ht="13.8" x14ac:dyDescent="0.3">
      <c r="A20" s="22" t="s">
        <v>67</v>
      </c>
      <c r="B20" s="2">
        <v>2</v>
      </c>
      <c r="C20" s="2">
        <v>3</v>
      </c>
      <c r="D20" s="2">
        <v>5</v>
      </c>
      <c r="E20" s="2">
        <v>4</v>
      </c>
      <c r="F20" s="2">
        <v>8</v>
      </c>
      <c r="G20" s="2">
        <v>3</v>
      </c>
      <c r="H20" s="16">
        <f t="shared" si="6"/>
        <v>3.8000000000000003</v>
      </c>
      <c r="I20" s="16">
        <f t="shared" si="0"/>
        <v>3.2</v>
      </c>
      <c r="J20" s="16">
        <f t="shared" si="1"/>
        <v>7</v>
      </c>
      <c r="K20" s="16">
        <f t="shared" si="2"/>
        <v>3.7037037037037033</v>
      </c>
      <c r="L20" s="2">
        <v>1</v>
      </c>
      <c r="M20" s="16">
        <f t="shared" si="3"/>
        <v>1.9230769230769231</v>
      </c>
      <c r="N20" s="2">
        <v>1</v>
      </c>
      <c r="O20" s="16">
        <f t="shared" si="4"/>
        <v>1.3157894736842106</v>
      </c>
      <c r="P20" s="12">
        <f t="shared" si="5"/>
        <v>1.1435185185185182</v>
      </c>
    </row>
    <row r="21" spans="1:16" ht="13.8" x14ac:dyDescent="0.25">
      <c r="A21" s="23" t="s">
        <v>70</v>
      </c>
      <c r="B21" s="2">
        <v>3</v>
      </c>
      <c r="C21" s="2">
        <v>3</v>
      </c>
      <c r="D21" s="2">
        <v>7</v>
      </c>
      <c r="E21" s="2">
        <v>4</v>
      </c>
      <c r="F21" s="2">
        <v>8</v>
      </c>
      <c r="G21" s="2">
        <v>3</v>
      </c>
      <c r="H21" s="16">
        <f>B21*$B$1/($B$1+$D$1+$F$1)+D21*$D$1/($B$1+$D$1+$F$1)+F21*$F$1/($B$1+$D$1+$F$1)</f>
        <v>4.8000000000000007</v>
      </c>
      <c r="I21" s="16">
        <f t="shared" si="0"/>
        <v>3.2</v>
      </c>
      <c r="J21" s="16">
        <f t="shared" si="1"/>
        <v>8</v>
      </c>
      <c r="K21" s="16">
        <f t="shared" si="2"/>
        <v>4.2328042328042326</v>
      </c>
      <c r="L21" s="2">
        <v>3</v>
      </c>
      <c r="M21" s="16">
        <f t="shared" si="3"/>
        <v>5.7692307692307692</v>
      </c>
      <c r="N21" s="2">
        <v>3</v>
      </c>
      <c r="O21" s="16">
        <f t="shared" si="4"/>
        <v>3.9473684210526314</v>
      </c>
      <c r="P21" s="12">
        <f t="shared" si="5"/>
        <v>0.43562610229276899</v>
      </c>
    </row>
    <row r="22" spans="1:16" ht="13.8" x14ac:dyDescent="0.25">
      <c r="A22" s="23" t="s">
        <v>71</v>
      </c>
      <c r="B22" s="2">
        <v>2</v>
      </c>
      <c r="C22" s="2">
        <v>3</v>
      </c>
      <c r="D22" s="2">
        <v>6</v>
      </c>
      <c r="E22" s="2">
        <v>3</v>
      </c>
      <c r="F22" s="2">
        <v>7</v>
      </c>
      <c r="G22" s="2">
        <v>3</v>
      </c>
      <c r="H22" s="16">
        <f t="shared" si="6"/>
        <v>3.8</v>
      </c>
      <c r="I22" s="16">
        <f t="shared" si="0"/>
        <v>3</v>
      </c>
      <c r="J22" s="16">
        <f t="shared" si="1"/>
        <v>6.8</v>
      </c>
      <c r="K22" s="16">
        <f t="shared" si="2"/>
        <v>3.5978835978835972</v>
      </c>
      <c r="L22" s="2">
        <v>2</v>
      </c>
      <c r="M22" s="16">
        <f t="shared" si="3"/>
        <v>3.8461538461538463</v>
      </c>
      <c r="N22" s="2">
        <v>4</v>
      </c>
      <c r="O22" s="16">
        <f t="shared" si="4"/>
        <v>5.2631578947368425</v>
      </c>
      <c r="P22" s="12">
        <f t="shared" si="5"/>
        <v>0.39496766607877709</v>
      </c>
    </row>
    <row r="23" spans="1:16" ht="13.8" x14ac:dyDescent="0.25">
      <c r="A23" s="24" t="s">
        <v>68</v>
      </c>
      <c r="B23" s="2">
        <v>1</v>
      </c>
      <c r="C23" s="2">
        <v>3</v>
      </c>
      <c r="D23" s="2">
        <v>6</v>
      </c>
      <c r="E23" s="2">
        <v>2</v>
      </c>
      <c r="F23" s="2">
        <v>5</v>
      </c>
      <c r="G23" s="2">
        <v>3</v>
      </c>
      <c r="H23" s="16">
        <f t="shared" si="6"/>
        <v>2.8</v>
      </c>
      <c r="I23" s="16">
        <f t="shared" si="0"/>
        <v>2.8000000000000003</v>
      </c>
      <c r="J23" s="16">
        <f t="shared" si="1"/>
        <v>5.6</v>
      </c>
      <c r="K23" s="16">
        <f t="shared" si="2"/>
        <v>2.9629629629629624</v>
      </c>
      <c r="L23" s="2">
        <v>2</v>
      </c>
      <c r="M23" s="16">
        <f t="shared" si="3"/>
        <v>3.8461538461538463</v>
      </c>
      <c r="N23" s="2">
        <v>2</v>
      </c>
      <c r="O23" s="16">
        <f t="shared" si="4"/>
        <v>2.6315789473684212</v>
      </c>
      <c r="P23" s="12">
        <f t="shared" si="5"/>
        <v>0.45740740740740726</v>
      </c>
    </row>
    <row r="24" spans="1:16" ht="13.8" x14ac:dyDescent="0.25">
      <c r="A24" s="24" t="s">
        <v>69</v>
      </c>
      <c r="B24" s="2">
        <v>2</v>
      </c>
      <c r="C24" s="2">
        <v>3</v>
      </c>
      <c r="D24" s="2">
        <v>5</v>
      </c>
      <c r="E24" s="2">
        <v>4</v>
      </c>
      <c r="F24" s="2">
        <v>8</v>
      </c>
      <c r="G24" s="2">
        <v>3</v>
      </c>
      <c r="H24" s="16">
        <f t="shared" si="6"/>
        <v>3.8000000000000003</v>
      </c>
      <c r="I24" s="16">
        <f t="shared" si="0"/>
        <v>3.2</v>
      </c>
      <c r="J24" s="16">
        <f t="shared" si="1"/>
        <v>7</v>
      </c>
      <c r="K24" s="16">
        <f t="shared" si="2"/>
        <v>3.7037037037037033</v>
      </c>
      <c r="L24" s="2">
        <v>1</v>
      </c>
      <c r="M24" s="16">
        <f t="shared" si="3"/>
        <v>1.9230769230769231</v>
      </c>
      <c r="N24" s="2">
        <v>1</v>
      </c>
      <c r="O24" s="16">
        <f t="shared" si="4"/>
        <v>1.3157894736842106</v>
      </c>
      <c r="P24" s="12">
        <f t="shared" si="5"/>
        <v>1.1435185185185182</v>
      </c>
    </row>
    <row r="25" spans="1:16" ht="13.8" x14ac:dyDescent="0.25">
      <c r="A25" s="24" t="s">
        <v>73</v>
      </c>
      <c r="B25" s="2">
        <v>4</v>
      </c>
      <c r="C25" s="2">
        <v>3</v>
      </c>
      <c r="D25" s="2">
        <v>4</v>
      </c>
      <c r="E25" s="2">
        <v>5</v>
      </c>
      <c r="F25" s="2">
        <v>2</v>
      </c>
      <c r="G25" s="2">
        <v>2</v>
      </c>
      <c r="H25" s="16">
        <f t="shared" si="6"/>
        <v>3.6</v>
      </c>
      <c r="I25" s="16">
        <f t="shared" si="0"/>
        <v>3.1999999999999997</v>
      </c>
      <c r="J25" s="16">
        <f t="shared" si="1"/>
        <v>6.8</v>
      </c>
      <c r="K25" s="16">
        <f t="shared" si="2"/>
        <v>3.5978835978835972</v>
      </c>
      <c r="L25" s="2">
        <v>1</v>
      </c>
      <c r="M25" s="16">
        <f t="shared" si="3"/>
        <v>1.9230769230769231</v>
      </c>
      <c r="N25" s="2">
        <v>4</v>
      </c>
      <c r="O25" s="16">
        <f t="shared" si="4"/>
        <v>5.2631578947368425</v>
      </c>
      <c r="P25" s="12">
        <f t="shared" si="5"/>
        <v>0.50066323869140761</v>
      </c>
    </row>
    <row r="26" spans="1:16" ht="13.8" x14ac:dyDescent="0.25">
      <c r="A26" s="24" t="s">
        <v>74</v>
      </c>
      <c r="B26" s="2">
        <v>5</v>
      </c>
      <c r="C26" s="2">
        <v>3</v>
      </c>
      <c r="D26" s="2">
        <v>5</v>
      </c>
      <c r="E26" s="2">
        <v>2</v>
      </c>
      <c r="F26" s="2">
        <v>2</v>
      </c>
      <c r="G26" s="2">
        <v>2</v>
      </c>
      <c r="H26" s="16">
        <f t="shared" si="6"/>
        <v>4.4000000000000004</v>
      </c>
      <c r="I26" s="16">
        <f t="shared" si="0"/>
        <v>2.6</v>
      </c>
      <c r="J26" s="16">
        <f t="shared" si="1"/>
        <v>7</v>
      </c>
      <c r="K26" s="16">
        <f t="shared" si="2"/>
        <v>3.7037037037037033</v>
      </c>
      <c r="L26" s="2">
        <v>1</v>
      </c>
      <c r="M26" s="16">
        <f t="shared" si="3"/>
        <v>1.9230769230769231</v>
      </c>
      <c r="N26" s="2">
        <v>3</v>
      </c>
      <c r="O26" s="16">
        <f t="shared" si="4"/>
        <v>3.9473684210526314</v>
      </c>
      <c r="P26" s="12">
        <f t="shared" si="5"/>
        <v>0.63090676883780328</v>
      </c>
    </row>
    <row r="27" spans="1:16" ht="13.8" x14ac:dyDescent="0.25">
      <c r="A27" s="24" t="s">
        <v>75</v>
      </c>
      <c r="B27" s="2">
        <v>7</v>
      </c>
      <c r="C27" s="2">
        <v>3</v>
      </c>
      <c r="D27" s="2">
        <v>5</v>
      </c>
      <c r="E27" s="2">
        <v>7</v>
      </c>
      <c r="F27" s="2">
        <v>5</v>
      </c>
      <c r="G27" s="2">
        <v>3</v>
      </c>
      <c r="H27" s="16">
        <f t="shared" si="6"/>
        <v>6.2</v>
      </c>
      <c r="I27" s="16">
        <f t="shared" si="0"/>
        <v>3.8000000000000003</v>
      </c>
      <c r="J27" s="16">
        <f t="shared" si="1"/>
        <v>10</v>
      </c>
      <c r="K27" s="16">
        <f t="shared" si="2"/>
        <v>5.2910052910052903</v>
      </c>
      <c r="L27" s="2">
        <v>1</v>
      </c>
      <c r="M27" s="16">
        <f t="shared" si="3"/>
        <v>1.9230769230769231</v>
      </c>
      <c r="N27" s="2">
        <v>4</v>
      </c>
      <c r="O27" s="16">
        <f t="shared" si="4"/>
        <v>5.2631578947368425</v>
      </c>
      <c r="P27" s="12">
        <f>K27/(M27*$L$1+O27*$N$1)</f>
        <v>0.73626946866383469</v>
      </c>
    </row>
    <row r="28" spans="1:16" x14ac:dyDescent="0.25">
      <c r="A28" s="7" t="s">
        <v>37</v>
      </c>
      <c r="B28" s="8">
        <f t="shared" ref="B28:O28" si="7">SUM(B4:B27)</f>
        <v>118</v>
      </c>
      <c r="C28" s="8">
        <f t="shared" si="7"/>
        <v>72</v>
      </c>
      <c r="D28" s="8">
        <f t="shared" si="7"/>
        <v>110</v>
      </c>
      <c r="E28" s="8">
        <f t="shared" si="7"/>
        <v>86</v>
      </c>
      <c r="F28" s="8">
        <f t="shared" si="7"/>
        <v>109</v>
      </c>
      <c r="G28" s="8">
        <f t="shared" si="7"/>
        <v>70</v>
      </c>
      <c r="H28" s="9">
        <f t="shared" si="7"/>
        <v>114.59999999999998</v>
      </c>
      <c r="I28" s="9">
        <f t="shared" si="7"/>
        <v>74.400000000000006</v>
      </c>
      <c r="J28" s="9">
        <f t="shared" si="7"/>
        <v>189.00000000000003</v>
      </c>
      <c r="K28" s="9">
        <f t="shared" si="7"/>
        <v>100</v>
      </c>
      <c r="L28" s="8">
        <f t="shared" si="7"/>
        <v>52</v>
      </c>
      <c r="M28" s="9">
        <f t="shared" si="7"/>
        <v>99.999999999999957</v>
      </c>
      <c r="N28" s="8">
        <f t="shared" si="7"/>
        <v>76</v>
      </c>
      <c r="O28" s="9">
        <f t="shared" si="7"/>
        <v>100</v>
      </c>
      <c r="P28" s="13"/>
    </row>
    <row r="29" spans="1:16" x14ac:dyDescent="0.25">
      <c r="B29" s="4"/>
      <c r="C29" s="4"/>
      <c r="D29" s="4"/>
      <c r="E29" s="4"/>
      <c r="F29" s="4"/>
      <c r="G29" s="4"/>
    </row>
    <row r="30" spans="1:16" x14ac:dyDescent="0.25">
      <c r="B30" s="4"/>
      <c r="C30" s="4"/>
      <c r="D30" s="4"/>
      <c r="E30" s="4"/>
      <c r="F30" s="4"/>
      <c r="G30" s="4"/>
    </row>
    <row r="31" spans="1:16" x14ac:dyDescent="0.25">
      <c r="B31" s="4"/>
      <c r="C31" s="4"/>
      <c r="D31" s="4"/>
      <c r="E31" s="4"/>
      <c r="F31" s="4"/>
      <c r="G31" s="4"/>
    </row>
    <row r="32" spans="1:16" x14ac:dyDescent="0.25">
      <c r="B32" s="4"/>
      <c r="C32" s="4"/>
      <c r="D32" s="4"/>
      <c r="E32" s="4"/>
      <c r="F32" s="4"/>
      <c r="G32" s="4"/>
    </row>
    <row r="33" spans="2:7" x14ac:dyDescent="0.25">
      <c r="B33" s="4"/>
      <c r="C33" s="4"/>
      <c r="D33" s="4"/>
      <c r="E33" s="4"/>
      <c r="F33" s="4"/>
      <c r="G33" s="4"/>
    </row>
    <row r="34" spans="2:7" x14ac:dyDescent="0.25">
      <c r="B34" s="4"/>
      <c r="C34" s="4"/>
      <c r="D34" s="4"/>
      <c r="E34" s="4"/>
      <c r="F34" s="4"/>
      <c r="G34" s="4"/>
    </row>
    <row r="35" spans="2:7" x14ac:dyDescent="0.25">
      <c r="B35" s="4"/>
      <c r="C35" s="4"/>
      <c r="D35" s="4"/>
      <c r="E35" s="4"/>
      <c r="F35" s="4"/>
      <c r="G35" s="4"/>
    </row>
    <row r="36" spans="2:7" x14ac:dyDescent="0.25">
      <c r="B36" s="4"/>
      <c r="C36" s="4"/>
      <c r="D36" s="4"/>
      <c r="E36" s="4"/>
      <c r="F36" s="4"/>
      <c r="G36" s="4"/>
    </row>
  </sheetData>
  <mergeCells count="6">
    <mergeCell ref="B2:C2"/>
    <mergeCell ref="D2:E2"/>
    <mergeCell ref="F2:G2"/>
    <mergeCell ref="B1:C1"/>
    <mergeCell ref="D1:E1"/>
    <mergeCell ref="F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HMS</vt:lpstr>
      <vt:lpstr>Multiple Stakeholders</vt:lpstr>
    </vt:vector>
  </TitlesOfParts>
  <Company>Process Impact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Prioritization Spreadsheet</dc:title>
  <dc:creator>Karl Wiegers</dc:creator>
  <cp:lastModifiedBy>Admin</cp:lastModifiedBy>
  <cp:lastPrinted>2013-06-12T03:27:18Z</cp:lastPrinted>
  <dcterms:created xsi:type="dcterms:W3CDTF">1999-01-18T14:34:18Z</dcterms:created>
  <dcterms:modified xsi:type="dcterms:W3CDTF">2021-10-18T01:59:05Z</dcterms:modified>
</cp:coreProperties>
</file>