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6"/>
  </bookViews>
  <sheets>
    <sheet name="Sheet8" sheetId="8" r:id="rId1"/>
    <sheet name="Sheet1" sheetId="1" r:id="rId2"/>
    <sheet name="Sheet4" sheetId="4" r:id="rId3"/>
    <sheet name="Sheet5" sheetId="5" r:id="rId4"/>
    <sheet name="Sheet2" sheetId="2" r:id="rId5"/>
    <sheet name="Sheet3" sheetId="3" r:id="rId6"/>
    <sheet name="Sheet6" sheetId="9" r:id="rId7"/>
  </sheets>
  <calcPr calcId="144525"/>
</workbook>
</file>

<file path=xl/calcChain.xml><?xml version="1.0" encoding="utf-8"?>
<calcChain xmlns="http://schemas.openxmlformats.org/spreadsheetml/2006/main">
  <c r="W137" i="9" l="1"/>
  <c r="V138" i="9"/>
  <c r="V139" i="9"/>
  <c r="V140" i="9"/>
  <c r="V141" i="9"/>
  <c r="V142" i="9"/>
  <c r="V143" i="9"/>
  <c r="V144" i="9"/>
  <c r="V137" i="9"/>
  <c r="U138" i="9"/>
  <c r="U139" i="9"/>
  <c r="U140" i="9"/>
  <c r="U141" i="9"/>
  <c r="U142" i="9"/>
  <c r="U143" i="9"/>
  <c r="U144" i="9"/>
  <c r="U137" i="9"/>
  <c r="S137" i="9"/>
  <c r="R138" i="9"/>
  <c r="R139" i="9"/>
  <c r="R140" i="9"/>
  <c r="R141" i="9"/>
  <c r="R142" i="9"/>
  <c r="R143" i="9"/>
  <c r="R144" i="9"/>
  <c r="R137" i="9"/>
  <c r="Q138" i="9"/>
  <c r="Q139" i="9"/>
  <c r="Q140" i="9"/>
  <c r="Q141" i="9"/>
  <c r="Q142" i="9"/>
  <c r="Q143" i="9"/>
  <c r="Q144" i="9"/>
  <c r="Q137" i="9"/>
  <c r="O137" i="9"/>
  <c r="N138" i="9"/>
  <c r="N139" i="9"/>
  <c r="N140" i="9"/>
  <c r="N141" i="9"/>
  <c r="N142" i="9"/>
  <c r="N143" i="9"/>
  <c r="N144" i="9"/>
  <c r="N137" i="9"/>
  <c r="M138" i="9"/>
  <c r="M139" i="9"/>
  <c r="M140" i="9"/>
  <c r="M141" i="9"/>
  <c r="M142" i="9"/>
  <c r="M143" i="9"/>
  <c r="M144" i="9"/>
  <c r="M137" i="9"/>
  <c r="W120" i="9"/>
  <c r="V121" i="9"/>
  <c r="V122" i="9"/>
  <c r="V123" i="9"/>
  <c r="V124" i="9"/>
  <c r="V125" i="9"/>
  <c r="V126" i="9"/>
  <c r="V127" i="9"/>
  <c r="V120" i="9"/>
  <c r="U121" i="9"/>
  <c r="U122" i="9"/>
  <c r="U123" i="9"/>
  <c r="U124" i="9"/>
  <c r="U125" i="9"/>
  <c r="U126" i="9"/>
  <c r="U127" i="9"/>
  <c r="U120" i="9"/>
  <c r="S120" i="9"/>
  <c r="R121" i="9"/>
  <c r="R122" i="9"/>
  <c r="R123" i="9"/>
  <c r="R124" i="9"/>
  <c r="R125" i="9"/>
  <c r="R126" i="9"/>
  <c r="R127" i="9"/>
  <c r="R120" i="9"/>
  <c r="Q121" i="9"/>
  <c r="Q122" i="9"/>
  <c r="Q123" i="9"/>
  <c r="Q124" i="9"/>
  <c r="Q125" i="9"/>
  <c r="Q126" i="9"/>
  <c r="Q127" i="9"/>
  <c r="Q120" i="9"/>
  <c r="O120" i="9"/>
  <c r="N121" i="9"/>
  <c r="N122" i="9"/>
  <c r="N123" i="9"/>
  <c r="N124" i="9"/>
  <c r="N125" i="9"/>
  <c r="N126" i="9"/>
  <c r="N127" i="9"/>
  <c r="N120" i="9"/>
  <c r="M120" i="9"/>
  <c r="M121" i="9"/>
  <c r="M122" i="9"/>
  <c r="M123" i="9"/>
  <c r="M124" i="9"/>
  <c r="M125" i="9"/>
  <c r="M126" i="9"/>
  <c r="M127" i="9"/>
  <c r="D120" i="9"/>
  <c r="D119" i="9"/>
  <c r="D118" i="9"/>
  <c r="D117" i="9"/>
  <c r="D116" i="9"/>
  <c r="D115" i="9"/>
  <c r="D114" i="9"/>
  <c r="D113" i="9"/>
  <c r="D112" i="9"/>
  <c r="D111" i="9"/>
  <c r="D91" i="9"/>
  <c r="E91" i="9"/>
  <c r="F91" i="9"/>
  <c r="G91" i="9"/>
  <c r="H91" i="9"/>
  <c r="I91" i="9"/>
  <c r="J91" i="9"/>
  <c r="K91" i="9"/>
  <c r="L91" i="9"/>
  <c r="C91" i="9"/>
  <c r="D78" i="9"/>
  <c r="E78" i="9"/>
  <c r="F78" i="9"/>
  <c r="G78" i="9"/>
  <c r="H78" i="9"/>
  <c r="I78" i="9"/>
  <c r="J78" i="9"/>
  <c r="K78" i="9"/>
  <c r="L78" i="9"/>
  <c r="C78" i="9"/>
  <c r="D84" i="9"/>
  <c r="E84" i="9"/>
  <c r="F84" i="9"/>
  <c r="G84" i="9"/>
  <c r="H84" i="9"/>
  <c r="I84" i="9"/>
  <c r="J84" i="9"/>
  <c r="K84" i="9"/>
  <c r="L84" i="9"/>
  <c r="C84" i="9"/>
  <c r="L27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K3" i="2"/>
  <c r="K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3" i="2"/>
  <c r="J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76" i="1" l="1"/>
  <c r="J69" i="1"/>
  <c r="J70" i="1"/>
  <c r="J71" i="1"/>
  <c r="J72" i="1"/>
  <c r="J73" i="1"/>
  <c r="J74" i="1"/>
  <c r="J75" i="1"/>
  <c r="J68" i="1"/>
  <c r="J58" i="1"/>
  <c r="J59" i="1"/>
  <c r="J60" i="1"/>
  <c r="J61" i="1"/>
  <c r="J62" i="1"/>
  <c r="J63" i="1"/>
  <c r="J64" i="1"/>
  <c r="J57" i="1"/>
  <c r="I76" i="1"/>
  <c r="I69" i="1"/>
  <c r="I70" i="1"/>
  <c r="I71" i="1"/>
  <c r="I72" i="1"/>
  <c r="I73" i="1"/>
  <c r="I74" i="1"/>
  <c r="I75" i="1"/>
  <c r="I68" i="1"/>
  <c r="I58" i="1"/>
  <c r="I59" i="1"/>
  <c r="I60" i="1"/>
  <c r="I61" i="1"/>
  <c r="I62" i="1"/>
  <c r="I63" i="1"/>
  <c r="I64" i="1"/>
  <c r="I57" i="1"/>
  <c r="H76" i="1"/>
  <c r="H69" i="1"/>
  <c r="H70" i="1"/>
  <c r="H71" i="1"/>
  <c r="H72" i="1"/>
  <c r="H73" i="1"/>
  <c r="H74" i="1"/>
  <c r="H75" i="1"/>
  <c r="H68" i="1"/>
  <c r="H58" i="1"/>
  <c r="H59" i="1"/>
  <c r="H60" i="1"/>
  <c r="H61" i="1"/>
  <c r="H62" i="1"/>
  <c r="H63" i="1"/>
  <c r="H64" i="1"/>
  <c r="H57" i="1"/>
  <c r="G76" i="1"/>
  <c r="G69" i="1"/>
  <c r="G70" i="1"/>
  <c r="G71" i="1"/>
  <c r="G72" i="1"/>
  <c r="G73" i="1"/>
  <c r="G74" i="1"/>
  <c r="G75" i="1"/>
  <c r="G68" i="1"/>
  <c r="G58" i="1"/>
  <c r="G59" i="1"/>
  <c r="G60" i="1"/>
  <c r="G61" i="1"/>
  <c r="G62" i="1"/>
  <c r="G63" i="1"/>
  <c r="G64" i="1"/>
  <c r="G57" i="1"/>
  <c r="G37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25" i="1"/>
  <c r="G18" i="1"/>
  <c r="J30" i="1"/>
  <c r="J31" i="1"/>
  <c r="J37" i="1" s="1"/>
  <c r="J32" i="1"/>
  <c r="J33" i="1"/>
  <c r="J34" i="1"/>
  <c r="J35" i="1"/>
  <c r="J36" i="1"/>
  <c r="J29" i="1"/>
  <c r="J19" i="1"/>
  <c r="J20" i="1"/>
  <c r="J21" i="1"/>
  <c r="J22" i="1"/>
  <c r="J23" i="1"/>
  <c r="J24" i="1"/>
  <c r="J25" i="1"/>
  <c r="J18" i="1"/>
  <c r="I30" i="1"/>
  <c r="I37" i="1" s="1"/>
  <c r="I31" i="1"/>
  <c r="I32" i="1"/>
  <c r="I33" i="1"/>
  <c r="I34" i="1"/>
  <c r="I35" i="1"/>
  <c r="I36" i="1"/>
  <c r="I29" i="1"/>
  <c r="I19" i="1"/>
  <c r="I20" i="1"/>
  <c r="I21" i="1"/>
  <c r="I22" i="1"/>
  <c r="I23" i="1"/>
  <c r="I24" i="1"/>
  <c r="I25" i="1"/>
  <c r="I18" i="1"/>
  <c r="H19" i="1"/>
  <c r="H30" i="1" s="1"/>
  <c r="H20" i="1"/>
  <c r="H31" i="1" s="1"/>
  <c r="H21" i="1"/>
  <c r="H32" i="1" s="1"/>
  <c r="H22" i="1"/>
  <c r="H33" i="1" s="1"/>
  <c r="H23" i="1"/>
  <c r="H34" i="1" s="1"/>
  <c r="H24" i="1"/>
  <c r="H35" i="1" s="1"/>
  <c r="H25" i="1"/>
  <c r="H36" i="1" s="1"/>
  <c r="H18" i="1"/>
  <c r="H29" i="1" s="1"/>
  <c r="H37" i="1" s="1"/>
</calcChain>
</file>

<file path=xl/sharedStrings.xml><?xml version="1.0" encoding="utf-8"?>
<sst xmlns="http://schemas.openxmlformats.org/spreadsheetml/2006/main" count="318" uniqueCount="118">
  <si>
    <t>3-8_9-8_2015</t>
  </si>
  <si>
    <t>7-7_12-7_2015</t>
  </si>
  <si>
    <t>7-9_13-9_2015</t>
  </si>
  <si>
    <t>10-8_16-8_2015</t>
  </si>
  <si>
    <t>13-7_19-7_2015</t>
  </si>
  <si>
    <t>14-9_20-9_2015</t>
  </si>
  <si>
    <t>17-8_23-8_2015</t>
  </si>
  <si>
    <t>21-9_27-9_2015</t>
  </si>
  <si>
    <t>24-8_30-8_2015</t>
  </si>
  <si>
    <t>27-7_2-8_2015</t>
  </si>
  <si>
    <t>31-8_6-9_2015</t>
  </si>
  <si>
    <t>20-7_26-7_2015</t>
  </si>
  <si>
    <t>Date</t>
  </si>
  <si>
    <t>STT</t>
  </si>
  <si>
    <t>Nồi cơm điện 3D BigSun</t>
  </si>
  <si>
    <t>EFF Old cycle</t>
  </si>
  <si>
    <t>26-6_3-7</t>
  </si>
  <si>
    <t>3-7_8-7</t>
  </si>
  <si>
    <t>9-7_16-7</t>
  </si>
  <si>
    <t>16-7_22-7</t>
  </si>
  <si>
    <t>23-7_29-7</t>
  </si>
  <si>
    <t>30-7_5-8</t>
  </si>
  <si>
    <t>6-8_12-8</t>
  </si>
  <si>
    <t>13-8_19-8</t>
  </si>
  <si>
    <t>20-8_26-8</t>
  </si>
  <si>
    <t>27-8_2-9</t>
  </si>
  <si>
    <t>3-9_9-9</t>
  </si>
  <si>
    <t>10-9_16-9</t>
  </si>
  <si>
    <t>0.7-0.2-0.1</t>
  </si>
  <si>
    <t>sum</t>
  </si>
  <si>
    <t>0.8-0.1-0.1</t>
  </si>
  <si>
    <t>0.85-0.1-0.05</t>
  </si>
  <si>
    <t>0.6-0.3-0.1</t>
  </si>
  <si>
    <t>Nệm massage Bella</t>
  </si>
  <si>
    <t>Máy khoan cầm tay 103 món D.I.Y</t>
  </si>
  <si>
    <t>Máy xay cầm tay Donlim</t>
  </si>
  <si>
    <t>Thiết bị hỗ trợ tập bụng Six Pack Care</t>
  </si>
  <si>
    <t>Vali Macat D3X</t>
  </si>
  <si>
    <t>Đồng hộ mạ vàng kim cương Swissguard - LIVE 30'</t>
  </si>
  <si>
    <t>Bếp điện HN Bluestar</t>
  </si>
  <si>
    <t>Nước yến ĐTHT</t>
  </si>
  <si>
    <t>Bộ 2 áo khoác 2 mặt Dore</t>
  </si>
  <si>
    <t>Dụng cụ hỗ trợ tập bụng Elips Body - LIVE 30'</t>
  </si>
  <si>
    <t>Bộ 3 quần Jegging Vita Bela 2015</t>
  </si>
  <si>
    <t>Bộ 3 quần Jegging Vita Bela - Ver 2</t>
  </si>
  <si>
    <t>Bếp ga HN RichMan 1 vòng nhiệt - LIVE 30'</t>
  </si>
  <si>
    <t>Bộ nữ trang Tình Yêu Màu Nắng</t>
  </si>
  <si>
    <t>Quạt làm mát không khí Goodlife</t>
  </si>
  <si>
    <t>Bộ nữ trang Hoa Biển và Biển Đêm - LIVE 30'</t>
  </si>
  <si>
    <t>Nồi lẩu điện Blue Star</t>
  </si>
  <si>
    <t>Thiết bị hỗ trợ tập bụng New Six Pack Care - LIVE 30'</t>
  </si>
  <si>
    <t>Ba lô Tomi 8C</t>
  </si>
  <si>
    <t>Điện thoại di động Coocel</t>
  </si>
  <si>
    <t>Máy bơm chìm Patio</t>
  </si>
  <si>
    <t>Bộ đồ lót nữ Vita Bella</t>
  </si>
  <si>
    <t>Khóa thông minh Kinbar - LIVE 30'</t>
  </si>
  <si>
    <t>MSE</t>
  </si>
  <si>
    <t>0.3-0.1-0.6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</si>
  <si>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</si>
  <si>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</si>
  <si>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</si>
  <si>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</si>
  <si>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</si>
  <si>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</si>
  <si>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</si>
  <si>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</si>
  <si>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</si>
  <si>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</si>
  <si>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</si>
  <si>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</si>
  <si>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499159.7 529585.5 468733.8</t>
  </si>
  <si>
    <t>460000.6 549136.3 370865</t>
  </si>
  <si>
    <t>462078.2 541531 382625.4</t>
  </si>
  <si>
    <t>288708.2 405998.3 171418.1</t>
  </si>
  <si>
    <t>228396.4 362442.8 94349.89</t>
  </si>
  <si>
    <t>283369.1 416357.1 150381.1</t>
  </si>
  <si>
    <t>287763.2 412318.2 163208.3</t>
  </si>
  <si>
    <t>584243.9 709363.4 459124.3</t>
  </si>
  <si>
    <t>552709 665081.9 440336</t>
  </si>
  <si>
    <t>569145.5 667517 470773.9</t>
  </si>
  <si>
    <t>571675.5 658583.6 484767.4</t>
  </si>
  <si>
    <t>577210.7 656305.2 498116.2</t>
  </si>
  <si>
    <t>617514.4 708750.6 526278.2</t>
  </si>
  <si>
    <t>612501.5 696978.5 528024.5</t>
  </si>
  <si>
    <t>577622 667909.2 487334.7</t>
  </si>
  <si>
    <t>463725.5 606094.4 321356.5</t>
  </si>
  <si>
    <t>500261.4 622096.3 378426.6</t>
  </si>
  <si>
    <t>536797.4 636355 437239.8</t>
  </si>
  <si>
    <t>440961.1 561599 320323.3</t>
  </si>
  <si>
    <t>475566 593015.3 358116.7</t>
  </si>
  <si>
    <t>451983.9 564305.4 339662.3</t>
  </si>
  <si>
    <t>365374.1 498896.4 231851.9</t>
  </si>
  <si>
    <t>251592.9 384742.1 118443.7</t>
  </si>
  <si>
    <t>456022.4 377655.7 534389.1</t>
  </si>
  <si>
    <t>462184.9 394798 529571.8</t>
  </si>
  <si>
    <t>467731.1 407164.3 528297.9</t>
  </si>
  <si>
    <t>366666.7 265197.8 468135.5</t>
  </si>
  <si>
    <t>360504.2 267532.3 453476.1</t>
  </si>
  <si>
    <t>219537.8 95236.77 343838.9</t>
  </si>
  <si>
    <t>287132.4 188558.2 385706.5</t>
  </si>
  <si>
    <t>287581.7 195336.2 379827.2</t>
  </si>
  <si>
    <t>577320.3 427012.9 727627.7</t>
  </si>
  <si>
    <t>530742.3 392787.4 668697.2</t>
  </si>
  <si>
    <t>580442.6 458707.5 702177.7</t>
  </si>
  <si>
    <t>566895.4 455157 678633.8</t>
  </si>
  <si>
    <t>583365.3 481358.9 685371.8</t>
  </si>
  <si>
    <t>656032.9 555697.3 756368.5</t>
  </si>
  <si>
    <t>589842 482108.8 697575.3</t>
  </si>
  <si>
    <t>523958.2 412684 635232.5</t>
  </si>
  <si>
    <t>392514.8 240480.3 544549.2</t>
  </si>
  <si>
    <t>421900.1 297483.9 546316.3</t>
  </si>
  <si>
    <t>505205 388201.8 622208.2</t>
  </si>
  <si>
    <t>409720 273670.7 545769.3</t>
  </si>
  <si>
    <t>520494.9 381111 659878.7</t>
  </si>
  <si>
    <t xml:space="preserve"> 436461.5 290883 582039.9</t>
  </si>
  <si>
    <t>312970.2 154841.8 471098.7</t>
  </si>
  <si>
    <t>276611.6 126160.9 427062.3</t>
  </si>
  <si>
    <t>http://artax.karlin.mff.cuni.cz/r-help/library/forecast/html/rw.f.html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</si>
</sst>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FF0000"/>
      <name val="Lucida Console"/>
      <family val="3"/>
    </font>
    <font>
      <sz val="11"/>
      <color theme="4"/>
      <name val="Calibri"/>
      <family val="2"/>
      <scheme val="minor"/>
    </font>
    <font>
      <sz val="10"/>
      <color theme="4"/>
      <name val="Lucida Console"/>
      <family val="3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Sheet6!$C$75:$L$75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434453.78151260503</c:v>
                </c:pt>
                <c:pt idx="3">
                  <c:v>443697.47899159661</c:v>
                </c:pt>
                <c:pt idx="4">
                  <c:v>360504.2016806723</c:v>
                </c:pt>
                <c:pt idx="5">
                  <c:v>355882.35294117645</c:v>
                </c:pt>
                <c:pt idx="6">
                  <c:v>231092.43697478992</c:v>
                </c:pt>
                <c:pt idx="7">
                  <c:v>291176.4705882353</c:v>
                </c:pt>
                <c:pt idx="8">
                  <c:v>291176.4705882353</c:v>
                </c:pt>
                <c:pt idx="9">
                  <c:v>499159.66386554623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Sheet6!$C$76:$L$76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499159.7</c:v>
                </c:pt>
                <c:pt idx="3">
                  <c:v>460000.6</c:v>
                </c:pt>
                <c:pt idx="4">
                  <c:v>462078.2</c:v>
                </c:pt>
                <c:pt idx="5">
                  <c:v>288708.2</c:v>
                </c:pt>
                <c:pt idx="6">
                  <c:v>353186.3</c:v>
                </c:pt>
                <c:pt idx="7">
                  <c:v>228396.4</c:v>
                </c:pt>
                <c:pt idx="8">
                  <c:v>283369.09999999998</c:v>
                </c:pt>
                <c:pt idx="9">
                  <c:v>287763.20000000001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Sheet6!$C$77:$L$77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456022.4</c:v>
                </c:pt>
                <c:pt idx="3">
                  <c:v>462184.9</c:v>
                </c:pt>
                <c:pt idx="4">
                  <c:v>467731.1</c:v>
                </c:pt>
                <c:pt idx="5">
                  <c:v>366666.7</c:v>
                </c:pt>
                <c:pt idx="6">
                  <c:v>360504.2</c:v>
                </c:pt>
                <c:pt idx="7">
                  <c:v>219537.8</c:v>
                </c:pt>
                <c:pt idx="8">
                  <c:v>287132.40000000002</c:v>
                </c:pt>
                <c:pt idx="9">
                  <c:v>287581.7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Sheet6!$C$78:$L$78</c:f>
              <c:numCache>
                <c:formatCode>General</c:formatCode>
                <c:ptCount val="10"/>
                <c:pt idx="0">
                  <c:v>322181.37254901964</c:v>
                </c:pt>
                <c:pt idx="1">
                  <c:v>333735.99439775909</c:v>
                </c:pt>
                <c:pt idx="2">
                  <c:v>384768.90756302519</c:v>
                </c:pt>
                <c:pt idx="3">
                  <c:v>428676.4705882353</c:v>
                </c:pt>
                <c:pt idx="4">
                  <c:v>439075.63025210082</c:v>
                </c:pt>
                <c:pt idx="5">
                  <c:v>402100.84033613442</c:v>
                </c:pt>
                <c:pt idx="6">
                  <c:v>358193.27731092437</c:v>
                </c:pt>
                <c:pt idx="7">
                  <c:v>293487.39495798317</c:v>
                </c:pt>
                <c:pt idx="8">
                  <c:v>261134.45378151262</c:v>
                </c:pt>
                <c:pt idx="9">
                  <c:v>291176.4705882353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72800"/>
        <c:axId val="188580608"/>
      </c:lineChart>
      <c:catAx>
        <c:axId val="1885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80608"/>
        <c:crosses val="autoZero"/>
        <c:auto val="1"/>
        <c:lblAlgn val="ctr"/>
        <c:lblOffset val="100"/>
        <c:noMultiLvlLbl val="0"/>
      </c:catAx>
      <c:valAx>
        <c:axId val="1885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Sheet6!$C$81:$L$81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513025.21008403361</c:v>
                </c:pt>
                <c:pt idx="3">
                  <c:v>557394.95798319322</c:v>
                </c:pt>
                <c:pt idx="4">
                  <c:v>549075.63025210088</c:v>
                </c:pt>
                <c:pt idx="5">
                  <c:v>565714.28571428568</c:v>
                </c:pt>
                <c:pt idx="6">
                  <c:v>632268.90756302525</c:v>
                </c:pt>
                <c:pt idx="7">
                  <c:v>575073.5294117647</c:v>
                </c:pt>
                <c:pt idx="8">
                  <c:v>516521.73913043475</c:v>
                </c:pt>
                <c:pt idx="9">
                  <c:v>489176.4705882353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Sheet6!$C$82:$L$82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584243.9</c:v>
                </c:pt>
                <c:pt idx="3">
                  <c:v>552709</c:v>
                </c:pt>
                <c:pt idx="4">
                  <c:v>569145.5</c:v>
                </c:pt>
                <c:pt idx="5">
                  <c:v>571675.5</c:v>
                </c:pt>
                <c:pt idx="6">
                  <c:v>577210.69999999995</c:v>
                </c:pt>
                <c:pt idx="7">
                  <c:v>617514.4</c:v>
                </c:pt>
                <c:pt idx="8">
                  <c:v>612501.5</c:v>
                </c:pt>
                <c:pt idx="9">
                  <c:v>577622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Sheet6!$C$83:$L$83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577320.30000000005</c:v>
                </c:pt>
                <c:pt idx="3">
                  <c:v>530742.30000000005</c:v>
                </c:pt>
                <c:pt idx="4">
                  <c:v>580442.6</c:v>
                </c:pt>
                <c:pt idx="5">
                  <c:v>566895.4</c:v>
                </c:pt>
                <c:pt idx="6">
                  <c:v>583365.30000000005</c:v>
                </c:pt>
                <c:pt idx="7">
                  <c:v>656032.9</c:v>
                </c:pt>
                <c:pt idx="8">
                  <c:v>589842</c:v>
                </c:pt>
                <c:pt idx="9">
                  <c:v>523958.2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Sheet6!$C$84:$L$84</c:f>
              <c:numCache>
                <c:formatCode>General</c:formatCode>
                <c:ptCount val="10"/>
                <c:pt idx="0">
                  <c:v>463725.49019607843</c:v>
                </c:pt>
                <c:pt idx="1">
                  <c:v>461722.68907563027</c:v>
                </c:pt>
                <c:pt idx="2">
                  <c:v>490840.33613445377</c:v>
                </c:pt>
                <c:pt idx="3">
                  <c:v>560424.85588235292</c:v>
                </c:pt>
                <c:pt idx="4">
                  <c:v>554031.30000000005</c:v>
                </c:pt>
                <c:pt idx="5">
                  <c:v>555592.44999999995</c:v>
                </c:pt>
                <c:pt idx="6">
                  <c:v>573669</c:v>
                </c:pt>
                <c:pt idx="7">
                  <c:v>575130.35000000009</c:v>
                </c:pt>
                <c:pt idx="8">
                  <c:v>619699.10000000009</c:v>
                </c:pt>
                <c:pt idx="9">
                  <c:v>622937.44999999995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032"/>
        <c:axId val="52376704"/>
      </c:lineChart>
      <c:catAx>
        <c:axId val="522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2376704"/>
        <c:crosses val="autoZero"/>
        <c:auto val="1"/>
        <c:lblAlgn val="ctr"/>
        <c:lblOffset val="100"/>
        <c:noMultiLvlLbl val="0"/>
      </c:catAx>
      <c:valAx>
        <c:axId val="523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Sheet6!$C$88:$L$88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401036.41456582636</c:v>
                </c:pt>
                <c:pt idx="3">
                  <c:v>473934.42622950819</c:v>
                </c:pt>
                <c:pt idx="4">
                  <c:v>396557.37704918033</c:v>
                </c:pt>
                <c:pt idx="5">
                  <c:v>495130.71895424835</c:v>
                </c:pt>
                <c:pt idx="6">
                  <c:v>423252.59515570936</c:v>
                </c:pt>
                <c:pt idx="7">
                  <c:v>313431.37254901958</c:v>
                </c:pt>
                <c:pt idx="8">
                  <c:v>280336.13445378153</c:v>
                </c:pt>
                <c:pt idx="9">
                  <c:v>305254.90196078434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Sheet6!$C$89:$L$89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463725.5</c:v>
                </c:pt>
                <c:pt idx="3">
                  <c:v>500261.4</c:v>
                </c:pt>
                <c:pt idx="4">
                  <c:v>536797.4</c:v>
                </c:pt>
                <c:pt idx="5">
                  <c:v>440961.1</c:v>
                </c:pt>
                <c:pt idx="6">
                  <c:v>475566</c:v>
                </c:pt>
                <c:pt idx="7">
                  <c:v>451983.9</c:v>
                </c:pt>
                <c:pt idx="8">
                  <c:v>365374.1</c:v>
                </c:pt>
                <c:pt idx="9">
                  <c:v>251592.9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Sheet6!$C$90:$L$90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392514.8</c:v>
                </c:pt>
                <c:pt idx="3">
                  <c:v>421900.1</c:v>
                </c:pt>
                <c:pt idx="4">
                  <c:v>505205</c:v>
                </c:pt>
                <c:pt idx="5">
                  <c:v>409720</c:v>
                </c:pt>
                <c:pt idx="6">
                  <c:v>520494.9</c:v>
                </c:pt>
                <c:pt idx="7">
                  <c:v>436461.5</c:v>
                </c:pt>
                <c:pt idx="8">
                  <c:v>312970.2</c:v>
                </c:pt>
                <c:pt idx="9">
                  <c:v>276611.59999999998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Sheet6!$C$91:$L$91</c:f>
              <c:numCache>
                <c:formatCode>General</c:formatCode>
                <c:ptCount val="10"/>
                <c:pt idx="0">
                  <c:v>335849.67320261442</c:v>
                </c:pt>
                <c:pt idx="1">
                  <c:v>397044.81792717089</c:v>
                </c:pt>
                <c:pt idx="2">
                  <c:v>406876.75070028013</c:v>
                </c:pt>
                <c:pt idx="3">
                  <c:v>387408.96358543419</c:v>
                </c:pt>
                <c:pt idx="4">
                  <c:v>437485.42039766727</c:v>
                </c:pt>
                <c:pt idx="5">
                  <c:v>435245.90163934429</c:v>
                </c:pt>
                <c:pt idx="6">
                  <c:v>445844.04800171434</c:v>
                </c:pt>
                <c:pt idx="7">
                  <c:v>459191.65705497889</c:v>
                </c:pt>
                <c:pt idx="8">
                  <c:v>368341.98385236447</c:v>
                </c:pt>
                <c:pt idx="9">
                  <c:v>296883.75350140058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81376"/>
        <c:axId val="188582912"/>
      </c:lineChart>
      <c:catAx>
        <c:axId val="1885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82912"/>
        <c:crosses val="autoZero"/>
        <c:auto val="1"/>
        <c:lblAlgn val="ctr"/>
        <c:lblOffset val="100"/>
        <c:noMultiLvlLbl val="0"/>
      </c:catAx>
      <c:valAx>
        <c:axId val="1885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65</xdr:row>
      <xdr:rowOff>128587</xdr:rowOff>
    </xdr:from>
    <xdr:to>
      <xdr:col>20</xdr:col>
      <xdr:colOff>476250</xdr:colOff>
      <xdr:row>80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81</xdr:row>
      <xdr:rowOff>157162</xdr:rowOff>
    </xdr:from>
    <xdr:to>
      <xdr:col>21</xdr:col>
      <xdr:colOff>381000</xdr:colOff>
      <xdr:row>96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93</xdr:row>
      <xdr:rowOff>33337</xdr:rowOff>
    </xdr:from>
    <xdr:to>
      <xdr:col>11</xdr:col>
      <xdr:colOff>285750</xdr:colOff>
      <xdr:row>107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cols>
    <col min="1" max="1" width="14" customWidth="1"/>
  </cols>
  <sheetData>
    <row r="1" spans="1:13" x14ac:dyDescent="0.25">
      <c r="A1" s="4"/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</row>
    <row r="2" spans="1:13" x14ac:dyDescent="0.25">
      <c r="A2" s="2" t="s">
        <v>58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59</v>
      </c>
      <c r="B3" s="5">
        <v>0.9725330962332509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60</v>
      </c>
      <c r="B4" s="2">
        <v>0.44771332622465593</v>
      </c>
      <c r="C4" s="2">
        <v>0.64354884831130799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61</v>
      </c>
      <c r="B5" s="5">
        <v>0.97070023990365473</v>
      </c>
      <c r="C5" s="2">
        <v>0.88810624244160541</v>
      </c>
      <c r="D5" s="2">
        <v>0.21973033059173644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62</v>
      </c>
      <c r="B6" s="5">
        <v>0.96827834468134522</v>
      </c>
      <c r="C6" s="2">
        <v>0.8835208907986345</v>
      </c>
      <c r="D6" s="2">
        <v>0.21007944087410327</v>
      </c>
      <c r="E6" s="2">
        <v>0.99995117517782561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25">
      <c r="A7" s="2" t="s">
        <v>63</v>
      </c>
      <c r="B7" s="2">
        <v>0.95475196223002023</v>
      </c>
      <c r="C7" s="5">
        <v>0.99775284083086069</v>
      </c>
      <c r="D7" s="2">
        <v>0.69338636379046881</v>
      </c>
      <c r="E7" s="2">
        <v>0.85531384360200835</v>
      </c>
      <c r="F7" s="2">
        <v>0.85015229227228861</v>
      </c>
      <c r="G7" s="2">
        <v>1</v>
      </c>
      <c r="H7" s="2"/>
      <c r="I7" s="2"/>
      <c r="J7" s="2"/>
      <c r="K7" s="2"/>
      <c r="L7" s="2"/>
      <c r="M7" s="2"/>
    </row>
    <row r="8" spans="1:13" x14ac:dyDescent="0.25">
      <c r="A8" s="2" t="s">
        <v>64</v>
      </c>
      <c r="B8" s="5">
        <v>0.97514853163805892</v>
      </c>
      <c r="C8" s="5">
        <v>0.999933719452203</v>
      </c>
      <c r="D8" s="2">
        <v>0.63469383486491904</v>
      </c>
      <c r="E8" s="2">
        <v>0.89333934359010314</v>
      </c>
      <c r="F8" s="2">
        <v>0.88885507806048825</v>
      </c>
      <c r="G8" s="2">
        <v>0.99691529322667227</v>
      </c>
      <c r="H8" s="2">
        <v>1</v>
      </c>
      <c r="I8" s="2"/>
      <c r="J8" s="2"/>
      <c r="K8" s="2"/>
      <c r="L8" s="2"/>
      <c r="M8" s="2"/>
    </row>
    <row r="9" spans="1:13" x14ac:dyDescent="0.25">
      <c r="A9" s="2" t="s">
        <v>65</v>
      </c>
      <c r="B9" s="2">
        <v>0.72987203192873384</v>
      </c>
      <c r="C9" s="2">
        <v>0.86893884377298458</v>
      </c>
      <c r="D9" s="2">
        <v>0.9380184534668925</v>
      </c>
      <c r="E9" s="2">
        <v>0.54422610059896515</v>
      </c>
      <c r="F9" s="2">
        <v>0.53590942060393454</v>
      </c>
      <c r="G9" s="2">
        <v>0.90014679673502995</v>
      </c>
      <c r="H9" s="2">
        <v>0.86318308020387691</v>
      </c>
      <c r="I9" s="2">
        <v>1</v>
      </c>
      <c r="J9" s="2"/>
      <c r="K9" s="2"/>
      <c r="L9" s="2"/>
      <c r="M9" s="2"/>
    </row>
    <row r="10" spans="1:13" x14ac:dyDescent="0.25">
      <c r="A10" s="2" t="s">
        <v>66</v>
      </c>
      <c r="B10" s="2">
        <v>0.85684450443593674</v>
      </c>
      <c r="C10" s="5">
        <v>0.95331724787785055</v>
      </c>
      <c r="D10" s="2">
        <v>0.84463601374648711</v>
      </c>
      <c r="E10" s="2">
        <v>0.70784978086116734</v>
      </c>
      <c r="F10" s="2">
        <v>0.70083517921300875</v>
      </c>
      <c r="G10" s="2">
        <v>0.97140762576134432</v>
      </c>
      <c r="H10" s="2">
        <v>0.94977737552556418</v>
      </c>
      <c r="I10" s="2">
        <v>0.97782550259646384</v>
      </c>
      <c r="J10" s="2">
        <v>1</v>
      </c>
      <c r="K10" s="2"/>
      <c r="L10" s="2"/>
      <c r="M10" s="2"/>
    </row>
    <row r="11" spans="1:13" x14ac:dyDescent="0.25">
      <c r="A11" s="2" t="s">
        <v>67</v>
      </c>
      <c r="B11" s="5">
        <v>0.99363649427466916</v>
      </c>
      <c r="C11" s="5">
        <v>0.99256169114406667</v>
      </c>
      <c r="D11" s="2">
        <v>0.54557944326354801</v>
      </c>
      <c r="E11" s="2">
        <v>0.93745784107222252</v>
      </c>
      <c r="F11" s="2">
        <v>0.93397227457588738</v>
      </c>
      <c r="G11" s="2">
        <v>0.98217424092434191</v>
      </c>
      <c r="H11" s="2">
        <v>0.99389756734880674</v>
      </c>
      <c r="I11" s="2">
        <v>0.8022225665447914</v>
      </c>
      <c r="J11" s="2">
        <v>0.90946346199242423</v>
      </c>
      <c r="K11" s="2">
        <v>1</v>
      </c>
      <c r="L11" s="2"/>
      <c r="M11" s="2"/>
    </row>
    <row r="12" spans="1:13" x14ac:dyDescent="0.25">
      <c r="A12" s="2" t="s">
        <v>68</v>
      </c>
      <c r="B12" s="5">
        <v>0.99999859926871271</v>
      </c>
      <c r="C12" s="5">
        <v>0.97292132528713138</v>
      </c>
      <c r="D12" s="2">
        <v>0.4492093338616463</v>
      </c>
      <c r="E12" s="2">
        <v>0.97029668714886819</v>
      </c>
      <c r="F12" s="2">
        <v>0.96785876006248273</v>
      </c>
      <c r="G12" s="2">
        <v>0.95524840547633549</v>
      </c>
      <c r="H12" s="2">
        <v>0.97551799000174388</v>
      </c>
      <c r="I12" s="2">
        <v>0.73101516236668074</v>
      </c>
      <c r="J12" s="2">
        <v>0.85770625106375609</v>
      </c>
      <c r="K12" s="2">
        <v>0.99382362507727173</v>
      </c>
      <c r="L12" s="2">
        <v>1</v>
      </c>
      <c r="M12" s="2"/>
    </row>
    <row r="13" spans="1:13" ht="15.75" thickBot="1" x14ac:dyDescent="0.3">
      <c r="A13" s="3" t="s">
        <v>69</v>
      </c>
      <c r="B13" s="3">
        <v>0.49705246637062472</v>
      </c>
      <c r="C13" s="3">
        <v>0.28142532873271442</v>
      </c>
      <c r="D13" s="3">
        <v>-0.55335882106592504</v>
      </c>
      <c r="E13" s="3">
        <v>0.69099668251513646</v>
      </c>
      <c r="F13" s="3">
        <v>0.69810598305543081</v>
      </c>
      <c r="G13" s="3">
        <v>0.21649892794705985</v>
      </c>
      <c r="H13" s="3">
        <v>0.29245467023438271</v>
      </c>
      <c r="I13" s="3">
        <v>-0.23037497848770108</v>
      </c>
      <c r="J13" s="3">
        <v>-2.1478244616775766E-2</v>
      </c>
      <c r="K13" s="3">
        <v>0.39615425822767658</v>
      </c>
      <c r="L13" s="3">
        <v>0.49559941738041974</v>
      </c>
      <c r="M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88" workbookViewId="0">
      <selection activeCell="B98" sqref="B98:M101"/>
    </sheetView>
  </sheetViews>
  <sheetFormatPr defaultRowHeight="15" x14ac:dyDescent="0.25"/>
  <cols>
    <col min="2" max="2" width="13.140625" customWidth="1"/>
    <col min="3" max="3" width="13.7109375" customWidth="1"/>
    <col min="4" max="4" width="15.140625" customWidth="1"/>
    <col min="5" max="5" width="13" customWidth="1"/>
    <col min="7" max="7" width="24.42578125" customWidth="1"/>
    <col min="8" max="8" width="28" customWidth="1"/>
    <col min="9" max="9" width="25.7109375" customWidth="1"/>
    <col min="10" max="10" width="18.140625" customWidth="1"/>
  </cols>
  <sheetData>
    <row r="1" spans="1:10" x14ac:dyDescent="0.25">
      <c r="A1" t="s">
        <v>13</v>
      </c>
      <c r="B1" t="s">
        <v>12</v>
      </c>
      <c r="C1" t="s">
        <v>15</v>
      </c>
      <c r="D1" t="s">
        <v>14</v>
      </c>
    </row>
    <row r="2" spans="1:10" x14ac:dyDescent="0.25">
      <c r="A2">
        <v>1</v>
      </c>
      <c r="B2" t="s">
        <v>1</v>
      </c>
      <c r="C2" t="s">
        <v>16</v>
      </c>
      <c r="D2">
        <v>323529.4117647059</v>
      </c>
    </row>
    <row r="3" spans="1:10" x14ac:dyDescent="0.25">
      <c r="A3">
        <v>2</v>
      </c>
      <c r="B3" t="s">
        <v>4</v>
      </c>
      <c r="C3" t="s">
        <v>17</v>
      </c>
      <c r="D3">
        <v>320833.33333333331</v>
      </c>
    </row>
    <row r="4" spans="1:10" x14ac:dyDescent="0.25">
      <c r="A4">
        <v>3</v>
      </c>
      <c r="B4" t="s">
        <v>11</v>
      </c>
      <c r="C4" t="s">
        <v>18</v>
      </c>
      <c r="D4">
        <v>346638.65546218486</v>
      </c>
    </row>
    <row r="5" spans="1:10" x14ac:dyDescent="0.25">
      <c r="A5">
        <v>4</v>
      </c>
      <c r="B5" t="s">
        <v>9</v>
      </c>
      <c r="C5" t="s">
        <v>19</v>
      </c>
      <c r="D5">
        <v>422899.15966386552</v>
      </c>
    </row>
    <row r="6" spans="1:10" x14ac:dyDescent="0.25">
      <c r="A6">
        <v>5</v>
      </c>
      <c r="B6" t="s">
        <v>0</v>
      </c>
      <c r="C6" t="s">
        <v>20</v>
      </c>
      <c r="D6">
        <v>434453.78151260503</v>
      </c>
    </row>
    <row r="7" spans="1:10" x14ac:dyDescent="0.25">
      <c r="A7">
        <v>6</v>
      </c>
      <c r="B7" t="s">
        <v>3</v>
      </c>
      <c r="C7" t="s">
        <v>21</v>
      </c>
      <c r="D7">
        <v>443697.47899159661</v>
      </c>
    </row>
    <row r="8" spans="1:10" x14ac:dyDescent="0.25">
      <c r="A8">
        <v>7</v>
      </c>
      <c r="B8" t="s">
        <v>6</v>
      </c>
      <c r="C8" t="s">
        <v>22</v>
      </c>
      <c r="D8">
        <v>360504.2016806723</v>
      </c>
    </row>
    <row r="9" spans="1:10" x14ac:dyDescent="0.25">
      <c r="A9">
        <v>8</v>
      </c>
      <c r="B9" t="s">
        <v>8</v>
      </c>
      <c r="C9" t="s">
        <v>23</v>
      </c>
      <c r="D9">
        <v>355882.35294117645</v>
      </c>
    </row>
    <row r="10" spans="1:10" x14ac:dyDescent="0.25">
      <c r="A10">
        <v>9</v>
      </c>
      <c r="B10" t="s">
        <v>10</v>
      </c>
      <c r="C10" t="s">
        <v>24</v>
      </c>
      <c r="D10">
        <v>231092.43697478992</v>
      </c>
    </row>
    <row r="11" spans="1:10" x14ac:dyDescent="0.25">
      <c r="A11">
        <v>10</v>
      </c>
      <c r="B11" t="s">
        <v>2</v>
      </c>
      <c r="C11" t="s">
        <v>25</v>
      </c>
      <c r="D11">
        <v>291176.4705882353</v>
      </c>
    </row>
    <row r="12" spans="1:10" x14ac:dyDescent="0.25">
      <c r="A12">
        <v>11</v>
      </c>
      <c r="B12" t="s">
        <v>5</v>
      </c>
      <c r="C12" t="s">
        <v>26</v>
      </c>
      <c r="D12">
        <v>291176.4705882353</v>
      </c>
    </row>
    <row r="13" spans="1:10" x14ac:dyDescent="0.25">
      <c r="A13">
        <v>12</v>
      </c>
      <c r="B13" t="s">
        <v>7</v>
      </c>
      <c r="C13" t="s">
        <v>27</v>
      </c>
      <c r="D13">
        <v>499159.66386554623</v>
      </c>
    </row>
    <row r="15" spans="1:10" x14ac:dyDescent="0.25">
      <c r="G15" t="s">
        <v>32</v>
      </c>
      <c r="H15" t="s">
        <v>28</v>
      </c>
      <c r="I15" t="s">
        <v>30</v>
      </c>
      <c r="J15" t="s">
        <v>31</v>
      </c>
    </row>
    <row r="16" spans="1:10" x14ac:dyDescent="0.25">
      <c r="C16" t="s">
        <v>16</v>
      </c>
      <c r="D16">
        <v>323529.4117647059</v>
      </c>
    </row>
    <row r="17" spans="1:10" x14ac:dyDescent="0.25">
      <c r="C17" t="s">
        <v>17</v>
      </c>
      <c r="D17">
        <v>320833.33333333331</v>
      </c>
    </row>
    <row r="18" spans="1:10" x14ac:dyDescent="0.25">
      <c r="A18">
        <v>1</v>
      </c>
      <c r="B18" t="s">
        <v>11</v>
      </c>
      <c r="C18" t="s">
        <v>18</v>
      </c>
      <c r="D18">
        <v>346638.65546218486</v>
      </c>
      <c r="E18" t="s">
        <v>20</v>
      </c>
      <c r="F18">
        <v>434453.78151260503</v>
      </c>
      <c r="G18">
        <f>D18*0.6+D17*0.3+D16*0.1</f>
        <v>336586.13445378147</v>
      </c>
      <c r="H18">
        <f t="shared" ref="H18:H25" si="0">D18*0.7+D17*0.2+D16*0.1</f>
        <v>339166.66666666669</v>
      </c>
      <c r="I18">
        <f>D18*0.8+D17*0.1+D16*0.1</f>
        <v>341747.19887955184</v>
      </c>
      <c r="J18">
        <f>(D18*0.85+D17*0.1+D16*0.05)</f>
        <v>342902.66106442572</v>
      </c>
    </row>
    <row r="19" spans="1:10" x14ac:dyDescent="0.25">
      <c r="A19">
        <v>2</v>
      </c>
      <c r="B19" t="s">
        <v>9</v>
      </c>
      <c r="C19" t="s">
        <v>19</v>
      </c>
      <c r="D19">
        <v>422899.15966386552</v>
      </c>
      <c r="E19" t="s">
        <v>21</v>
      </c>
      <c r="F19">
        <v>443697.47899159661</v>
      </c>
      <c r="G19">
        <f t="shared" ref="G19:G25" si="1">D19*0.6+D18*0.3+D17*0.1</f>
        <v>389814.42577030807</v>
      </c>
      <c r="H19">
        <f t="shared" si="0"/>
        <v>397440.47619047615</v>
      </c>
      <c r="I19">
        <f t="shared" ref="I19:I25" si="2">D19*0.8+D18*0.1+D17*0.1</f>
        <v>405066.52661064424</v>
      </c>
      <c r="J19">
        <f t="shared" ref="J19:J25" si="3">(D19*0.85+D18*0.1+D17*0.05)</f>
        <v>410169.81792717084</v>
      </c>
    </row>
    <row r="20" spans="1:10" x14ac:dyDescent="0.25">
      <c r="A20">
        <v>3</v>
      </c>
      <c r="B20" t="s">
        <v>0</v>
      </c>
      <c r="C20" t="s">
        <v>20</v>
      </c>
      <c r="D20">
        <v>434453.78151260503</v>
      </c>
      <c r="E20" t="s">
        <v>22</v>
      </c>
      <c r="F20">
        <v>360504.2016806723</v>
      </c>
      <c r="G20">
        <f t="shared" si="1"/>
        <v>422205.88235294109</v>
      </c>
      <c r="H20">
        <f t="shared" si="0"/>
        <v>423361.34453781508</v>
      </c>
      <c r="I20">
        <f t="shared" si="2"/>
        <v>424516.80672268907</v>
      </c>
      <c r="J20">
        <f t="shared" si="3"/>
        <v>428907.56302521005</v>
      </c>
    </row>
    <row r="21" spans="1:10" x14ac:dyDescent="0.25">
      <c r="A21">
        <v>4</v>
      </c>
      <c r="B21" t="s">
        <v>3</v>
      </c>
      <c r="C21" t="s">
        <v>21</v>
      </c>
      <c r="D21">
        <v>443697.47899159661</v>
      </c>
      <c r="E21" t="s">
        <v>23</v>
      </c>
      <c r="F21">
        <v>355882.35294117645</v>
      </c>
      <c r="G21">
        <f t="shared" si="1"/>
        <v>438844.53781512601</v>
      </c>
      <c r="H21">
        <f t="shared" si="0"/>
        <v>439768.90756302513</v>
      </c>
      <c r="I21">
        <f t="shared" si="2"/>
        <v>440693.27731092437</v>
      </c>
      <c r="J21">
        <f t="shared" si="3"/>
        <v>441733.19327731087</v>
      </c>
    </row>
    <row r="22" spans="1:10" x14ac:dyDescent="0.25">
      <c r="A22">
        <v>5</v>
      </c>
      <c r="B22" t="s">
        <v>6</v>
      </c>
      <c r="C22" t="s">
        <v>22</v>
      </c>
      <c r="D22">
        <v>360504.2016806723</v>
      </c>
      <c r="E22" t="s">
        <v>24</v>
      </c>
      <c r="F22">
        <v>231092.43697478992</v>
      </c>
      <c r="G22">
        <f t="shared" si="1"/>
        <v>392857.14285714284</v>
      </c>
      <c r="H22">
        <f t="shared" si="0"/>
        <v>384537.81512605044</v>
      </c>
      <c r="I22">
        <f t="shared" si="2"/>
        <v>376218.48739495804</v>
      </c>
      <c r="J22">
        <f t="shared" si="3"/>
        <v>372521.00840336137</v>
      </c>
    </row>
    <row r="23" spans="1:10" x14ac:dyDescent="0.25">
      <c r="A23">
        <v>6</v>
      </c>
      <c r="B23" t="s">
        <v>8</v>
      </c>
      <c r="C23" t="s">
        <v>23</v>
      </c>
      <c r="D23">
        <v>355882.35294117645</v>
      </c>
      <c r="E23" t="s">
        <v>25</v>
      </c>
      <c r="F23">
        <v>291176.4705882353</v>
      </c>
      <c r="G23">
        <f t="shared" si="1"/>
        <v>366050.42016806721</v>
      </c>
      <c r="H23">
        <f t="shared" si="0"/>
        <v>365588.23529411765</v>
      </c>
      <c r="I23">
        <f t="shared" si="2"/>
        <v>365126.05042016803</v>
      </c>
      <c r="J23">
        <f t="shared" si="3"/>
        <v>360735.29411764705</v>
      </c>
    </row>
    <row r="24" spans="1:10" x14ac:dyDescent="0.25">
      <c r="A24">
        <v>7</v>
      </c>
      <c r="B24" t="s">
        <v>10</v>
      </c>
      <c r="C24" t="s">
        <v>24</v>
      </c>
      <c r="D24">
        <v>231092.43697478992</v>
      </c>
      <c r="E24" t="s">
        <v>26</v>
      </c>
      <c r="F24">
        <v>291176.4705882353</v>
      </c>
      <c r="G24">
        <f t="shared" si="1"/>
        <v>281470.5882352941</v>
      </c>
      <c r="H24">
        <f t="shared" si="0"/>
        <v>268991.59663865541</v>
      </c>
      <c r="I24">
        <f t="shared" si="2"/>
        <v>256512.60504201683</v>
      </c>
      <c r="J24">
        <f t="shared" si="3"/>
        <v>250042.01680672268</v>
      </c>
    </row>
    <row r="25" spans="1:10" x14ac:dyDescent="0.25">
      <c r="A25">
        <v>8</v>
      </c>
      <c r="B25" t="s">
        <v>2</v>
      </c>
      <c r="C25" t="s">
        <v>25</v>
      </c>
      <c r="D25">
        <v>291176.4705882353</v>
      </c>
      <c r="E25" t="s">
        <v>27</v>
      </c>
      <c r="F25">
        <v>499159.66386554623</v>
      </c>
      <c r="G25">
        <f t="shared" si="1"/>
        <v>279621.84873949579</v>
      </c>
      <c r="H25">
        <f t="shared" si="0"/>
        <v>285630.25210084033</v>
      </c>
      <c r="I25">
        <f t="shared" si="2"/>
        <v>291638.65546218486</v>
      </c>
      <c r="J25">
        <f t="shared" si="3"/>
        <v>288403.36134453781</v>
      </c>
    </row>
    <row r="26" spans="1:10" x14ac:dyDescent="0.25">
      <c r="B26" t="s">
        <v>5</v>
      </c>
      <c r="C26" t="s">
        <v>26</v>
      </c>
      <c r="D26">
        <v>291176.4705882353</v>
      </c>
    </row>
    <row r="27" spans="1:10" x14ac:dyDescent="0.25">
      <c r="B27" t="s">
        <v>7</v>
      </c>
      <c r="C27" t="s">
        <v>27</v>
      </c>
      <c r="D27">
        <v>499159.66386554623</v>
      </c>
    </row>
    <row r="29" spans="1:10" x14ac:dyDescent="0.25">
      <c r="G29">
        <f>POWER((G18-F18),2)</f>
        <v>9578076340.8304539</v>
      </c>
      <c r="H29">
        <f t="shared" ref="H29:H36" si="4">POWER((F18-H18),2)</f>
        <v>9079634255.6630421</v>
      </c>
      <c r="I29">
        <f t="shared" ref="I29:I36" si="5">POWER((F18-I18),2)</f>
        <v>8594510463.4991188</v>
      </c>
      <c r="J29">
        <f t="shared" ref="J29:J36" si="6">POWER((F18-J18),2)</f>
        <v>8381607655.3170357</v>
      </c>
    </row>
    <row r="30" spans="1:10" x14ac:dyDescent="0.25">
      <c r="G30">
        <f t="shared" ref="G30:G36" si="7">POWER((G19-F19),2)</f>
        <v>2903383424.4482136</v>
      </c>
      <c r="H30">
        <f t="shared" si="4"/>
        <v>2139710308.1428657</v>
      </c>
      <c r="I30">
        <f t="shared" si="5"/>
        <v>1492350481.8594093</v>
      </c>
      <c r="J30">
        <f t="shared" si="6"/>
        <v>1124104056.4510121</v>
      </c>
    </row>
    <row r="31" spans="1:10" x14ac:dyDescent="0.25">
      <c r="G31">
        <f t="shared" si="7"/>
        <v>3807097397.7826281</v>
      </c>
      <c r="H31">
        <f t="shared" si="4"/>
        <v>3951020408.1632557</v>
      </c>
      <c r="I31">
        <f t="shared" si="5"/>
        <v>4097613604.2652311</v>
      </c>
      <c r="J31">
        <f t="shared" si="6"/>
        <v>4679019843.2314024</v>
      </c>
    </row>
    <row r="32" spans="1:10" x14ac:dyDescent="0.25">
      <c r="G32">
        <f t="shared" si="7"/>
        <v>6882724119.0593853</v>
      </c>
      <c r="H32">
        <f t="shared" si="4"/>
        <v>7036954046.3244028</v>
      </c>
      <c r="I32">
        <f t="shared" si="5"/>
        <v>7192892892.4511023</v>
      </c>
      <c r="J32">
        <f t="shared" si="6"/>
        <v>7370366786.4204454</v>
      </c>
    </row>
    <row r="33" spans="1:10" x14ac:dyDescent="0.25">
      <c r="G33">
        <f t="shared" si="7"/>
        <v>26167820069.204147</v>
      </c>
      <c r="H33">
        <f t="shared" si="4"/>
        <v>23545484075.983341</v>
      </c>
      <c r="I33">
        <f t="shared" si="5"/>
        <v>21061570510.557178</v>
      </c>
      <c r="J33">
        <f t="shared" si="6"/>
        <v>20002040816.326538</v>
      </c>
    </row>
    <row r="34" spans="1:10" x14ac:dyDescent="0.25">
      <c r="G34">
        <f t="shared" si="7"/>
        <v>5606108325.6832113</v>
      </c>
      <c r="H34">
        <f t="shared" si="4"/>
        <v>5537110726.6435986</v>
      </c>
      <c r="I34">
        <f t="shared" si="5"/>
        <v>5468540357.3193922</v>
      </c>
      <c r="J34">
        <f t="shared" si="6"/>
        <v>4838429930.795845</v>
      </c>
    </row>
    <row r="35" spans="1:10" x14ac:dyDescent="0.25">
      <c r="G35">
        <f t="shared" si="7"/>
        <v>94204152.249135479</v>
      </c>
      <c r="H35">
        <f t="shared" si="4"/>
        <v>492168632.15874863</v>
      </c>
      <c r="I35">
        <f t="shared" si="5"/>
        <v>1201583574.6063118</v>
      </c>
      <c r="J35">
        <f t="shared" si="6"/>
        <v>1692043287.9033983</v>
      </c>
    </row>
    <row r="36" spans="1:10" x14ac:dyDescent="0.25">
      <c r="G36">
        <f t="shared" si="7"/>
        <v>48196852270.319901</v>
      </c>
      <c r="H36">
        <f t="shared" si="4"/>
        <v>45594809688.581322</v>
      </c>
      <c r="I36">
        <f t="shared" si="5"/>
        <v>43064968928.747978</v>
      </c>
      <c r="J36">
        <f t="shared" si="6"/>
        <v>44418219052.32682</v>
      </c>
    </row>
    <row r="37" spans="1:10" x14ac:dyDescent="0.25">
      <c r="F37" t="s">
        <v>29</v>
      </c>
      <c r="G37">
        <f>SUM(G29:G36)</f>
        <v>103236266099.57709</v>
      </c>
      <c r="H37">
        <f>SUM(H29:H36)</f>
        <v>97376892141.660583</v>
      </c>
      <c r="I37">
        <f>SUM(I29:I36)</f>
        <v>92174030813.305725</v>
      </c>
      <c r="J37">
        <f>SUM(J29:J36)</f>
        <v>92505831428.772491</v>
      </c>
    </row>
    <row r="40" spans="1:10" x14ac:dyDescent="0.25">
      <c r="A40" t="s">
        <v>13</v>
      </c>
      <c r="B40" t="s">
        <v>12</v>
      </c>
      <c r="C40" t="s">
        <v>15</v>
      </c>
      <c r="D40" t="s">
        <v>33</v>
      </c>
    </row>
    <row r="41" spans="1:10" x14ac:dyDescent="0.25">
      <c r="A41">
        <v>1</v>
      </c>
      <c r="B41" t="s">
        <v>1</v>
      </c>
      <c r="C41" t="s">
        <v>16</v>
      </c>
      <c r="D41">
        <v>442156.86274509801</v>
      </c>
    </row>
    <row r="42" spans="1:10" x14ac:dyDescent="0.25">
      <c r="A42">
        <v>2</v>
      </c>
      <c r="B42" t="s">
        <v>4</v>
      </c>
      <c r="C42" t="s">
        <v>17</v>
      </c>
      <c r="D42">
        <v>485294.1176470588</v>
      </c>
    </row>
    <row r="43" spans="1:10" x14ac:dyDescent="0.25">
      <c r="A43">
        <v>3</v>
      </c>
      <c r="B43" t="s">
        <v>11</v>
      </c>
      <c r="C43" t="s">
        <v>18</v>
      </c>
      <c r="D43">
        <v>438151.26050420169</v>
      </c>
    </row>
    <row r="44" spans="1:10" x14ac:dyDescent="0.25">
      <c r="A44">
        <v>4</v>
      </c>
      <c r="B44" t="s">
        <v>9</v>
      </c>
      <c r="C44" t="s">
        <v>19</v>
      </c>
      <c r="D44">
        <v>543529.4117647059</v>
      </c>
    </row>
    <row r="45" spans="1:10" x14ac:dyDescent="0.25">
      <c r="A45">
        <v>5</v>
      </c>
      <c r="B45" t="s">
        <v>0</v>
      </c>
      <c r="C45" t="s">
        <v>20</v>
      </c>
      <c r="D45">
        <v>513025.21008403361</v>
      </c>
    </row>
    <row r="46" spans="1:10" x14ac:dyDescent="0.25">
      <c r="A46">
        <v>6</v>
      </c>
      <c r="B46" t="s">
        <v>3</v>
      </c>
      <c r="C46" t="s">
        <v>21</v>
      </c>
      <c r="D46">
        <v>557394.95798319322</v>
      </c>
    </row>
    <row r="47" spans="1:10" x14ac:dyDescent="0.25">
      <c r="A47">
        <v>7</v>
      </c>
      <c r="B47" t="s">
        <v>6</v>
      </c>
      <c r="C47" t="s">
        <v>22</v>
      </c>
      <c r="D47">
        <v>549075.63025210088</v>
      </c>
    </row>
    <row r="48" spans="1:10" x14ac:dyDescent="0.25">
      <c r="A48">
        <v>8</v>
      </c>
      <c r="B48" t="s">
        <v>8</v>
      </c>
      <c r="C48" t="s">
        <v>23</v>
      </c>
      <c r="D48">
        <v>565714.28571428568</v>
      </c>
    </row>
    <row r="49" spans="1:10" x14ac:dyDescent="0.25">
      <c r="A49">
        <v>9</v>
      </c>
      <c r="B49" t="s">
        <v>10</v>
      </c>
      <c r="C49" t="s">
        <v>24</v>
      </c>
      <c r="D49">
        <v>632268.90756302525</v>
      </c>
    </row>
    <row r="50" spans="1:10" x14ac:dyDescent="0.25">
      <c r="A50">
        <v>10</v>
      </c>
      <c r="B50" t="s">
        <v>2</v>
      </c>
      <c r="C50" t="s">
        <v>25</v>
      </c>
      <c r="D50">
        <v>575073.5294117647</v>
      </c>
    </row>
    <row r="51" spans="1:10" x14ac:dyDescent="0.25">
      <c r="A51">
        <v>11</v>
      </c>
      <c r="B51" t="s">
        <v>5</v>
      </c>
      <c r="C51" t="s">
        <v>26</v>
      </c>
      <c r="D51">
        <v>516521.73913043475</v>
      </c>
    </row>
    <row r="52" spans="1:10" x14ac:dyDescent="0.25">
      <c r="A52">
        <v>12</v>
      </c>
      <c r="B52" t="s">
        <v>7</v>
      </c>
      <c r="C52" t="s">
        <v>27</v>
      </c>
      <c r="D52">
        <v>489176.4705882353</v>
      </c>
    </row>
    <row r="54" spans="1:10" x14ac:dyDescent="0.25">
      <c r="G54" t="s">
        <v>32</v>
      </c>
      <c r="H54" t="s">
        <v>28</v>
      </c>
      <c r="I54" t="s">
        <v>30</v>
      </c>
      <c r="J54" t="s">
        <v>31</v>
      </c>
    </row>
    <row r="55" spans="1:10" x14ac:dyDescent="0.25">
      <c r="C55" t="s">
        <v>16</v>
      </c>
      <c r="D55">
        <v>442156.86274509801</v>
      </c>
    </row>
    <row r="56" spans="1:10" x14ac:dyDescent="0.25">
      <c r="C56" t="s">
        <v>17</v>
      </c>
      <c r="D56">
        <v>485294.1176470588</v>
      </c>
    </row>
    <row r="57" spans="1:10" x14ac:dyDescent="0.25">
      <c r="A57">
        <v>1</v>
      </c>
      <c r="B57" t="s">
        <v>11</v>
      </c>
      <c r="C57" t="s">
        <v>18</v>
      </c>
      <c r="D57">
        <v>438151.26050420169</v>
      </c>
      <c r="E57" t="s">
        <v>20</v>
      </c>
      <c r="F57">
        <v>513025.21008403361</v>
      </c>
      <c r="G57">
        <f>D57*0.6+D56*0.3+0.1*D55</f>
        <v>452694.67787114839</v>
      </c>
      <c r="H57">
        <f>D57*0.7+D56*0.2+D55*0.1</f>
        <v>447980.39215686271</v>
      </c>
      <c r="I57">
        <f>D57*0.8+D56*0.1+D55*0.1</f>
        <v>443266.10644257709</v>
      </c>
      <c r="J57">
        <f>D57*0.85+D56*0.1+D55*0.05</f>
        <v>443065.8263305322</v>
      </c>
    </row>
    <row r="58" spans="1:10" x14ac:dyDescent="0.25">
      <c r="A58">
        <v>2</v>
      </c>
      <c r="B58" t="s">
        <v>9</v>
      </c>
      <c r="C58" t="s">
        <v>19</v>
      </c>
      <c r="D58">
        <v>543529.4117647059</v>
      </c>
      <c r="E58" t="s">
        <v>21</v>
      </c>
      <c r="F58">
        <v>557394.95798319322</v>
      </c>
      <c r="G58">
        <f t="shared" ref="G58:G64" si="8">D58*0.6+D57*0.3+0.1*D56</f>
        <v>506092.43697478995</v>
      </c>
      <c r="H58">
        <f t="shared" ref="H58:H64" si="9">D58*0.7+D57*0.2+D56*0.1</f>
        <v>516630.25210084033</v>
      </c>
      <c r="I58">
        <f t="shared" ref="I58:I64" si="10">D58*0.8+D57*0.1+D56*0.1</f>
        <v>527168.06722689082</v>
      </c>
      <c r="J58">
        <f t="shared" ref="J58:J64" si="11">D58*0.85+D57*0.1+D56*0.05</f>
        <v>530079.83193277312</v>
      </c>
    </row>
    <row r="59" spans="1:10" x14ac:dyDescent="0.25">
      <c r="A59">
        <v>3</v>
      </c>
      <c r="B59" t="s">
        <v>0</v>
      </c>
      <c r="C59" t="s">
        <v>20</v>
      </c>
      <c r="D59">
        <v>513025.21008403361</v>
      </c>
      <c r="E59" t="s">
        <v>22</v>
      </c>
      <c r="F59">
        <v>549075.63025210088</v>
      </c>
      <c r="G59">
        <f t="shared" si="8"/>
        <v>514689.07563025207</v>
      </c>
      <c r="H59">
        <f t="shared" si="9"/>
        <v>511638.65546218486</v>
      </c>
      <c r="I59">
        <f t="shared" si="10"/>
        <v>508588.23529411765</v>
      </c>
      <c r="J59">
        <f t="shared" si="11"/>
        <v>512331.93277310929</v>
      </c>
    </row>
    <row r="60" spans="1:10" x14ac:dyDescent="0.25">
      <c r="A60">
        <v>4</v>
      </c>
      <c r="B60" t="s">
        <v>3</v>
      </c>
      <c r="C60" t="s">
        <v>21</v>
      </c>
      <c r="D60">
        <v>557394.95798319322</v>
      </c>
      <c r="E60" t="s">
        <v>23</v>
      </c>
      <c r="F60">
        <v>565714.28571428568</v>
      </c>
      <c r="G60">
        <f t="shared" si="8"/>
        <v>542697.47899159661</v>
      </c>
      <c r="H60">
        <f t="shared" si="9"/>
        <v>547134.45378151257</v>
      </c>
      <c r="I60">
        <f t="shared" si="10"/>
        <v>551571.42857142852</v>
      </c>
      <c r="J60">
        <f t="shared" si="11"/>
        <v>552264.70588235289</v>
      </c>
    </row>
    <row r="61" spans="1:10" x14ac:dyDescent="0.25">
      <c r="A61">
        <v>5</v>
      </c>
      <c r="B61" t="s">
        <v>6</v>
      </c>
      <c r="C61" t="s">
        <v>22</v>
      </c>
      <c r="D61">
        <v>549075.63025210088</v>
      </c>
      <c r="E61" t="s">
        <v>24</v>
      </c>
      <c r="F61">
        <v>632268.90756302525</v>
      </c>
      <c r="G61">
        <f t="shared" si="8"/>
        <v>547966.38655462186</v>
      </c>
      <c r="H61">
        <f t="shared" si="9"/>
        <v>547134.45378151257</v>
      </c>
      <c r="I61">
        <f t="shared" si="10"/>
        <v>546302.52100840339</v>
      </c>
      <c r="J61">
        <f t="shared" si="11"/>
        <v>548105.04201680678</v>
      </c>
    </row>
    <row r="62" spans="1:10" x14ac:dyDescent="0.25">
      <c r="A62">
        <v>6</v>
      </c>
      <c r="B62" t="s">
        <v>8</v>
      </c>
      <c r="C62" t="s">
        <v>23</v>
      </c>
      <c r="D62">
        <v>565714.28571428568</v>
      </c>
      <c r="E62" t="s">
        <v>25</v>
      </c>
      <c r="F62">
        <v>575073.5294117647</v>
      </c>
      <c r="G62">
        <f t="shared" si="8"/>
        <v>559890.75630252098</v>
      </c>
      <c r="H62">
        <f t="shared" si="9"/>
        <v>561554.62184873945</v>
      </c>
      <c r="I62">
        <f t="shared" si="10"/>
        <v>563218.48739495804</v>
      </c>
      <c r="J62">
        <f t="shared" si="11"/>
        <v>563634.45378151257</v>
      </c>
    </row>
    <row r="63" spans="1:10" x14ac:dyDescent="0.25">
      <c r="A63">
        <v>7</v>
      </c>
      <c r="B63" t="s">
        <v>10</v>
      </c>
      <c r="C63" t="s">
        <v>24</v>
      </c>
      <c r="D63">
        <v>632268.90756302525</v>
      </c>
      <c r="E63" t="s">
        <v>26</v>
      </c>
      <c r="F63">
        <v>516521.73913043475</v>
      </c>
      <c r="G63">
        <f t="shared" si="8"/>
        <v>603983.19327731093</v>
      </c>
      <c r="H63">
        <f t="shared" si="9"/>
        <v>610638.6554621848</v>
      </c>
      <c r="I63">
        <f t="shared" si="10"/>
        <v>617294.1176470588</v>
      </c>
      <c r="J63">
        <f t="shared" si="11"/>
        <v>621453.78151260503</v>
      </c>
    </row>
    <row r="64" spans="1:10" x14ac:dyDescent="0.25">
      <c r="A64">
        <v>8</v>
      </c>
      <c r="B64" t="s">
        <v>2</v>
      </c>
      <c r="C64" t="s">
        <v>25</v>
      </c>
      <c r="D64">
        <v>575073.5294117647</v>
      </c>
      <c r="E64" t="s">
        <v>27</v>
      </c>
      <c r="F64">
        <v>489176.4705882353</v>
      </c>
      <c r="G64">
        <f t="shared" si="8"/>
        <v>591296.21848739486</v>
      </c>
      <c r="H64">
        <f t="shared" si="9"/>
        <v>585576.68067226885</v>
      </c>
      <c r="I64">
        <f t="shared" si="10"/>
        <v>579857.14285714284</v>
      </c>
      <c r="J64">
        <f t="shared" si="11"/>
        <v>580325.10504201683</v>
      </c>
    </row>
    <row r="65" spans="1:10" x14ac:dyDescent="0.25">
      <c r="B65" t="s">
        <v>5</v>
      </c>
      <c r="C65" t="s">
        <v>26</v>
      </c>
      <c r="D65">
        <v>516521.73913043475</v>
      </c>
    </row>
    <row r="66" spans="1:10" x14ac:dyDescent="0.25">
      <c r="B66" t="s">
        <v>7</v>
      </c>
      <c r="C66" t="s">
        <v>27</v>
      </c>
      <c r="D66">
        <v>489176.4705882353</v>
      </c>
    </row>
    <row r="68" spans="1:10" x14ac:dyDescent="0.25">
      <c r="G68">
        <f>POWER((G57-F57),2)</f>
        <v>3639773117.0899806</v>
      </c>
      <c r="H68">
        <f>POWER((H57-F57),2)</f>
        <v>4230828339.178812</v>
      </c>
      <c r="I68">
        <f>POWER((I57-F57),2)</f>
        <v>4866332540.8594723</v>
      </c>
      <c r="J68">
        <f>POWER((J57-F57),2)</f>
        <v>4894315375.1696758</v>
      </c>
    </row>
    <row r="69" spans="1:10" x14ac:dyDescent="0.25">
      <c r="G69">
        <f t="shared" ref="G69:G75" si="12">POWER((G58-F58),2)</f>
        <v>2631948661.8176594</v>
      </c>
      <c r="H69">
        <f t="shared" ref="H69:H75" si="13">POWER((H58-F58),2)</f>
        <v>1661761245.6747365</v>
      </c>
      <c r="I69">
        <f t="shared" ref="I69:I75" si="14">POWER((I58-F58),2)</f>
        <v>913664924.79343927</v>
      </c>
      <c r="J69">
        <f t="shared" ref="J69:J75" si="15">POWER((J58-F58),2)</f>
        <v>746116111.15033913</v>
      </c>
    </row>
    <row r="70" spans="1:10" x14ac:dyDescent="0.25">
      <c r="G70">
        <f t="shared" si="12"/>
        <v>1182435138.7613912</v>
      </c>
      <c r="H70">
        <f t="shared" si="13"/>
        <v>1401527081.4208071</v>
      </c>
      <c r="I70">
        <f t="shared" si="14"/>
        <v>1639229150.4837255</v>
      </c>
      <c r="J70">
        <f t="shared" si="15"/>
        <v>1350099304.4276526</v>
      </c>
    </row>
    <row r="71" spans="1:10" x14ac:dyDescent="0.25">
      <c r="G71">
        <f t="shared" si="12"/>
        <v>529773391.70962483</v>
      </c>
      <c r="H71">
        <f t="shared" si="13"/>
        <v>345210154.65009552</v>
      </c>
      <c r="I71">
        <f t="shared" si="14"/>
        <v>200020408.16326576</v>
      </c>
      <c r="J71">
        <f t="shared" si="15"/>
        <v>180891197.65553319</v>
      </c>
    </row>
    <row r="72" spans="1:10" x14ac:dyDescent="0.25">
      <c r="G72">
        <f t="shared" si="12"/>
        <v>7106915048.3722944</v>
      </c>
      <c r="H72">
        <f t="shared" si="13"/>
        <v>7247875220.6765194</v>
      </c>
      <c r="I72">
        <f t="shared" si="14"/>
        <v>7390219617.2586699</v>
      </c>
      <c r="J72">
        <f t="shared" si="15"/>
        <v>7083556263.6819401</v>
      </c>
    </row>
    <row r="73" spans="1:10" x14ac:dyDescent="0.25">
      <c r="G73">
        <f t="shared" si="12"/>
        <v>230516599.28677413</v>
      </c>
      <c r="H73">
        <f t="shared" si="13"/>
        <v>182760861.69762126</v>
      </c>
      <c r="I73">
        <f t="shared" si="14"/>
        <v>140542021.22025138</v>
      </c>
      <c r="J73">
        <f t="shared" si="15"/>
        <v>130852451.27462824</v>
      </c>
    </row>
    <row r="74" spans="1:10" x14ac:dyDescent="0.25">
      <c r="G74">
        <f t="shared" si="12"/>
        <v>7649505961.486124</v>
      </c>
      <c r="H74">
        <f t="shared" si="13"/>
        <v>8857993939.7976398</v>
      </c>
      <c r="I74">
        <f t="shared" si="14"/>
        <v>10155072271.897751</v>
      </c>
      <c r="J74">
        <f t="shared" si="15"/>
        <v>11010733518.493578</v>
      </c>
    </row>
    <row r="75" spans="1:10" x14ac:dyDescent="0.25">
      <c r="G75">
        <f t="shared" si="12"/>
        <v>10428442910.987902</v>
      </c>
      <c r="H75">
        <f t="shared" si="13"/>
        <v>9293000504.2458038</v>
      </c>
      <c r="I75">
        <f t="shared" si="14"/>
        <v>8222984323.141017</v>
      </c>
      <c r="J75">
        <f t="shared" si="15"/>
        <v>8308073562.7890892</v>
      </c>
    </row>
    <row r="76" spans="1:10" x14ac:dyDescent="0.25">
      <c r="F76" t="s">
        <v>29</v>
      </c>
      <c r="G76">
        <f>SUM(G68:G75)</f>
        <v>33399310829.511749</v>
      </c>
      <c r="H76">
        <f>SUM(H68:H75)</f>
        <v>33220957347.342033</v>
      </c>
      <c r="I76">
        <f>SUM(I68:I75)</f>
        <v>33528065257.817593</v>
      </c>
      <c r="J76">
        <f>SUM(J68:J75)</f>
        <v>33704637784.642437</v>
      </c>
    </row>
    <row r="80" spans="1:10" x14ac:dyDescent="0.25">
      <c r="A80" t="s">
        <v>13</v>
      </c>
      <c r="B80" t="s">
        <v>12</v>
      </c>
      <c r="C80" t="s">
        <v>15</v>
      </c>
      <c r="D80" t="s">
        <v>34</v>
      </c>
    </row>
    <row r="81" spans="1:4" x14ac:dyDescent="0.25">
      <c r="A81">
        <v>1</v>
      </c>
      <c r="B81" t="s">
        <v>1</v>
      </c>
      <c r="C81" t="s">
        <v>16</v>
      </c>
      <c r="D81">
        <v>317581.69934640522</v>
      </c>
    </row>
    <row r="82" spans="1:4" x14ac:dyDescent="0.25">
      <c r="A82">
        <v>2</v>
      </c>
      <c r="B82" t="s">
        <v>4</v>
      </c>
      <c r="C82" t="s">
        <v>17</v>
      </c>
      <c r="D82">
        <v>354117.64705882355</v>
      </c>
    </row>
    <row r="83" spans="1:4" x14ac:dyDescent="0.25">
      <c r="A83">
        <v>3</v>
      </c>
      <c r="B83" t="s">
        <v>11</v>
      </c>
      <c r="C83" t="s">
        <v>18</v>
      </c>
      <c r="D83">
        <v>439971.98879551823</v>
      </c>
    </row>
    <row r="84" spans="1:4" x14ac:dyDescent="0.25">
      <c r="A84">
        <v>4</v>
      </c>
      <c r="B84" t="s">
        <v>9</v>
      </c>
      <c r="C84" t="s">
        <v>19</v>
      </c>
      <c r="D84">
        <v>373781.51260504202</v>
      </c>
    </row>
    <row r="85" spans="1:4" x14ac:dyDescent="0.25">
      <c r="A85">
        <v>5</v>
      </c>
      <c r="B85" t="s">
        <v>0</v>
      </c>
      <c r="C85" t="s">
        <v>20</v>
      </c>
      <c r="D85">
        <v>401036.41456582636</v>
      </c>
    </row>
    <row r="86" spans="1:4" x14ac:dyDescent="0.25">
      <c r="A86">
        <v>6</v>
      </c>
      <c r="B86" t="s">
        <v>3</v>
      </c>
      <c r="C86" t="s">
        <v>21</v>
      </c>
      <c r="D86">
        <v>473934.42622950819</v>
      </c>
    </row>
    <row r="87" spans="1:4" x14ac:dyDescent="0.25">
      <c r="A87">
        <v>7</v>
      </c>
      <c r="B87" t="s">
        <v>6</v>
      </c>
      <c r="C87" t="s">
        <v>22</v>
      </c>
      <c r="D87">
        <v>396557.37704918033</v>
      </c>
    </row>
    <row r="88" spans="1:4" x14ac:dyDescent="0.25">
      <c r="A88">
        <v>8</v>
      </c>
      <c r="B88" t="s">
        <v>8</v>
      </c>
      <c r="C88" t="s">
        <v>23</v>
      </c>
      <c r="D88">
        <v>495130.71895424835</v>
      </c>
    </row>
    <row r="89" spans="1:4" x14ac:dyDescent="0.25">
      <c r="A89">
        <v>9</v>
      </c>
      <c r="B89" t="s">
        <v>10</v>
      </c>
      <c r="C89" t="s">
        <v>24</v>
      </c>
      <c r="D89">
        <v>423252.59515570936</v>
      </c>
    </row>
    <row r="90" spans="1:4" x14ac:dyDescent="0.25">
      <c r="A90">
        <v>10</v>
      </c>
      <c r="B90" t="s">
        <v>2</v>
      </c>
      <c r="C90" t="s">
        <v>25</v>
      </c>
      <c r="D90">
        <v>313431.37254901958</v>
      </c>
    </row>
    <row r="91" spans="1:4" x14ac:dyDescent="0.25">
      <c r="A91">
        <v>11</v>
      </c>
      <c r="B91" t="s">
        <v>5</v>
      </c>
      <c r="C91" t="s">
        <v>26</v>
      </c>
      <c r="D91">
        <v>280336.13445378153</v>
      </c>
    </row>
    <row r="92" spans="1:4" x14ac:dyDescent="0.25">
      <c r="A92">
        <v>12</v>
      </c>
      <c r="B92" t="s">
        <v>7</v>
      </c>
      <c r="C92" t="s">
        <v>27</v>
      </c>
      <c r="D92">
        <v>305254.90196078434</v>
      </c>
    </row>
    <row r="98" spans="2:14" x14ac:dyDescent="0.25"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 t="s">
        <v>27</v>
      </c>
    </row>
    <row r="99" spans="2:14" x14ac:dyDescent="0.25">
      <c r="B99">
        <v>323529.4117647059</v>
      </c>
      <c r="C99">
        <v>320833.33333333331</v>
      </c>
      <c r="D99">
        <v>346638.65546218486</v>
      </c>
      <c r="E99">
        <v>422899.15966386552</v>
      </c>
      <c r="F99">
        <v>434453.78151260503</v>
      </c>
      <c r="G99">
        <v>443697.47899159661</v>
      </c>
      <c r="H99">
        <v>360504.2016806723</v>
      </c>
      <c r="I99">
        <v>355882.35294117645</v>
      </c>
      <c r="J99">
        <v>231092.43697478992</v>
      </c>
      <c r="K99">
        <v>291176.4705882353</v>
      </c>
      <c r="L99">
        <v>291176.4705882353</v>
      </c>
      <c r="M99">
        <v>499159.66386554623</v>
      </c>
    </row>
    <row r="100" spans="2:14" x14ac:dyDescent="0.25">
      <c r="B100">
        <v>442156.86274509801</v>
      </c>
      <c r="C100">
        <v>485294.1176470588</v>
      </c>
      <c r="D100">
        <v>438151.26050420169</v>
      </c>
      <c r="E100">
        <v>543529.4117647059</v>
      </c>
      <c r="F100">
        <v>513025.21008403361</v>
      </c>
      <c r="G100">
        <v>557394.95798319322</v>
      </c>
      <c r="H100">
        <v>549075.63025210088</v>
      </c>
      <c r="I100">
        <v>565714.28571428568</v>
      </c>
      <c r="J100">
        <v>632268.90756302525</v>
      </c>
      <c r="K100">
        <v>575073.5294117647</v>
      </c>
      <c r="L100">
        <v>516521.73913043475</v>
      </c>
      <c r="M100">
        <v>489176.4705882353</v>
      </c>
    </row>
    <row r="101" spans="2:14" x14ac:dyDescent="0.25">
      <c r="B101">
        <v>317581.69934640522</v>
      </c>
      <c r="C101">
        <v>354117.64705882355</v>
      </c>
      <c r="D101">
        <v>439971.98879551823</v>
      </c>
      <c r="E101">
        <v>373781.51260504202</v>
      </c>
      <c r="F101">
        <v>401036.41456582636</v>
      </c>
      <c r="G101">
        <v>473934.42622950819</v>
      </c>
      <c r="H101">
        <v>396557.37704918033</v>
      </c>
      <c r="I101">
        <v>495130.71895424835</v>
      </c>
      <c r="J101">
        <v>423252.59515570936</v>
      </c>
      <c r="K101">
        <v>313431.37254901958</v>
      </c>
      <c r="L101">
        <v>280336.13445378153</v>
      </c>
      <c r="M101">
        <v>305254.90196078434</v>
      </c>
    </row>
    <row r="103" spans="2:14" x14ac:dyDescent="0.25">
      <c r="E103" s="6">
        <v>499159.7</v>
      </c>
      <c r="F103" s="6">
        <v>439460.6</v>
      </c>
      <c r="G103" s="6">
        <v>448944.8</v>
      </c>
      <c r="H103" s="6">
        <v>456544.8</v>
      </c>
      <c r="I103" s="6">
        <v>317417.59999999998</v>
      </c>
    </row>
    <row r="105" spans="2:14" ht="15.75" thickBot="1" x14ac:dyDescent="0.3"/>
    <row r="106" spans="2:14" x14ac:dyDescent="0.25">
      <c r="B106" s="4"/>
      <c r="C106" s="4" t="s">
        <v>58</v>
      </c>
      <c r="D106" s="4" t="s">
        <v>59</v>
      </c>
      <c r="E106" s="4" t="s">
        <v>60</v>
      </c>
      <c r="F106" s="4" t="s">
        <v>61</v>
      </c>
      <c r="G106" s="4" t="s">
        <v>62</v>
      </c>
      <c r="H106" s="4"/>
      <c r="I106" s="4"/>
      <c r="J106" s="4"/>
      <c r="K106" s="4"/>
      <c r="L106" s="4"/>
      <c r="M106" s="4"/>
      <c r="N106" s="4"/>
    </row>
    <row r="107" spans="2:14" x14ac:dyDescent="0.25">
      <c r="B107" s="2" t="s">
        <v>58</v>
      </c>
      <c r="C107" s="2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x14ac:dyDescent="0.25">
      <c r="B108" s="2" t="s">
        <v>59</v>
      </c>
      <c r="C108" s="2">
        <v>0.64354884831130799</v>
      </c>
      <c r="D108" s="2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x14ac:dyDescent="0.25">
      <c r="B109" s="2" t="s">
        <v>60</v>
      </c>
      <c r="C109" s="2">
        <v>0.88810624244160541</v>
      </c>
      <c r="D109" s="2">
        <v>0.21973033059173644</v>
      </c>
      <c r="E109" s="2">
        <v>1</v>
      </c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25">
      <c r="B110" s="2" t="s">
        <v>61</v>
      </c>
      <c r="C110" s="2">
        <v>0.8835208907986345</v>
      </c>
      <c r="D110" s="2">
        <v>0.21007944087410327</v>
      </c>
      <c r="E110" s="2">
        <v>0.99995117517782561</v>
      </c>
      <c r="F110" s="2">
        <v>1</v>
      </c>
      <c r="G110" s="2"/>
      <c r="H110" s="2"/>
      <c r="I110" s="2"/>
      <c r="J110" s="2"/>
      <c r="K110" s="2"/>
      <c r="L110" s="2"/>
      <c r="M110" s="2"/>
      <c r="N110" s="2"/>
    </row>
    <row r="111" spans="2:14" ht="15.75" thickBot="1" x14ac:dyDescent="0.3">
      <c r="B111" s="3" t="s">
        <v>62</v>
      </c>
      <c r="C111" s="3">
        <v>0.99775284083086069</v>
      </c>
      <c r="D111" s="3">
        <v>0.69338636379046881</v>
      </c>
      <c r="E111" s="3">
        <v>0.85531384360200835</v>
      </c>
      <c r="F111" s="3">
        <v>0.85015229227228861</v>
      </c>
      <c r="G111" s="3">
        <v>1</v>
      </c>
      <c r="H111" s="2"/>
      <c r="I111" s="2"/>
      <c r="J111" s="2"/>
      <c r="K111" s="2"/>
      <c r="L111" s="2"/>
      <c r="M111" s="2"/>
      <c r="N111" s="2"/>
    </row>
    <row r="112" spans="2:14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thickBot="1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defaultRowHeight="15" x14ac:dyDescent="0.25"/>
  <sheetData>
    <row r="1" spans="1:4" x14ac:dyDescent="0.25">
      <c r="A1" s="4"/>
      <c r="B1" s="4" t="s">
        <v>58</v>
      </c>
      <c r="C1" s="4" t="s">
        <v>59</v>
      </c>
      <c r="D1" s="4" t="s">
        <v>60</v>
      </c>
    </row>
    <row r="2" spans="1:4" x14ac:dyDescent="0.25">
      <c r="A2" s="2" t="s">
        <v>58</v>
      </c>
      <c r="B2" s="2">
        <v>1</v>
      </c>
      <c r="C2" s="2"/>
      <c r="D2" s="2"/>
    </row>
    <row r="3" spans="1:4" x14ac:dyDescent="0.25">
      <c r="A3" s="2" t="s">
        <v>59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60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:C4"/>
    </sheetView>
  </sheetViews>
  <sheetFormatPr defaultRowHeight="15" x14ac:dyDescent="0.25"/>
  <sheetData>
    <row r="1" spans="1:4" x14ac:dyDescent="0.25">
      <c r="A1" s="4"/>
      <c r="B1" s="4" t="s">
        <v>16</v>
      </c>
      <c r="C1" s="4" t="s">
        <v>17</v>
      </c>
      <c r="D1" s="4" t="s">
        <v>18</v>
      </c>
    </row>
    <row r="2" spans="1:4" x14ac:dyDescent="0.25">
      <c r="A2" s="2" t="s">
        <v>16</v>
      </c>
      <c r="B2" s="2">
        <v>1</v>
      </c>
      <c r="C2" s="2"/>
      <c r="D2" s="2"/>
    </row>
    <row r="3" spans="1:4" x14ac:dyDescent="0.25">
      <c r="A3" s="2" t="s">
        <v>17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18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" sqref="C2:E2"/>
    </sheetView>
  </sheetViews>
  <sheetFormatPr defaultRowHeight="15" x14ac:dyDescent="0.25"/>
  <cols>
    <col min="2" max="2" width="39" customWidth="1"/>
    <col min="3" max="3" width="12" bestFit="1" customWidth="1"/>
    <col min="9" max="9" width="10.7109375" customWidth="1"/>
    <col min="10" max="10" width="11.140625" customWidth="1"/>
    <col min="11" max="11" width="11" bestFit="1" customWidth="1"/>
  </cols>
  <sheetData>
    <row r="1" spans="1:12" x14ac:dyDescent="0.25">
      <c r="B1" t="s">
        <v>11</v>
      </c>
      <c r="I1" t="s">
        <v>28</v>
      </c>
      <c r="J1" t="s">
        <v>32</v>
      </c>
      <c r="K1" t="s">
        <v>30</v>
      </c>
      <c r="L1" t="s">
        <v>57</v>
      </c>
    </row>
    <row r="2" spans="1:12" x14ac:dyDescent="0.25">
      <c r="C2" t="s">
        <v>16</v>
      </c>
      <c r="D2" t="s">
        <v>17</v>
      </c>
      <c r="E2" t="s">
        <v>18</v>
      </c>
      <c r="G2" t="s">
        <v>20</v>
      </c>
      <c r="I2" t="s">
        <v>56</v>
      </c>
    </row>
    <row r="3" spans="1:12" s="1" customFormat="1" x14ac:dyDescent="0.25">
      <c r="A3" s="1">
        <v>1</v>
      </c>
      <c r="B3" s="1" t="s">
        <v>35</v>
      </c>
      <c r="C3" s="1">
        <v>177268.29268292684</v>
      </c>
      <c r="D3" s="1">
        <v>166991.86991869917</v>
      </c>
      <c r="E3" s="1">
        <v>192682.92682926828</v>
      </c>
      <c r="G3" s="1">
        <v>132125.43554006968</v>
      </c>
      <c r="I3" s="1">
        <f>POWER(G3-E3*0.7-D3*0.2-C3*0.1,2)</f>
        <v>2902819109.9941854</v>
      </c>
      <c r="J3" s="1">
        <f>POWER(G3-E3*0.6-D3*0.3-C3*0.1,2)</f>
        <v>2632583804.1010566</v>
      </c>
      <c r="K3" s="1">
        <f>POWER(G3-E3*0.8-D3*0.1-C3*0.1,2)</f>
        <v>3186255023.9909577</v>
      </c>
      <c r="L3" s="1">
        <f>POWER(G3-E3*0.3-D3*0.1-C3*0.6,2)</f>
        <v>2375549106.3115726</v>
      </c>
    </row>
    <row r="4" spans="1:12" s="1" customFormat="1" x14ac:dyDescent="0.25">
      <c r="A4" s="1">
        <v>2</v>
      </c>
      <c r="B4" s="1" t="s">
        <v>36</v>
      </c>
      <c r="C4" s="1">
        <v>206956.52173913043</v>
      </c>
      <c r="D4" s="1">
        <v>238000</v>
      </c>
      <c r="E4" s="1">
        <v>195027.77777777778</v>
      </c>
      <c r="G4" s="1">
        <v>293250</v>
      </c>
      <c r="I4" s="1">
        <f t="shared" ref="I4:I26" si="0">POWER(G4-E4*0.7-D4*0.2-C4*0.1,2)</f>
        <v>7820732136.1204481</v>
      </c>
      <c r="J4" s="1">
        <f t="shared" ref="J4:J26" si="1">POWER(G4-E4*0.6-D4*0.3-C4*0.1,2)</f>
        <v>7079149390.8842649</v>
      </c>
      <c r="K4" s="1">
        <f t="shared" ref="K4:K26" si="2">POWER(G4-E4*0.8-D4*0.1-C4*0.1,2)</f>
        <v>8599247119.0109463</v>
      </c>
      <c r="L4" s="1">
        <f t="shared" ref="L4:L26" si="3">POWER(G4-E4*0.3-D4*0.1-C4*0.6,2)</f>
        <v>7528643068.8143234</v>
      </c>
    </row>
    <row r="5" spans="1:12" s="1" customFormat="1" x14ac:dyDescent="0.25">
      <c r="A5" s="1">
        <v>3</v>
      </c>
      <c r="B5" s="1" t="s">
        <v>37</v>
      </c>
      <c r="C5" s="1">
        <v>331842.10526315792</v>
      </c>
      <c r="D5" s="1">
        <v>433947.36842105264</v>
      </c>
      <c r="E5" s="1">
        <v>353721.80451127817</v>
      </c>
      <c r="G5" s="1">
        <v>262556.3909774436</v>
      </c>
      <c r="I5" s="1">
        <f t="shared" si="0"/>
        <v>11029737350.896029</v>
      </c>
      <c r="J5" s="1">
        <f t="shared" si="1"/>
        <v>12779197523.884897</v>
      </c>
      <c r="K5" s="1">
        <f t="shared" si="2"/>
        <v>9409000000</v>
      </c>
      <c r="L5" s="1">
        <f t="shared" si="3"/>
        <v>7406349482.7293816</v>
      </c>
    </row>
    <row r="6" spans="1:12" s="1" customFormat="1" x14ac:dyDescent="0.25">
      <c r="A6" s="1">
        <v>4</v>
      </c>
      <c r="B6" s="1" t="s">
        <v>14</v>
      </c>
      <c r="C6" s="1">
        <v>323529.4117647059</v>
      </c>
      <c r="D6" s="1">
        <v>320833.33333333331</v>
      </c>
      <c r="E6" s="1">
        <v>346638.65546218486</v>
      </c>
      <c r="G6" s="1">
        <v>434453.78151260503</v>
      </c>
      <c r="I6" s="1">
        <f t="shared" si="0"/>
        <v>9079634255.6630516</v>
      </c>
      <c r="J6" s="1">
        <f t="shared" si="1"/>
        <v>9578076340.8304539</v>
      </c>
      <c r="K6" s="1">
        <f t="shared" si="2"/>
        <v>8594510463.4991188</v>
      </c>
      <c r="L6" s="1">
        <f t="shared" si="3"/>
        <v>10870398759.994196</v>
      </c>
    </row>
    <row r="7" spans="1:12" s="1" customFormat="1" x14ac:dyDescent="0.25">
      <c r="A7" s="1">
        <v>5</v>
      </c>
      <c r="B7" s="1" t="s">
        <v>38</v>
      </c>
      <c r="C7" s="1">
        <v>649905.83804143127</v>
      </c>
      <c r="D7" s="1">
        <v>900903.95480225992</v>
      </c>
      <c r="E7" s="1">
        <v>628135.59322033904</v>
      </c>
      <c r="G7" s="1">
        <v>570508.47457627114</v>
      </c>
      <c r="I7" s="1">
        <f t="shared" si="0"/>
        <v>13077709952.794909</v>
      </c>
      <c r="J7" s="1">
        <f t="shared" si="1"/>
        <v>20060374534.066788</v>
      </c>
      <c r="K7" s="1">
        <f t="shared" si="2"/>
        <v>7583096953.1247454</v>
      </c>
      <c r="L7" s="1">
        <f t="shared" si="3"/>
        <v>9597357081.2984924</v>
      </c>
    </row>
    <row r="8" spans="1:12" s="1" customFormat="1" x14ac:dyDescent="0.25">
      <c r="A8" s="1">
        <v>6</v>
      </c>
      <c r="B8" s="1" t="s">
        <v>39</v>
      </c>
      <c r="C8" s="1">
        <v>129534.05017921147</v>
      </c>
      <c r="D8" s="1">
        <v>269032.25806451612</v>
      </c>
      <c r="E8" s="1">
        <v>230599.07834101384</v>
      </c>
      <c r="G8" s="1">
        <v>246612.90322580645</v>
      </c>
      <c r="I8" s="1">
        <f t="shared" si="0"/>
        <v>339800991.76526546</v>
      </c>
      <c r="J8" s="1">
        <f t="shared" si="1"/>
        <v>212879007.15456381</v>
      </c>
      <c r="K8" s="1">
        <f t="shared" si="2"/>
        <v>496265162.44914663</v>
      </c>
      <c r="L8" s="1">
        <f t="shared" si="3"/>
        <v>5301226757.3696175</v>
      </c>
    </row>
    <row r="9" spans="1:12" s="1" customFormat="1" x14ac:dyDescent="0.25">
      <c r="A9" s="1">
        <v>7</v>
      </c>
      <c r="B9" s="1" t="s">
        <v>33</v>
      </c>
      <c r="C9" s="1">
        <v>442156.86274509801</v>
      </c>
      <c r="D9" s="1">
        <v>485294.1176470588</v>
      </c>
      <c r="E9" s="1">
        <v>438151.26050420169</v>
      </c>
      <c r="G9" s="1">
        <v>513025.21008403361</v>
      </c>
      <c r="I9" s="1">
        <f t="shared" si="0"/>
        <v>4230828339.178812</v>
      </c>
      <c r="J9" s="1">
        <f t="shared" si="1"/>
        <v>3639773117.0899787</v>
      </c>
      <c r="K9" s="1">
        <f t="shared" si="2"/>
        <v>4866332540.859478</v>
      </c>
      <c r="L9" s="1">
        <f t="shared" si="3"/>
        <v>4590916531.3184118</v>
      </c>
    </row>
    <row r="10" spans="1:12" s="1" customFormat="1" x14ac:dyDescent="0.25">
      <c r="A10" s="1">
        <v>8</v>
      </c>
      <c r="B10" s="1" t="s">
        <v>34</v>
      </c>
      <c r="C10" s="1">
        <v>317581.69934640522</v>
      </c>
      <c r="D10" s="1">
        <v>354117.64705882355</v>
      </c>
      <c r="E10" s="1">
        <v>439971.98879551823</v>
      </c>
      <c r="G10" s="1">
        <v>401036.41456582636</v>
      </c>
      <c r="I10" s="1">
        <f t="shared" si="0"/>
        <v>90738521.116507679</v>
      </c>
      <c r="J10" s="1">
        <f t="shared" si="1"/>
        <v>884056.45482590189</v>
      </c>
      <c r="K10" s="1">
        <f t="shared" si="2"/>
        <v>328012345.67901307</v>
      </c>
      <c r="L10" s="1">
        <f t="shared" si="3"/>
        <v>1856233952.404494</v>
      </c>
    </row>
    <row r="11" spans="1:12" s="1" customFormat="1" x14ac:dyDescent="0.25">
      <c r="A11" s="1">
        <v>9</v>
      </c>
      <c r="B11" s="1" t="s">
        <v>40</v>
      </c>
      <c r="C11" s="1">
        <v>84705.882352941175</v>
      </c>
      <c r="D11" s="1">
        <v>94117.647058823524</v>
      </c>
      <c r="E11" s="1">
        <v>64537.815126050424</v>
      </c>
      <c r="G11" s="1">
        <v>68571.428571428565</v>
      </c>
      <c r="I11" s="1">
        <f t="shared" si="0"/>
        <v>15203446.084316123</v>
      </c>
      <c r="J11" s="1">
        <f t="shared" si="1"/>
        <v>47020408.163265355</v>
      </c>
      <c r="K11" s="1">
        <f t="shared" si="2"/>
        <v>885813.14878894924</v>
      </c>
      <c r="L11" s="1">
        <f t="shared" si="3"/>
        <v>121555257.39707647</v>
      </c>
    </row>
    <row r="12" spans="1:12" s="1" customFormat="1" x14ac:dyDescent="0.25">
      <c r="A12" s="1">
        <v>10</v>
      </c>
      <c r="B12" s="1" t="s">
        <v>41</v>
      </c>
      <c r="C12" s="1">
        <v>215809.52380952382</v>
      </c>
      <c r="D12" s="1">
        <v>172857.14285714287</v>
      </c>
      <c r="E12" s="1">
        <v>409469.38775510201</v>
      </c>
      <c r="G12" s="1">
        <v>313028.57142857142</v>
      </c>
      <c r="I12" s="1">
        <f t="shared" si="0"/>
        <v>885204172.33559752</v>
      </c>
      <c r="J12" s="1">
        <f t="shared" si="1"/>
        <v>37102187.051691107</v>
      </c>
      <c r="K12" s="1">
        <f t="shared" si="2"/>
        <v>2853013246.3325505</v>
      </c>
      <c r="L12" s="1">
        <f t="shared" si="3"/>
        <v>1884977409.412745</v>
      </c>
    </row>
    <row r="13" spans="1:12" s="1" customFormat="1" x14ac:dyDescent="0.25">
      <c r="A13" s="1">
        <v>11</v>
      </c>
      <c r="B13" s="1" t="s">
        <v>42</v>
      </c>
      <c r="C13" s="1">
        <v>731354.16666666663</v>
      </c>
      <c r="D13" s="1">
        <v>904895.83333333337</v>
      </c>
      <c r="E13" s="1">
        <v>517968.75</v>
      </c>
      <c r="G13" s="1">
        <v>855312.5</v>
      </c>
      <c r="I13" s="1">
        <f t="shared" si="0"/>
        <v>56939404975.043381</v>
      </c>
      <c r="J13" s="1">
        <f t="shared" si="1"/>
        <v>39970838650.173607</v>
      </c>
      <c r="K13" s="1">
        <f t="shared" si="2"/>
        <v>76902222656.249969</v>
      </c>
      <c r="L13" s="1">
        <f t="shared" si="3"/>
        <v>29111113308.376743</v>
      </c>
    </row>
    <row r="14" spans="1:12" s="1" customFormat="1" x14ac:dyDescent="0.25">
      <c r="A14" s="1">
        <v>12</v>
      </c>
      <c r="B14" s="1" t="s">
        <v>43</v>
      </c>
      <c r="C14" s="1">
        <v>342745.09803921566</v>
      </c>
      <c r="D14" s="1">
        <v>382205.8823529412</v>
      </c>
      <c r="E14" s="1">
        <v>345000</v>
      </c>
      <c r="G14" s="1">
        <v>420378.15126050421</v>
      </c>
      <c r="I14" s="1">
        <f t="shared" si="0"/>
        <v>4646121632.966917</v>
      </c>
      <c r="J14" s="1">
        <f t="shared" si="1"/>
        <v>4152755479.1524448</v>
      </c>
      <c r="K14" s="1">
        <f t="shared" si="2"/>
        <v>5167173340.4145975</v>
      </c>
      <c r="L14" s="1">
        <f t="shared" si="3"/>
        <v>5330533723.783637</v>
      </c>
    </row>
    <row r="15" spans="1:12" s="1" customFormat="1" x14ac:dyDescent="0.25">
      <c r="A15" s="1">
        <v>13</v>
      </c>
      <c r="B15" s="1" t="s">
        <v>44</v>
      </c>
      <c r="C15" s="1">
        <v>422903.22580645164</v>
      </c>
      <c r="D15" s="1">
        <v>415483.87096774194</v>
      </c>
      <c r="E15" s="1">
        <v>465395.89442815247</v>
      </c>
      <c r="G15" s="1">
        <v>333870.96774193546</v>
      </c>
      <c r="I15" s="1">
        <f t="shared" si="0"/>
        <v>13757707699.452185</v>
      </c>
      <c r="J15" s="1">
        <f t="shared" si="1"/>
        <v>12611751059.932404</v>
      </c>
      <c r="K15" s="1">
        <f t="shared" si="2"/>
        <v>14953488540.690241</v>
      </c>
      <c r="L15" s="1">
        <f t="shared" si="3"/>
        <v>10208702333.14127</v>
      </c>
    </row>
    <row r="16" spans="1:12" s="1" customFormat="1" x14ac:dyDescent="0.25">
      <c r="A16" s="1">
        <v>14</v>
      </c>
      <c r="B16" s="1" t="s">
        <v>45</v>
      </c>
      <c r="C16" s="1">
        <v>551935.48387096776</v>
      </c>
      <c r="D16" s="1">
        <v>583655.91397849459</v>
      </c>
      <c r="E16" s="1">
        <v>587281.10599078343</v>
      </c>
      <c r="G16" s="1">
        <v>600875.57603686641</v>
      </c>
      <c r="I16" s="1">
        <f t="shared" si="0"/>
        <v>318767839.15092432</v>
      </c>
      <c r="J16" s="1">
        <f t="shared" si="1"/>
        <v>331844146.19125634</v>
      </c>
      <c r="K16" s="1">
        <f t="shared" si="2"/>
        <v>305954372.45310849</v>
      </c>
      <c r="L16" s="1">
        <f t="shared" si="3"/>
        <v>1236532391.3818009</v>
      </c>
    </row>
    <row r="17" spans="1:12" s="1" customFormat="1" x14ac:dyDescent="0.25">
      <c r="A17" s="1">
        <v>15</v>
      </c>
      <c r="B17" s="1" t="s">
        <v>46</v>
      </c>
      <c r="C17" s="1">
        <v>70450.450450450444</v>
      </c>
      <c r="D17" s="1">
        <v>136756.75675675675</v>
      </c>
      <c r="E17" s="1">
        <v>175830.11583011583</v>
      </c>
      <c r="G17" s="1">
        <v>104432.43243243243</v>
      </c>
      <c r="I17" s="1">
        <f t="shared" si="0"/>
        <v>2813776803.8308563</v>
      </c>
      <c r="J17" s="1">
        <f t="shared" si="1"/>
        <v>2414514459.302104</v>
      </c>
      <c r="K17" s="1">
        <f t="shared" si="2"/>
        <v>3243573696.1451249</v>
      </c>
      <c r="L17" s="1">
        <f t="shared" si="3"/>
        <v>18169317.690553207</v>
      </c>
    </row>
    <row r="18" spans="1:12" s="1" customFormat="1" x14ac:dyDescent="0.25">
      <c r="A18" s="1">
        <v>16</v>
      </c>
      <c r="B18" s="1" t="s">
        <v>47</v>
      </c>
      <c r="C18" s="1">
        <v>398398.39839839842</v>
      </c>
      <c r="D18" s="1">
        <v>478078.07807807811</v>
      </c>
      <c r="E18" s="1">
        <v>409781.20978120976</v>
      </c>
      <c r="G18" s="1">
        <v>216550.83655083654</v>
      </c>
      <c r="I18" s="1">
        <f t="shared" si="0"/>
        <v>42333665658.876572</v>
      </c>
      <c r="J18" s="1">
        <f t="shared" si="1"/>
        <v>45190746432.731277</v>
      </c>
      <c r="K18" s="1">
        <f t="shared" si="2"/>
        <v>39569874129.40509</v>
      </c>
      <c r="L18" s="1">
        <f t="shared" si="3"/>
        <v>37337977138.749352</v>
      </c>
    </row>
    <row r="19" spans="1:12" s="1" customFormat="1" x14ac:dyDescent="0.25">
      <c r="A19" s="1">
        <v>17</v>
      </c>
      <c r="B19" s="1" t="s">
        <v>48</v>
      </c>
      <c r="C19" s="1">
        <v>392795.69892473117</v>
      </c>
      <c r="D19" s="1">
        <v>362741.93548387097</v>
      </c>
      <c r="E19" s="1">
        <v>381013.82488479262</v>
      </c>
      <c r="G19" s="1">
        <v>336082.94930875575</v>
      </c>
      <c r="I19" s="1">
        <f t="shared" si="0"/>
        <v>1802400286.9271162</v>
      </c>
      <c r="J19" s="1">
        <f t="shared" si="1"/>
        <v>1650593444.210844</v>
      </c>
      <c r="K19" s="1">
        <f t="shared" si="2"/>
        <v>1960884368.4889855</v>
      </c>
      <c r="L19" s="1">
        <f t="shared" si="3"/>
        <v>2517310969.6532073</v>
      </c>
    </row>
    <row r="20" spans="1:12" s="1" customFormat="1" x14ac:dyDescent="0.25">
      <c r="A20" s="1">
        <v>18</v>
      </c>
      <c r="B20" s="1" t="s">
        <v>49</v>
      </c>
      <c r="C20" s="1">
        <v>300353.27635327633</v>
      </c>
      <c r="D20" s="1">
        <v>337897.43589743588</v>
      </c>
      <c r="E20" s="1">
        <v>201860.80586080585</v>
      </c>
      <c r="G20" s="1">
        <v>61435.897435897437</v>
      </c>
      <c r="I20" s="1">
        <f t="shared" si="0"/>
        <v>31499676268.861446</v>
      </c>
      <c r="J20" s="1">
        <f t="shared" si="1"/>
        <v>36513532442.908539</v>
      </c>
      <c r="K20" s="1">
        <f t="shared" si="2"/>
        <v>26855939389.048824</v>
      </c>
      <c r="L20" s="1">
        <f t="shared" si="3"/>
        <v>45421862275.773323</v>
      </c>
    </row>
    <row r="21" spans="1:12" s="1" customFormat="1" x14ac:dyDescent="0.25">
      <c r="A21" s="1">
        <v>19</v>
      </c>
      <c r="B21" s="1" t="s">
        <v>50</v>
      </c>
      <c r="C21" s="1">
        <v>794691.35802469135</v>
      </c>
      <c r="D21" s="1">
        <v>678395.06172839506</v>
      </c>
      <c r="E21" s="1">
        <v>623015.87301587302</v>
      </c>
      <c r="G21" s="1">
        <v>647936.50793650793</v>
      </c>
      <c r="I21" s="1">
        <f t="shared" si="0"/>
        <v>11040676.352845496</v>
      </c>
      <c r="J21" s="1">
        <f t="shared" si="1"/>
        <v>78511476.286902249</v>
      </c>
      <c r="K21" s="1">
        <f t="shared" si="2"/>
        <v>4906967.2679311167</v>
      </c>
      <c r="L21" s="1">
        <f t="shared" si="3"/>
        <v>6992735042.2564907</v>
      </c>
    </row>
    <row r="22" spans="1:12" s="1" customFormat="1" x14ac:dyDescent="0.25">
      <c r="A22" s="1">
        <v>20</v>
      </c>
      <c r="B22" s="1" t="s">
        <v>51</v>
      </c>
      <c r="C22" s="1">
        <v>126617.88617886179</v>
      </c>
      <c r="D22" s="1">
        <v>146097.56097560975</v>
      </c>
      <c r="E22" s="1">
        <v>214276.42276422764</v>
      </c>
      <c r="G22" s="1">
        <v>135662.02090592333</v>
      </c>
      <c r="I22" s="1">
        <f t="shared" si="0"/>
        <v>3159876167.8678994</v>
      </c>
      <c r="J22" s="1">
        <f t="shared" si="1"/>
        <v>2439855124.8379588</v>
      </c>
      <c r="K22" s="1">
        <f t="shared" si="2"/>
        <v>3972864354.7936745</v>
      </c>
      <c r="L22" s="1">
        <f t="shared" si="3"/>
        <v>368693521.10624141</v>
      </c>
    </row>
    <row r="23" spans="1:12" s="1" customFormat="1" x14ac:dyDescent="0.25">
      <c r="A23" s="1">
        <v>21</v>
      </c>
      <c r="B23" s="1" t="s">
        <v>52</v>
      </c>
      <c r="C23" s="1">
        <v>912521.73913043481</v>
      </c>
      <c r="D23" s="1">
        <v>800081.63265306118</v>
      </c>
      <c r="E23" s="1">
        <v>787959.18367346935</v>
      </c>
      <c r="G23" s="1">
        <v>1039500</v>
      </c>
      <c r="I23" s="1">
        <f t="shared" si="0"/>
        <v>56007989198.585358</v>
      </c>
      <c r="J23" s="1">
        <f t="shared" si="1"/>
        <v>55435678809.073723</v>
      </c>
      <c r="K23" s="1">
        <f t="shared" si="2"/>
        <v>56583238663.482201</v>
      </c>
      <c r="L23" s="1">
        <f t="shared" si="3"/>
        <v>30832212680.137199</v>
      </c>
    </row>
    <row r="24" spans="1:12" s="1" customFormat="1" x14ac:dyDescent="0.25">
      <c r="A24" s="1">
        <v>22</v>
      </c>
      <c r="B24" s="1" t="s">
        <v>53</v>
      </c>
      <c r="C24" s="1">
        <v>97297.297297297293</v>
      </c>
      <c r="D24" s="1">
        <v>170270.27027027027</v>
      </c>
      <c r="E24" s="1">
        <v>145945.94594594595</v>
      </c>
      <c r="G24" s="1">
        <v>104247.10424710425</v>
      </c>
      <c r="I24" s="1">
        <f t="shared" si="0"/>
        <v>1738793399.0250595</v>
      </c>
      <c r="J24" s="1">
        <f t="shared" si="1"/>
        <v>1947569356.4496651</v>
      </c>
      <c r="K24" s="1">
        <f t="shared" si="2"/>
        <v>1541850896.6771522</v>
      </c>
      <c r="L24" s="1">
        <f t="shared" si="3"/>
        <v>223265902.41648132</v>
      </c>
    </row>
    <row r="25" spans="1:12" s="1" customFormat="1" x14ac:dyDescent="0.25">
      <c r="A25" s="1">
        <v>23</v>
      </c>
      <c r="B25" s="1" t="s">
        <v>54</v>
      </c>
      <c r="C25" s="1">
        <v>231965.81196581197</v>
      </c>
      <c r="D25" s="1">
        <v>229444.44444444444</v>
      </c>
      <c r="E25" s="1">
        <v>194325.39682539683</v>
      </c>
      <c r="G25" s="1">
        <v>146010.101010101</v>
      </c>
      <c r="I25" s="1">
        <f t="shared" si="0"/>
        <v>3493181967.9446449</v>
      </c>
      <c r="J25" s="1">
        <f t="shared" si="1"/>
        <v>3920644688.7555785</v>
      </c>
      <c r="K25" s="1">
        <f t="shared" si="2"/>
        <v>3090386197.2470899</v>
      </c>
      <c r="L25" s="1">
        <f t="shared" si="3"/>
        <v>5537063840.7184591</v>
      </c>
    </row>
    <row r="26" spans="1:12" s="1" customFormat="1" x14ac:dyDescent="0.25">
      <c r="A26" s="1">
        <v>24</v>
      </c>
      <c r="B26" s="1" t="s">
        <v>55</v>
      </c>
      <c r="C26" s="1">
        <v>438885.24590163934</v>
      </c>
      <c r="D26" s="1">
        <v>392131.14754098363</v>
      </c>
      <c r="E26" s="1">
        <v>927540.98360655736</v>
      </c>
      <c r="G26" s="1">
        <v>604355.97189695551</v>
      </c>
      <c r="I26" s="1">
        <f t="shared" si="0"/>
        <v>27968371614.828121</v>
      </c>
      <c r="J26" s="1">
        <f t="shared" si="1"/>
        <v>12926891183.300507</v>
      </c>
      <c r="K26" s="1">
        <f t="shared" si="2"/>
        <v>48743125897.471062</v>
      </c>
      <c r="L26" s="1">
        <f t="shared" si="3"/>
        <v>554574924.23037803</v>
      </c>
    </row>
    <row r="27" spans="1:12" x14ac:dyDescent="0.25">
      <c r="I27" s="1">
        <f>SUM(I3:I26)/24</f>
        <v>12331799269.402601</v>
      </c>
      <c r="J27" s="1">
        <f>SUM(J3:J26)/24</f>
        <v>11485531963.457861</v>
      </c>
      <c r="K27" s="1">
        <f>SUM(K3:K26)/24</f>
        <v>13700504255.747072</v>
      </c>
      <c r="L27" s="1">
        <f>SUM(L3:L26)/24</f>
        <v>9467664782.352726</v>
      </c>
    </row>
    <row r="34" spans="2:4" x14ac:dyDescent="0.25">
      <c r="B34" s="1"/>
    </row>
    <row r="41" spans="2:4" x14ac:dyDescent="0.25">
      <c r="D41" s="1"/>
    </row>
    <row r="42" spans="2:4" x14ac:dyDescent="0.25">
      <c r="B42" s="1"/>
      <c r="C42" s="1"/>
      <c r="D4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abSelected="1" topLeftCell="D115" workbookViewId="0">
      <selection activeCell="W137" sqref="W137"/>
    </sheetView>
  </sheetViews>
  <sheetFormatPr defaultRowHeight="15" x14ac:dyDescent="0.25"/>
  <cols>
    <col min="14" max="14" width="11" bestFit="1" customWidth="1"/>
    <col min="18" max="18" width="10" bestFit="1" customWidth="1"/>
    <col min="22" max="22" width="11" bestFit="1" customWidth="1"/>
  </cols>
  <sheetData>
    <row r="1" spans="1:15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</row>
    <row r="2" spans="1:15" x14ac:dyDescent="0.25">
      <c r="A2" s="1">
        <v>323529.4117647059</v>
      </c>
      <c r="B2" s="1">
        <v>320833.33333333331</v>
      </c>
      <c r="C2" s="1">
        <v>346638.65546218486</v>
      </c>
      <c r="D2" s="1">
        <v>422899.15966386552</v>
      </c>
      <c r="E2">
        <v>434453.78151260503</v>
      </c>
      <c r="F2">
        <v>443697.47899159661</v>
      </c>
      <c r="G2">
        <v>360504.2016806723</v>
      </c>
      <c r="H2">
        <v>355882.35294117645</v>
      </c>
      <c r="I2">
        <v>231092.43697478992</v>
      </c>
      <c r="J2">
        <v>291176.4705882353</v>
      </c>
      <c r="K2">
        <v>291176.4705882353</v>
      </c>
      <c r="L2">
        <v>499159.66386554623</v>
      </c>
    </row>
    <row r="3" spans="1:15" x14ac:dyDescent="0.25">
      <c r="A3" s="9">
        <v>442156.86274509801</v>
      </c>
      <c r="B3" s="9">
        <v>485294.1176470588</v>
      </c>
      <c r="C3" s="9">
        <v>438151.26050420169</v>
      </c>
      <c r="D3" s="9">
        <v>543529.4117647059</v>
      </c>
      <c r="E3">
        <v>513025.21008403361</v>
      </c>
      <c r="F3">
        <v>557394.95798319322</v>
      </c>
      <c r="G3">
        <v>549075.63025210088</v>
      </c>
      <c r="H3">
        <v>565714.28571428568</v>
      </c>
      <c r="I3">
        <v>632268.90756302525</v>
      </c>
      <c r="J3">
        <v>575073.5294117647</v>
      </c>
      <c r="K3">
        <v>516521.73913043475</v>
      </c>
      <c r="L3">
        <v>489176.4705882353</v>
      </c>
    </row>
    <row r="4" spans="1:15" x14ac:dyDescent="0.25">
      <c r="A4" s="11">
        <v>317581.69934640522</v>
      </c>
      <c r="B4" s="11">
        <v>354117.64705882355</v>
      </c>
      <c r="C4" s="11">
        <v>439971.98879551823</v>
      </c>
      <c r="D4" s="11">
        <v>373781.51260504202</v>
      </c>
      <c r="E4">
        <v>401036.41456582636</v>
      </c>
      <c r="F4">
        <v>473934.42622950819</v>
      </c>
      <c r="G4">
        <v>396557.37704918033</v>
      </c>
      <c r="H4">
        <v>495130.71895424835</v>
      </c>
      <c r="I4">
        <v>423252.59515570936</v>
      </c>
      <c r="J4">
        <v>313431.37254901958</v>
      </c>
      <c r="K4">
        <v>280336.13445378153</v>
      </c>
      <c r="L4">
        <v>305254.90196078434</v>
      </c>
    </row>
    <row r="6" spans="1:15" x14ac:dyDescent="0.25">
      <c r="E6" s="8" t="s">
        <v>70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E7" s="1"/>
      <c r="F7" s="8" t="s">
        <v>71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E8" s="1"/>
      <c r="F8" s="1"/>
      <c r="G8" s="8" t="s">
        <v>72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E9" s="1"/>
      <c r="F9" s="1"/>
      <c r="G9" s="1"/>
      <c r="H9" s="8" t="s">
        <v>73</v>
      </c>
      <c r="I9" s="1"/>
      <c r="J9" s="1"/>
      <c r="K9" s="1"/>
      <c r="L9" s="1"/>
      <c r="M9" s="1"/>
      <c r="N9" s="1"/>
      <c r="O9" s="1"/>
    </row>
    <row r="10" spans="1:15" x14ac:dyDescent="0.25">
      <c r="E10" s="1"/>
      <c r="F10" s="1"/>
      <c r="G10" s="1"/>
      <c r="H10" s="1"/>
      <c r="I10" s="8">
        <v>353186.3</v>
      </c>
      <c r="J10" s="1"/>
      <c r="K10" s="1"/>
      <c r="L10" s="1"/>
      <c r="M10" s="1"/>
      <c r="N10" s="1"/>
      <c r="O10" s="1"/>
    </row>
    <row r="11" spans="1:15" x14ac:dyDescent="0.25">
      <c r="E11" s="1"/>
      <c r="F11" s="1"/>
      <c r="G11" s="1"/>
      <c r="H11" s="1"/>
      <c r="I11" s="1"/>
      <c r="J11" s="8" t="s">
        <v>74</v>
      </c>
      <c r="K11" s="1"/>
      <c r="L11" s="1"/>
      <c r="M11" s="1"/>
      <c r="N11" s="1"/>
      <c r="O11" s="1"/>
    </row>
    <row r="12" spans="1:15" x14ac:dyDescent="0.25">
      <c r="E12" s="1"/>
      <c r="F12" s="1"/>
      <c r="G12" s="1"/>
      <c r="H12" s="1"/>
      <c r="I12" s="1"/>
      <c r="J12" s="1"/>
      <c r="K12" s="8" t="s">
        <v>75</v>
      </c>
      <c r="L12" s="1"/>
      <c r="M12" s="1"/>
      <c r="N12" s="1"/>
      <c r="O12" s="1"/>
    </row>
    <row r="13" spans="1:15" x14ac:dyDescent="0.25">
      <c r="E13" s="1"/>
      <c r="F13" s="1"/>
      <c r="G13" s="1"/>
      <c r="H13" s="1"/>
      <c r="I13" s="1"/>
      <c r="J13" s="1"/>
      <c r="K13" s="1"/>
      <c r="L13" s="8" t="s">
        <v>76</v>
      </c>
      <c r="M13" s="1"/>
      <c r="N13" s="1"/>
      <c r="O13" s="1"/>
    </row>
    <row r="14" spans="1:15" x14ac:dyDescent="0.25">
      <c r="A14">
        <v>323529.4117647059</v>
      </c>
      <c r="B14">
        <v>320833.33333333331</v>
      </c>
      <c r="C14">
        <v>346638.65546218486</v>
      </c>
      <c r="D14">
        <v>422899.15966386552</v>
      </c>
      <c r="E14" s="1">
        <v>499159.7</v>
      </c>
      <c r="F14" s="1">
        <v>460000.6</v>
      </c>
      <c r="G14" s="1">
        <v>462078.2</v>
      </c>
      <c r="H14" s="1">
        <v>288708.2</v>
      </c>
      <c r="I14" s="1">
        <v>353186.3</v>
      </c>
      <c r="J14" s="1">
        <v>228396.4</v>
      </c>
      <c r="K14" s="1">
        <v>283369.09999999998</v>
      </c>
      <c r="L14" s="8">
        <v>287763.20000000001</v>
      </c>
      <c r="M14" s="1"/>
      <c r="N14" s="1"/>
      <c r="O14" s="1"/>
    </row>
    <row r="15" spans="1:15" x14ac:dyDescent="0.25">
      <c r="E15" s="1"/>
      <c r="F15" s="1"/>
      <c r="G15" s="1"/>
      <c r="H15" s="1"/>
      <c r="I15" s="1"/>
      <c r="J15" s="1"/>
      <c r="K15" s="1"/>
      <c r="L15" s="8"/>
      <c r="M15" s="1"/>
      <c r="N15" s="1"/>
      <c r="O15" s="1"/>
    </row>
    <row r="16" spans="1:15" x14ac:dyDescent="0.25">
      <c r="E16" s="10" t="s">
        <v>77</v>
      </c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E17" s="9"/>
      <c r="F17" s="10" t="s">
        <v>78</v>
      </c>
      <c r="G17" s="9"/>
      <c r="H17" s="9"/>
      <c r="I17" s="9"/>
      <c r="J17" s="9"/>
      <c r="K17" s="9"/>
      <c r="L17" s="9"/>
      <c r="M17" s="9"/>
      <c r="N17" s="9"/>
    </row>
    <row r="18" spans="1:14" x14ac:dyDescent="0.25">
      <c r="E18" s="9"/>
      <c r="F18" s="9"/>
      <c r="G18" s="10" t="s">
        <v>79</v>
      </c>
      <c r="H18" s="9"/>
      <c r="I18" s="9"/>
      <c r="J18" s="9"/>
      <c r="K18" s="9"/>
      <c r="L18" s="9"/>
      <c r="M18" s="9"/>
      <c r="N18" s="9"/>
    </row>
    <row r="19" spans="1:14" x14ac:dyDescent="0.25">
      <c r="E19" s="9"/>
      <c r="F19" s="9"/>
      <c r="G19" s="9"/>
      <c r="H19" s="10" t="s">
        <v>80</v>
      </c>
      <c r="I19" s="9"/>
      <c r="J19" s="9"/>
      <c r="K19" s="9"/>
      <c r="L19" s="9"/>
      <c r="M19" s="9"/>
      <c r="N19" s="9"/>
    </row>
    <row r="20" spans="1:14" x14ac:dyDescent="0.25">
      <c r="E20" s="9"/>
      <c r="F20" s="9"/>
      <c r="G20" s="9"/>
      <c r="H20" s="9"/>
      <c r="I20" s="10" t="s">
        <v>81</v>
      </c>
      <c r="J20" s="9"/>
      <c r="K20" s="9"/>
      <c r="L20" s="9"/>
      <c r="M20" s="9"/>
      <c r="N20" s="9"/>
    </row>
    <row r="21" spans="1:14" x14ac:dyDescent="0.25">
      <c r="E21" s="9"/>
      <c r="F21" s="9"/>
      <c r="G21" s="9"/>
      <c r="H21" s="9"/>
      <c r="I21" s="9"/>
      <c r="J21" s="10" t="s">
        <v>82</v>
      </c>
      <c r="K21" s="9"/>
      <c r="L21" s="9"/>
      <c r="M21" s="9"/>
      <c r="N21" s="9"/>
    </row>
    <row r="22" spans="1:14" x14ac:dyDescent="0.25">
      <c r="E22" s="9"/>
      <c r="F22" s="9"/>
      <c r="G22" s="9"/>
      <c r="H22" s="9"/>
      <c r="I22" s="9"/>
      <c r="J22" s="9"/>
      <c r="K22" s="10" t="s">
        <v>83</v>
      </c>
      <c r="L22" s="9"/>
      <c r="M22" s="9"/>
      <c r="N22" s="9"/>
    </row>
    <row r="23" spans="1:14" x14ac:dyDescent="0.25">
      <c r="E23" s="9"/>
      <c r="F23" s="9"/>
      <c r="G23" s="9"/>
      <c r="H23" s="9"/>
      <c r="I23" s="9"/>
      <c r="J23" s="9"/>
      <c r="K23" s="9"/>
      <c r="L23" s="10" t="s">
        <v>84</v>
      </c>
      <c r="M23" s="9"/>
      <c r="N23" s="9"/>
    </row>
    <row r="24" spans="1:14" x14ac:dyDescent="0.25">
      <c r="A24">
        <v>442156.86274509801</v>
      </c>
      <c r="B24">
        <v>485294.1176470588</v>
      </c>
      <c r="C24">
        <v>438151.26050420169</v>
      </c>
      <c r="D24">
        <v>543529.4117647059</v>
      </c>
      <c r="E24" s="9">
        <v>584243.9</v>
      </c>
      <c r="F24" s="9">
        <v>552709</v>
      </c>
      <c r="G24" s="9">
        <v>569145.5</v>
      </c>
      <c r="H24" s="9">
        <v>571675.5</v>
      </c>
      <c r="I24" s="9">
        <v>577210.69999999995</v>
      </c>
      <c r="J24" s="9">
        <v>617514.4</v>
      </c>
      <c r="K24" s="9">
        <v>612501.5</v>
      </c>
      <c r="L24" s="10">
        <v>577622</v>
      </c>
      <c r="M24" s="9"/>
      <c r="N24" s="9"/>
    </row>
    <row r="25" spans="1:14" x14ac:dyDescent="0.25">
      <c r="E25" s="9"/>
      <c r="F25" s="9"/>
      <c r="G25" s="9"/>
      <c r="H25" s="9"/>
      <c r="I25" s="9"/>
      <c r="J25" s="9"/>
      <c r="K25" s="9"/>
      <c r="L25" s="10"/>
      <c r="M25" s="9"/>
      <c r="N25" s="9"/>
    </row>
    <row r="26" spans="1:14" x14ac:dyDescent="0.25">
      <c r="E26" s="12" t="s">
        <v>85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E27" s="11"/>
      <c r="F27" s="12" t="s">
        <v>86</v>
      </c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E28" s="11"/>
      <c r="F28" s="11"/>
      <c r="G28" s="12" t="s">
        <v>87</v>
      </c>
      <c r="H28" s="11"/>
      <c r="I28" s="11"/>
      <c r="J28" s="11"/>
      <c r="K28" s="11"/>
      <c r="L28" s="11"/>
      <c r="M28" s="11"/>
      <c r="N28" s="11"/>
    </row>
    <row r="29" spans="1:14" x14ac:dyDescent="0.25">
      <c r="E29" s="11"/>
      <c r="F29" s="11"/>
      <c r="G29" s="11"/>
      <c r="H29" s="12" t="s">
        <v>88</v>
      </c>
      <c r="I29" s="11"/>
      <c r="J29" s="11"/>
      <c r="K29" s="11"/>
      <c r="L29" s="11"/>
      <c r="M29" s="11"/>
      <c r="N29" s="11"/>
    </row>
    <row r="30" spans="1:14" x14ac:dyDescent="0.25">
      <c r="E30" s="11"/>
      <c r="F30" s="11"/>
      <c r="G30" s="11"/>
      <c r="H30" s="11"/>
      <c r="I30" s="12" t="s">
        <v>89</v>
      </c>
      <c r="J30" s="11"/>
      <c r="K30" s="11"/>
      <c r="L30" s="11"/>
      <c r="M30" s="11"/>
      <c r="N30" s="11"/>
    </row>
    <row r="31" spans="1:14" x14ac:dyDescent="0.25">
      <c r="E31" s="11"/>
      <c r="F31" s="11"/>
      <c r="G31" s="11"/>
      <c r="H31" s="11"/>
      <c r="I31" s="11"/>
      <c r="J31" s="12" t="s">
        <v>90</v>
      </c>
      <c r="K31" s="11"/>
      <c r="L31" s="11"/>
      <c r="M31" s="11"/>
      <c r="N31" s="11"/>
    </row>
    <row r="32" spans="1:14" x14ac:dyDescent="0.25">
      <c r="E32" s="11"/>
      <c r="F32" s="11"/>
      <c r="G32" s="11"/>
      <c r="H32" s="11"/>
      <c r="I32" s="11"/>
      <c r="J32" s="11"/>
      <c r="K32" s="12" t="s">
        <v>91</v>
      </c>
      <c r="L32" s="11"/>
      <c r="M32" s="11"/>
      <c r="N32" s="11"/>
    </row>
    <row r="33" spans="1:14" x14ac:dyDescent="0.25">
      <c r="E33" s="11"/>
      <c r="F33" s="11"/>
      <c r="G33" s="11"/>
      <c r="H33" s="11"/>
      <c r="I33" s="11"/>
      <c r="J33" s="11"/>
      <c r="K33" s="11"/>
      <c r="L33" s="12" t="s">
        <v>92</v>
      </c>
      <c r="M33" s="11"/>
      <c r="N33" s="11"/>
    </row>
    <row r="34" spans="1:14" x14ac:dyDescent="0.25">
      <c r="A34">
        <v>317581.69934640522</v>
      </c>
      <c r="B34">
        <v>354117.64705882355</v>
      </c>
      <c r="C34">
        <v>439971.98879551823</v>
      </c>
      <c r="D34">
        <v>373781.51260504202</v>
      </c>
      <c r="E34">
        <v>463725.5</v>
      </c>
      <c r="F34">
        <v>500261.4</v>
      </c>
      <c r="G34">
        <v>536797.4</v>
      </c>
      <c r="H34">
        <v>440961.1</v>
      </c>
      <c r="I34">
        <v>475566</v>
      </c>
      <c r="J34">
        <v>451983.9</v>
      </c>
      <c r="K34">
        <v>365374.1</v>
      </c>
      <c r="L34">
        <v>251592.9</v>
      </c>
    </row>
    <row r="37" spans="1:14" x14ac:dyDescent="0.25">
      <c r="E37" s="8" t="s">
        <v>93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E38" s="1"/>
      <c r="F38" s="8" t="s">
        <v>94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E39" s="1"/>
      <c r="F39" s="1"/>
      <c r="G39" s="8" t="s">
        <v>95</v>
      </c>
      <c r="H39" s="1"/>
      <c r="I39" s="1"/>
      <c r="J39" s="1"/>
      <c r="K39" s="1"/>
      <c r="L39" s="1"/>
      <c r="M39" s="1"/>
      <c r="N39" s="1"/>
    </row>
    <row r="40" spans="1:14" x14ac:dyDescent="0.25">
      <c r="E40" s="1"/>
      <c r="F40" s="1"/>
      <c r="G40" s="1"/>
      <c r="H40" s="8" t="s">
        <v>96</v>
      </c>
      <c r="I40" s="1"/>
      <c r="J40" s="1"/>
      <c r="K40" s="1"/>
      <c r="L40" s="1"/>
      <c r="M40" s="1"/>
      <c r="N40" s="1"/>
    </row>
    <row r="41" spans="1:14" x14ac:dyDescent="0.25">
      <c r="E41" s="1"/>
      <c r="F41" s="1"/>
      <c r="G41" s="1"/>
      <c r="H41" s="1"/>
      <c r="I41" s="8" t="s">
        <v>97</v>
      </c>
      <c r="J41" s="1"/>
      <c r="K41" s="1"/>
      <c r="L41" s="1"/>
      <c r="M41" s="1"/>
      <c r="N41" s="1"/>
    </row>
    <row r="42" spans="1:14" x14ac:dyDescent="0.25">
      <c r="E42" s="1"/>
      <c r="F42" s="1"/>
      <c r="G42" s="1"/>
      <c r="H42" s="1"/>
      <c r="I42" s="1"/>
      <c r="J42" s="8" t="s">
        <v>98</v>
      </c>
      <c r="K42" s="1"/>
      <c r="L42" s="1"/>
      <c r="M42" s="1"/>
      <c r="N42" s="1"/>
    </row>
    <row r="43" spans="1:14" x14ac:dyDescent="0.25">
      <c r="E43" s="1"/>
      <c r="F43" s="1"/>
      <c r="G43" s="1"/>
      <c r="H43" s="1"/>
      <c r="I43" s="1"/>
      <c r="J43" s="1"/>
      <c r="K43" s="8" t="s">
        <v>99</v>
      </c>
      <c r="L43" s="1"/>
      <c r="M43" s="1"/>
      <c r="N43" s="1"/>
    </row>
    <row r="44" spans="1:14" x14ac:dyDescent="0.25">
      <c r="E44" s="1"/>
      <c r="F44" s="1"/>
      <c r="G44" s="1"/>
      <c r="H44" s="1"/>
      <c r="I44" s="1"/>
      <c r="J44" s="1"/>
      <c r="K44" s="1"/>
      <c r="L44" s="8" t="s">
        <v>100</v>
      </c>
      <c r="M44" s="1"/>
      <c r="N44" s="1"/>
    </row>
    <row r="45" spans="1:14" x14ac:dyDescent="0.25">
      <c r="A45">
        <v>323529.4117647059</v>
      </c>
      <c r="B45">
        <v>320833.33333333331</v>
      </c>
      <c r="C45">
        <v>346638.65546218486</v>
      </c>
      <c r="D45">
        <v>422899.15966386552</v>
      </c>
      <c r="E45">
        <v>456022.4</v>
      </c>
      <c r="F45">
        <v>462184.9</v>
      </c>
      <c r="G45">
        <v>467731.1</v>
      </c>
      <c r="H45">
        <v>366666.7</v>
      </c>
      <c r="I45">
        <v>360504.2</v>
      </c>
      <c r="J45">
        <v>219537.8</v>
      </c>
      <c r="K45">
        <v>287132.40000000002</v>
      </c>
      <c r="L45">
        <v>287581.7</v>
      </c>
    </row>
    <row r="47" spans="1:14" x14ac:dyDescent="0.25">
      <c r="E47" s="9" t="s">
        <v>101</v>
      </c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E48" s="9"/>
      <c r="F48" s="9" t="s">
        <v>102</v>
      </c>
      <c r="G48" s="9"/>
      <c r="H48" s="9"/>
      <c r="I48" s="9"/>
      <c r="J48" s="9"/>
      <c r="K48" s="9"/>
      <c r="L48" s="9"/>
      <c r="M48" s="9"/>
      <c r="N48" s="9"/>
    </row>
    <row r="49" spans="1:15" x14ac:dyDescent="0.25">
      <c r="E49" s="9"/>
      <c r="F49" s="9"/>
      <c r="G49" s="9" t="s">
        <v>103</v>
      </c>
      <c r="H49" s="9"/>
      <c r="I49" s="9"/>
      <c r="J49" s="9"/>
      <c r="K49" s="9"/>
      <c r="L49" s="9"/>
      <c r="M49" s="9"/>
      <c r="N49" s="9"/>
    </row>
    <row r="50" spans="1:15" x14ac:dyDescent="0.25">
      <c r="E50" s="9"/>
      <c r="F50" s="9"/>
      <c r="G50" s="9"/>
      <c r="H50" s="9" t="s">
        <v>104</v>
      </c>
      <c r="I50" s="9"/>
      <c r="J50" s="9"/>
      <c r="K50" s="9"/>
      <c r="L50" s="9"/>
      <c r="M50" s="9"/>
      <c r="N50" s="9"/>
    </row>
    <row r="51" spans="1:15" x14ac:dyDescent="0.25">
      <c r="E51" s="9"/>
      <c r="F51" s="9"/>
      <c r="G51" s="9"/>
      <c r="H51" s="9"/>
      <c r="I51" s="9" t="s">
        <v>105</v>
      </c>
      <c r="J51" s="9"/>
      <c r="K51" s="9"/>
      <c r="L51" s="9"/>
      <c r="M51" s="9"/>
      <c r="N51" s="9"/>
    </row>
    <row r="52" spans="1:15" x14ac:dyDescent="0.25">
      <c r="E52" s="9"/>
      <c r="F52" s="9"/>
      <c r="G52" s="9"/>
      <c r="H52" s="9"/>
      <c r="I52" s="9"/>
      <c r="J52" s="9" t="s">
        <v>106</v>
      </c>
      <c r="K52" s="9"/>
      <c r="L52" s="9"/>
      <c r="M52" s="9"/>
      <c r="N52" s="9"/>
    </row>
    <row r="53" spans="1:15" x14ac:dyDescent="0.25">
      <c r="E53" s="9"/>
      <c r="F53" s="9"/>
      <c r="G53" s="9"/>
      <c r="H53" s="9"/>
      <c r="I53" s="9"/>
      <c r="J53" s="9"/>
      <c r="K53" s="9" t="s">
        <v>107</v>
      </c>
      <c r="L53" s="9"/>
      <c r="M53" s="9"/>
      <c r="N53" s="9"/>
    </row>
    <row r="54" spans="1:15" x14ac:dyDescent="0.25">
      <c r="E54" s="9"/>
      <c r="F54" s="9"/>
      <c r="G54" s="9"/>
      <c r="H54" s="9"/>
      <c r="I54" s="9"/>
      <c r="J54" s="9"/>
      <c r="K54" s="9"/>
      <c r="L54" s="9" t="s">
        <v>108</v>
      </c>
      <c r="M54" s="9"/>
      <c r="N54" s="9"/>
    </row>
    <row r="55" spans="1:15" x14ac:dyDescent="0.25">
      <c r="A55" s="9">
        <v>442156.86274509801</v>
      </c>
      <c r="B55" s="9">
        <v>485294.1176470588</v>
      </c>
      <c r="C55" s="9">
        <v>438151.26050420169</v>
      </c>
      <c r="D55" s="9">
        <v>543529.4117647059</v>
      </c>
      <c r="E55">
        <v>577320.30000000005</v>
      </c>
      <c r="F55">
        <v>530742.30000000005</v>
      </c>
      <c r="G55">
        <v>580442.6</v>
      </c>
      <c r="H55">
        <v>566895.4</v>
      </c>
      <c r="I55">
        <v>583365.30000000005</v>
      </c>
      <c r="J55">
        <v>656032.9</v>
      </c>
      <c r="K55">
        <v>589842</v>
      </c>
      <c r="L55">
        <v>523958.2</v>
      </c>
    </row>
    <row r="56" spans="1:15" x14ac:dyDescent="0.25">
      <c r="A56" s="9"/>
      <c r="B56" s="9"/>
      <c r="C56" s="9"/>
      <c r="D56" s="9"/>
    </row>
    <row r="57" spans="1:15" x14ac:dyDescent="0.25">
      <c r="E57" s="12" t="s">
        <v>109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E58" s="12"/>
      <c r="F58" s="12" t="s">
        <v>110</v>
      </c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E59" s="12"/>
      <c r="F59" s="12"/>
      <c r="G59" s="12" t="s">
        <v>111</v>
      </c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E60" s="12"/>
      <c r="F60" s="12"/>
      <c r="G60" s="12"/>
      <c r="H60" s="12" t="s">
        <v>112</v>
      </c>
      <c r="I60" s="12"/>
      <c r="J60" s="12"/>
      <c r="K60" s="12"/>
      <c r="L60" s="12"/>
      <c r="M60" s="12"/>
      <c r="N60" s="12"/>
      <c r="O60" s="12"/>
    </row>
    <row r="61" spans="1:15" x14ac:dyDescent="0.25">
      <c r="E61" s="12"/>
      <c r="F61" s="12"/>
      <c r="G61" s="12"/>
      <c r="H61" s="12"/>
      <c r="I61" s="12" t="s">
        <v>113</v>
      </c>
      <c r="J61" s="12"/>
      <c r="K61" s="12"/>
      <c r="L61" s="12"/>
      <c r="M61" s="12"/>
      <c r="N61" s="12"/>
      <c r="O61" s="12"/>
    </row>
    <row r="62" spans="1:15" x14ac:dyDescent="0.25">
      <c r="E62" s="12"/>
      <c r="F62" s="12"/>
      <c r="G62" s="12"/>
      <c r="H62" s="12"/>
      <c r="I62" s="12"/>
      <c r="J62" s="12" t="s">
        <v>114</v>
      </c>
      <c r="K62" s="12"/>
      <c r="L62" s="12"/>
      <c r="M62" s="12"/>
      <c r="N62" s="12"/>
      <c r="O62" s="12"/>
    </row>
    <row r="63" spans="1:15" x14ac:dyDescent="0.25">
      <c r="E63" s="12"/>
      <c r="F63" s="12"/>
      <c r="G63" s="12"/>
      <c r="H63" s="12"/>
      <c r="I63" s="12"/>
      <c r="J63" s="12"/>
      <c r="K63" s="12" t="s">
        <v>115</v>
      </c>
      <c r="L63" s="12"/>
      <c r="M63" s="12"/>
      <c r="N63" s="12"/>
      <c r="O63" s="12"/>
    </row>
    <row r="64" spans="1:15" x14ac:dyDescent="0.25">
      <c r="E64" s="12"/>
      <c r="F64" s="12"/>
      <c r="G64" s="12"/>
      <c r="H64" s="12"/>
      <c r="I64" s="12"/>
      <c r="J64" s="12"/>
      <c r="K64" s="12"/>
      <c r="L64" s="12" t="s">
        <v>116</v>
      </c>
      <c r="M64" s="12"/>
      <c r="N64" s="12"/>
      <c r="O64" s="12"/>
    </row>
    <row r="65" spans="1:15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 s="11">
        <v>317581.69934640522</v>
      </c>
      <c r="B66" s="11">
        <v>354117.64705882355</v>
      </c>
      <c r="C66" s="11">
        <v>439971.98879551823</v>
      </c>
      <c r="D66" s="11">
        <v>373781.51260504202</v>
      </c>
      <c r="E66">
        <v>392514.8</v>
      </c>
      <c r="F66">
        <v>421900.1</v>
      </c>
      <c r="G66">
        <v>505205</v>
      </c>
      <c r="H66">
        <v>409720</v>
      </c>
      <c r="I66">
        <v>520494.9</v>
      </c>
      <c r="J66">
        <v>436461.5</v>
      </c>
      <c r="K66">
        <v>312970.2</v>
      </c>
      <c r="L66">
        <v>276611.59999999998</v>
      </c>
    </row>
    <row r="69" spans="1:15" x14ac:dyDescent="0.25">
      <c r="C69" t="s">
        <v>117</v>
      </c>
    </row>
    <row r="73" spans="1:15" x14ac:dyDescent="0.25">
      <c r="A73">
        <v>1</v>
      </c>
      <c r="B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</row>
    <row r="74" spans="1:15" x14ac:dyDescent="0.25">
      <c r="A74" s="7" t="s">
        <v>16</v>
      </c>
      <c r="B74" s="7" t="s">
        <v>17</v>
      </c>
      <c r="C74" s="7" t="s">
        <v>18</v>
      </c>
      <c r="D74" s="7" t="s">
        <v>19</v>
      </c>
      <c r="E74" s="7" t="s">
        <v>20</v>
      </c>
      <c r="F74" s="7" t="s">
        <v>21</v>
      </c>
      <c r="G74" s="7" t="s">
        <v>22</v>
      </c>
      <c r="H74" s="7" t="s">
        <v>23</v>
      </c>
      <c r="I74" s="7" t="s">
        <v>24</v>
      </c>
      <c r="J74" s="7" t="s">
        <v>25</v>
      </c>
      <c r="K74" s="7" t="s">
        <v>26</v>
      </c>
      <c r="L74" s="7" t="s">
        <v>27</v>
      </c>
    </row>
    <row r="75" spans="1:15" x14ac:dyDescent="0.25">
      <c r="A75" s="1">
        <v>323529.4117647059</v>
      </c>
      <c r="B75" s="1">
        <v>320833.33333333331</v>
      </c>
      <c r="C75" s="1">
        <v>346638.65546218486</v>
      </c>
      <c r="D75" s="1">
        <v>422899.15966386552</v>
      </c>
      <c r="E75">
        <v>434453.78151260503</v>
      </c>
      <c r="F75">
        <v>443697.47899159661</v>
      </c>
      <c r="G75">
        <v>360504.2016806723</v>
      </c>
      <c r="H75">
        <v>355882.35294117645</v>
      </c>
      <c r="I75">
        <v>231092.43697478992</v>
      </c>
      <c r="J75">
        <v>291176.4705882353</v>
      </c>
      <c r="K75">
        <v>291176.4705882353</v>
      </c>
      <c r="L75">
        <v>499159.66386554623</v>
      </c>
    </row>
    <row r="76" spans="1:15" x14ac:dyDescent="0.25">
      <c r="A76">
        <v>323529.4117647059</v>
      </c>
      <c r="B76">
        <v>320833.33333333331</v>
      </c>
      <c r="C76">
        <v>346638.65546218486</v>
      </c>
      <c r="D76">
        <v>422899.15966386552</v>
      </c>
      <c r="E76" s="1">
        <v>499159.7</v>
      </c>
      <c r="F76" s="1">
        <v>460000.6</v>
      </c>
      <c r="G76" s="1">
        <v>462078.2</v>
      </c>
      <c r="H76" s="1">
        <v>288708.2</v>
      </c>
      <c r="I76" s="1">
        <v>353186.3</v>
      </c>
      <c r="J76" s="1">
        <v>228396.4</v>
      </c>
      <c r="K76" s="1">
        <v>283369.09999999998</v>
      </c>
      <c r="L76" s="8">
        <v>287763.20000000001</v>
      </c>
    </row>
    <row r="77" spans="1:15" x14ac:dyDescent="0.25">
      <c r="A77">
        <v>323529.4117647059</v>
      </c>
      <c r="B77">
        <v>320833.33333333331</v>
      </c>
      <c r="C77">
        <v>346638.65546218486</v>
      </c>
      <c r="D77">
        <v>422899.15966386552</v>
      </c>
      <c r="E77">
        <v>456022.4</v>
      </c>
      <c r="F77">
        <v>462184.9</v>
      </c>
      <c r="G77">
        <v>467731.1</v>
      </c>
      <c r="H77">
        <v>366666.7</v>
      </c>
      <c r="I77">
        <v>360504.2</v>
      </c>
      <c r="J77">
        <v>219537.8</v>
      </c>
      <c r="K77">
        <v>287132.40000000002</v>
      </c>
      <c r="L77">
        <v>287581.7</v>
      </c>
    </row>
    <row r="78" spans="1:15" x14ac:dyDescent="0.25">
      <c r="C78">
        <f>(A75+B75)/2</f>
        <v>322181.37254901964</v>
      </c>
      <c r="D78">
        <f t="shared" ref="D78:L78" si="0">(B75+C75)/2</f>
        <v>333735.99439775909</v>
      </c>
      <c r="E78">
        <f t="shared" si="0"/>
        <v>384768.90756302519</v>
      </c>
      <c r="F78">
        <f t="shared" si="0"/>
        <v>428676.4705882353</v>
      </c>
      <c r="G78">
        <f t="shared" si="0"/>
        <v>439075.63025210082</v>
      </c>
      <c r="H78">
        <f t="shared" si="0"/>
        <v>402100.84033613442</v>
      </c>
      <c r="I78">
        <f t="shared" si="0"/>
        <v>358193.27731092437</v>
      </c>
      <c r="J78">
        <f t="shared" si="0"/>
        <v>293487.39495798317</v>
      </c>
      <c r="K78">
        <f t="shared" si="0"/>
        <v>261134.45378151262</v>
      </c>
      <c r="L78">
        <f t="shared" si="0"/>
        <v>291176.4705882353</v>
      </c>
    </row>
    <row r="81" spans="1:12" x14ac:dyDescent="0.25">
      <c r="A81" s="9">
        <v>442156.86274509801</v>
      </c>
      <c r="B81" s="9">
        <v>485294.1176470588</v>
      </c>
      <c r="C81" s="9">
        <v>438151.26050420169</v>
      </c>
      <c r="D81" s="9">
        <v>543529.4117647059</v>
      </c>
      <c r="E81">
        <v>513025.21008403361</v>
      </c>
      <c r="F81">
        <v>557394.95798319322</v>
      </c>
      <c r="G81">
        <v>549075.63025210088</v>
      </c>
      <c r="H81">
        <v>565714.28571428568</v>
      </c>
      <c r="I81">
        <v>632268.90756302525</v>
      </c>
      <c r="J81">
        <v>575073.5294117647</v>
      </c>
      <c r="K81">
        <v>516521.73913043475</v>
      </c>
      <c r="L81">
        <v>489176.4705882353</v>
      </c>
    </row>
    <row r="82" spans="1:12" x14ac:dyDescent="0.25">
      <c r="A82">
        <v>442156.86274509801</v>
      </c>
      <c r="B82">
        <v>485294.1176470588</v>
      </c>
      <c r="C82">
        <v>438151.26050420169</v>
      </c>
      <c r="D82">
        <v>543529.4117647059</v>
      </c>
      <c r="E82" s="9">
        <v>584243.9</v>
      </c>
      <c r="F82" s="9">
        <v>552709</v>
      </c>
      <c r="G82" s="9">
        <v>569145.5</v>
      </c>
      <c r="H82" s="9">
        <v>571675.5</v>
      </c>
      <c r="I82" s="9">
        <v>577210.69999999995</v>
      </c>
      <c r="J82" s="9">
        <v>617514.4</v>
      </c>
      <c r="K82" s="9">
        <v>612501.5</v>
      </c>
      <c r="L82" s="10">
        <v>577622</v>
      </c>
    </row>
    <row r="83" spans="1:12" x14ac:dyDescent="0.25">
      <c r="A83" s="9">
        <v>442156.86274509801</v>
      </c>
      <c r="B83" s="9">
        <v>485294.1176470588</v>
      </c>
      <c r="C83" s="9">
        <v>438151.26050420169</v>
      </c>
      <c r="D83" s="9">
        <v>543529.4117647059</v>
      </c>
      <c r="E83">
        <v>577320.30000000005</v>
      </c>
      <c r="F83">
        <v>530742.30000000005</v>
      </c>
      <c r="G83">
        <v>580442.6</v>
      </c>
      <c r="H83">
        <v>566895.4</v>
      </c>
      <c r="I83">
        <v>583365.30000000005</v>
      </c>
      <c r="J83">
        <v>656032.9</v>
      </c>
      <c r="K83">
        <v>589842</v>
      </c>
      <c r="L83">
        <v>523958.2</v>
      </c>
    </row>
    <row r="84" spans="1:12" x14ac:dyDescent="0.25">
      <c r="A84" s="9"/>
      <c r="B84" s="9"/>
      <c r="C84" s="9">
        <f>(A83+B83)/2</f>
        <v>463725.49019607843</v>
      </c>
      <c r="D84" s="9">
        <f t="shared" ref="D84:L84" si="1">(B83+C83)/2</f>
        <v>461722.68907563027</v>
      </c>
      <c r="E84" s="9">
        <f t="shared" si="1"/>
        <v>490840.33613445377</v>
      </c>
      <c r="F84" s="9">
        <f t="shared" si="1"/>
        <v>560424.85588235292</v>
      </c>
      <c r="G84" s="9">
        <f t="shared" si="1"/>
        <v>554031.30000000005</v>
      </c>
      <c r="H84" s="9">
        <f t="shared" si="1"/>
        <v>555592.44999999995</v>
      </c>
      <c r="I84" s="9">
        <f t="shared" si="1"/>
        <v>573669</v>
      </c>
      <c r="J84" s="9">
        <f t="shared" si="1"/>
        <v>575130.35000000009</v>
      </c>
      <c r="K84" s="9">
        <f t="shared" si="1"/>
        <v>619699.10000000009</v>
      </c>
      <c r="L84" s="9">
        <f t="shared" si="1"/>
        <v>622937.44999999995</v>
      </c>
    </row>
    <row r="88" spans="1:12" x14ac:dyDescent="0.25">
      <c r="A88" s="11">
        <v>317581.69934640522</v>
      </c>
      <c r="B88" s="11">
        <v>354117.64705882355</v>
      </c>
      <c r="C88" s="11">
        <v>439971.98879551823</v>
      </c>
      <c r="D88" s="11">
        <v>373781.51260504202</v>
      </c>
      <c r="E88">
        <v>401036.41456582636</v>
      </c>
      <c r="F88">
        <v>473934.42622950819</v>
      </c>
      <c r="G88">
        <v>396557.37704918033</v>
      </c>
      <c r="H88">
        <v>495130.71895424835</v>
      </c>
      <c r="I88">
        <v>423252.59515570936</v>
      </c>
      <c r="J88">
        <v>313431.37254901958</v>
      </c>
      <c r="K88">
        <v>280336.13445378153</v>
      </c>
      <c r="L88">
        <v>305254.90196078434</v>
      </c>
    </row>
    <row r="89" spans="1:12" x14ac:dyDescent="0.25">
      <c r="A89">
        <v>317581.69934640522</v>
      </c>
      <c r="B89">
        <v>354117.64705882355</v>
      </c>
      <c r="C89">
        <v>439971.98879551823</v>
      </c>
      <c r="D89">
        <v>373781.51260504202</v>
      </c>
      <c r="E89">
        <v>463725.5</v>
      </c>
      <c r="F89">
        <v>500261.4</v>
      </c>
      <c r="G89">
        <v>536797.4</v>
      </c>
      <c r="H89">
        <v>440961.1</v>
      </c>
      <c r="I89">
        <v>475566</v>
      </c>
      <c r="J89">
        <v>451983.9</v>
      </c>
      <c r="K89">
        <v>365374.1</v>
      </c>
      <c r="L89">
        <v>251592.9</v>
      </c>
    </row>
    <row r="90" spans="1:12" x14ac:dyDescent="0.25">
      <c r="A90" s="11">
        <v>317581.69934640522</v>
      </c>
      <c r="B90" s="11">
        <v>354117.64705882355</v>
      </c>
      <c r="C90" s="11">
        <v>439971.98879551823</v>
      </c>
      <c r="D90" s="11">
        <v>373781.51260504202</v>
      </c>
      <c r="E90">
        <v>392514.8</v>
      </c>
      <c r="F90">
        <v>421900.1</v>
      </c>
      <c r="G90">
        <v>505205</v>
      </c>
      <c r="H90">
        <v>409720</v>
      </c>
      <c r="I90">
        <v>520494.9</v>
      </c>
      <c r="J90">
        <v>436461.5</v>
      </c>
      <c r="K90">
        <v>312970.2</v>
      </c>
      <c r="L90">
        <v>276611.59999999998</v>
      </c>
    </row>
    <row r="91" spans="1:12" x14ac:dyDescent="0.25">
      <c r="A91" s="11"/>
      <c r="B91" s="11"/>
      <c r="C91" s="11">
        <f>(A88+B88)/2</f>
        <v>335849.67320261442</v>
      </c>
      <c r="D91" s="11">
        <f t="shared" ref="D91:L91" si="2">(B88+C88)/2</f>
        <v>397044.81792717089</v>
      </c>
      <c r="E91" s="11">
        <f t="shared" si="2"/>
        <v>406876.75070028013</v>
      </c>
      <c r="F91" s="11">
        <f t="shared" si="2"/>
        <v>387408.96358543419</v>
      </c>
      <c r="G91" s="11">
        <f t="shared" si="2"/>
        <v>437485.42039766727</v>
      </c>
      <c r="H91" s="11">
        <f t="shared" si="2"/>
        <v>435245.90163934429</v>
      </c>
      <c r="I91" s="11">
        <f t="shared" si="2"/>
        <v>445844.04800171434</v>
      </c>
      <c r="J91" s="11">
        <f t="shared" si="2"/>
        <v>459191.65705497889</v>
      </c>
      <c r="K91" s="11">
        <f t="shared" si="2"/>
        <v>368341.98385236447</v>
      </c>
      <c r="L91" s="11">
        <f t="shared" si="2"/>
        <v>296883.75350140058</v>
      </c>
    </row>
    <row r="111" spans="1:17" x14ac:dyDescent="0.25">
      <c r="A111" s="1">
        <v>346638.65546218486</v>
      </c>
      <c r="B111">
        <v>346638.65546218486</v>
      </c>
      <c r="C111">
        <v>346638.65546218486</v>
      </c>
      <c r="D111">
        <f>(A109+A110)/2</f>
        <v>0</v>
      </c>
      <c r="H111">
        <v>346638.65546218486</v>
      </c>
      <c r="I111">
        <v>422899.15966386552</v>
      </c>
      <c r="J111">
        <v>434453.78151260503</v>
      </c>
      <c r="K111">
        <v>443697.47899159661</v>
      </c>
      <c r="L111">
        <v>360504.2016806723</v>
      </c>
      <c r="M111">
        <v>355882.35294117645</v>
      </c>
      <c r="N111">
        <v>231092.43697478992</v>
      </c>
      <c r="O111">
        <v>291176.4705882353</v>
      </c>
      <c r="P111">
        <v>291176.4705882353</v>
      </c>
      <c r="Q111">
        <v>499159.66386554623</v>
      </c>
    </row>
    <row r="112" spans="1:17" x14ac:dyDescent="0.25">
      <c r="A112" s="1">
        <v>422899.15966386552</v>
      </c>
      <c r="B112">
        <v>422899.15966386552</v>
      </c>
      <c r="C112">
        <v>422899.15966386552</v>
      </c>
      <c r="D112">
        <f>(A110+A111)/2</f>
        <v>173319.32773109243</v>
      </c>
      <c r="H112">
        <v>346638.65546218486</v>
      </c>
      <c r="I112">
        <v>422899.15966386552</v>
      </c>
      <c r="J112">
        <v>499159.7</v>
      </c>
      <c r="K112">
        <v>460000.6</v>
      </c>
      <c r="L112">
        <v>462078.2</v>
      </c>
      <c r="M112">
        <v>288708.2</v>
      </c>
      <c r="N112">
        <v>353186.3</v>
      </c>
      <c r="O112">
        <v>228396.4</v>
      </c>
      <c r="P112">
        <v>283369.09999999998</v>
      </c>
      <c r="Q112">
        <v>287763.20000000001</v>
      </c>
    </row>
    <row r="113" spans="1:23" x14ac:dyDescent="0.25">
      <c r="A113">
        <v>434453.78151260503</v>
      </c>
      <c r="B113" s="1">
        <v>499159.7</v>
      </c>
      <c r="C113">
        <v>456022.4</v>
      </c>
      <c r="D113">
        <f>(A111+A112)/2</f>
        <v>384768.90756302519</v>
      </c>
      <c r="H113">
        <v>346638.65546218486</v>
      </c>
      <c r="I113">
        <v>422899.15966386552</v>
      </c>
      <c r="J113">
        <v>456022.4</v>
      </c>
      <c r="K113">
        <v>462184.9</v>
      </c>
      <c r="L113">
        <v>467731.1</v>
      </c>
      <c r="M113">
        <v>366666.7</v>
      </c>
      <c r="N113">
        <v>360504.2</v>
      </c>
      <c r="O113">
        <v>219537.8</v>
      </c>
      <c r="P113">
        <v>287132.40000000002</v>
      </c>
      <c r="Q113">
        <v>287581.7</v>
      </c>
    </row>
    <row r="114" spans="1:23" x14ac:dyDescent="0.25">
      <c r="A114">
        <v>443697.47899159661</v>
      </c>
      <c r="B114" s="1">
        <v>460000.6</v>
      </c>
      <c r="C114">
        <v>462184.9</v>
      </c>
      <c r="D114">
        <f>(A112+A113)/2</f>
        <v>428676.4705882353</v>
      </c>
      <c r="H114">
        <v>322181.37254901964</v>
      </c>
      <c r="I114">
        <v>333735.99439775909</v>
      </c>
      <c r="J114">
        <v>384768.90756302519</v>
      </c>
      <c r="K114">
        <v>428676.4705882353</v>
      </c>
      <c r="L114">
        <v>439075.63025210082</v>
      </c>
      <c r="M114">
        <v>402100.84033613442</v>
      </c>
      <c r="N114">
        <v>358193.27731092437</v>
      </c>
      <c r="O114">
        <v>293487.39495798317</v>
      </c>
      <c r="P114">
        <v>261134.45378151262</v>
      </c>
      <c r="Q114">
        <v>291176.4705882353</v>
      </c>
    </row>
    <row r="115" spans="1:23" x14ac:dyDescent="0.25">
      <c r="A115">
        <v>360504.2016806723</v>
      </c>
      <c r="B115" s="1">
        <v>462078.2</v>
      </c>
      <c r="C115">
        <v>467731.1</v>
      </c>
      <c r="D115">
        <f>(A113+A114)/2</f>
        <v>439075.63025210082</v>
      </c>
    </row>
    <row r="116" spans="1:23" x14ac:dyDescent="0.25">
      <c r="A116">
        <v>355882.35294117645</v>
      </c>
      <c r="B116" s="1">
        <v>288708.2</v>
      </c>
      <c r="C116">
        <v>366666.7</v>
      </c>
      <c r="D116">
        <f>(A114+A115)/2</f>
        <v>402100.84033613442</v>
      </c>
    </row>
    <row r="117" spans="1:23" x14ac:dyDescent="0.25">
      <c r="A117">
        <v>231092.43697478992</v>
      </c>
      <c r="B117" s="1">
        <v>353186.3</v>
      </c>
      <c r="C117">
        <v>360504.2</v>
      </c>
      <c r="D117">
        <f>(A115+A116)/2</f>
        <v>358193.27731092437</v>
      </c>
    </row>
    <row r="118" spans="1:23" x14ac:dyDescent="0.25">
      <c r="A118">
        <v>291176.4705882353</v>
      </c>
      <c r="B118" s="1">
        <v>228396.4</v>
      </c>
      <c r="C118">
        <v>219537.8</v>
      </c>
      <c r="D118">
        <f>(A116+A117)/2</f>
        <v>293487.39495798317</v>
      </c>
    </row>
    <row r="119" spans="1:23" x14ac:dyDescent="0.25">
      <c r="A119">
        <v>291176.4705882353</v>
      </c>
      <c r="B119" s="1">
        <v>283369.09999999998</v>
      </c>
      <c r="C119">
        <v>287132.40000000002</v>
      </c>
      <c r="D119">
        <f>(A117+A118)/2</f>
        <v>261134.45378151262</v>
      </c>
    </row>
    <row r="120" spans="1:23" x14ac:dyDescent="0.25">
      <c r="A120">
        <v>499159.66386554623</v>
      </c>
      <c r="B120" s="8">
        <v>287763.20000000001</v>
      </c>
      <c r="C120">
        <v>287581.7</v>
      </c>
      <c r="D120">
        <f>(A118+A119)/2</f>
        <v>291176.4705882353</v>
      </c>
      <c r="G120">
        <v>5</v>
      </c>
      <c r="H120">
        <v>434453.78151260503</v>
      </c>
      <c r="I120">
        <v>499159.7</v>
      </c>
      <c r="J120">
        <v>456022.4</v>
      </c>
      <c r="K120">
        <v>384768.90756302519</v>
      </c>
      <c r="M120">
        <f t="shared" ref="M120:M127" si="3">I120-H120</f>
        <v>64705.918487394985</v>
      </c>
      <c r="N120">
        <f>M120*M120</f>
        <v>4186855887.2974043</v>
      </c>
      <c r="O120">
        <f>SQRT(SUM(N120:N127)/8)</f>
        <v>101784.0607743258</v>
      </c>
      <c r="Q120">
        <f>J120-H120</f>
        <v>21568.618487394997</v>
      </c>
      <c r="R120">
        <f>Q120*Q120</f>
        <v>465205303.45479727</v>
      </c>
      <c r="S120">
        <f>SQRT(SUM(R120:R127)/8)</f>
        <v>99424.589977166353</v>
      </c>
      <c r="U120">
        <f>K120-H120</f>
        <v>-49684.873949579836</v>
      </c>
      <c r="V120">
        <f>U120*U120</f>
        <v>2468586699.3856373</v>
      </c>
      <c r="W120">
        <f>SQRT(SUM(V120:V127)/8)</f>
        <v>94421.482462221888</v>
      </c>
    </row>
    <row r="121" spans="1:23" x14ac:dyDescent="0.25">
      <c r="G121">
        <v>6</v>
      </c>
      <c r="H121">
        <v>443697.47899159661</v>
      </c>
      <c r="I121">
        <v>460000.6</v>
      </c>
      <c r="J121">
        <v>462184.9</v>
      </c>
      <c r="K121">
        <v>428676.4705882353</v>
      </c>
      <c r="M121">
        <f t="shared" si="3"/>
        <v>16303.121008403366</v>
      </c>
      <c r="N121">
        <f t="shared" ref="N121:N127" si="4">M121*M121</f>
        <v>265791754.61464319</v>
      </c>
      <c r="Q121">
        <f t="shared" ref="Q121:Q127" si="5">J121-H121</f>
        <v>18487.421008403413</v>
      </c>
      <c r="R121">
        <f t="shared" ref="R121:R127" si="6">Q121*Q121</f>
        <v>341784735.54195589</v>
      </c>
      <c r="U121">
        <f t="shared" ref="U121:U127" si="7">K121-H121</f>
        <v>-15021.008403361309</v>
      </c>
      <c r="V121">
        <f t="shared" ref="V121:V127" si="8">U121*U121</f>
        <v>225630693.45385107</v>
      </c>
    </row>
    <row r="122" spans="1:23" x14ac:dyDescent="0.25">
      <c r="G122">
        <v>7</v>
      </c>
      <c r="H122">
        <v>360504.2016806723</v>
      </c>
      <c r="I122">
        <v>462078.2</v>
      </c>
      <c r="J122">
        <v>467731.1</v>
      </c>
      <c r="K122">
        <v>439075.63025210082</v>
      </c>
      <c r="M122">
        <f t="shared" si="3"/>
        <v>101573.99831932771</v>
      </c>
      <c r="N122">
        <f t="shared" si="4"/>
        <v>10317277134.574789</v>
      </c>
      <c r="Q122">
        <f t="shared" si="5"/>
        <v>107226.89831932768</v>
      </c>
      <c r="R122">
        <f t="shared" si="6"/>
        <v>11497607723.183437</v>
      </c>
      <c r="U122">
        <f t="shared" si="7"/>
        <v>78571.428571428522</v>
      </c>
      <c r="V122">
        <f t="shared" si="8"/>
        <v>6173469387.7550945</v>
      </c>
    </row>
    <row r="123" spans="1:23" x14ac:dyDescent="0.25">
      <c r="G123">
        <v>8</v>
      </c>
      <c r="H123">
        <v>355882.35294117645</v>
      </c>
      <c r="I123">
        <v>288708.2</v>
      </c>
      <c r="J123">
        <v>366666.7</v>
      </c>
      <c r="K123">
        <v>402100.84033613442</v>
      </c>
      <c r="M123">
        <f t="shared" si="3"/>
        <v>-67174.152941176435</v>
      </c>
      <c r="N123">
        <f t="shared" si="4"/>
        <v>4512366823.364563</v>
      </c>
      <c r="Q123">
        <f t="shared" si="5"/>
        <v>10784.347058823565</v>
      </c>
      <c r="R123">
        <f t="shared" si="6"/>
        <v>116302141.48515648</v>
      </c>
      <c r="U123">
        <f t="shared" si="7"/>
        <v>46218.487394957978</v>
      </c>
      <c r="V123">
        <f t="shared" si="8"/>
        <v>2136148577.0778894</v>
      </c>
    </row>
    <row r="124" spans="1:23" x14ac:dyDescent="0.25">
      <c r="G124">
        <v>9</v>
      </c>
      <c r="H124">
        <v>231092.43697478992</v>
      </c>
      <c r="I124">
        <v>353186.3</v>
      </c>
      <c r="J124">
        <v>360504.2</v>
      </c>
      <c r="K124">
        <v>358193.27731092437</v>
      </c>
      <c r="M124">
        <f t="shared" si="3"/>
        <v>122093.86302521007</v>
      </c>
      <c r="N124">
        <f t="shared" si="4"/>
        <v>14906911388.418758</v>
      </c>
      <c r="Q124">
        <f t="shared" si="5"/>
        <v>129411.76302521009</v>
      </c>
      <c r="R124">
        <f t="shared" si="6"/>
        <v>16747404409.293135</v>
      </c>
      <c r="U124">
        <f t="shared" si="7"/>
        <v>127100.84033613445</v>
      </c>
      <c r="V124">
        <f t="shared" si="8"/>
        <v>16154623614.151543</v>
      </c>
    </row>
    <row r="125" spans="1:23" x14ac:dyDescent="0.25">
      <c r="G125">
        <v>10</v>
      </c>
      <c r="H125">
        <v>291176.4705882353</v>
      </c>
      <c r="I125">
        <v>228396.4</v>
      </c>
      <c r="J125">
        <v>219537.8</v>
      </c>
      <c r="K125">
        <v>293487.39495798317</v>
      </c>
      <c r="M125">
        <f t="shared" si="3"/>
        <v>-62780.070588235307</v>
      </c>
      <c r="N125">
        <f t="shared" si="4"/>
        <v>3941337263.063808</v>
      </c>
      <c r="Q125">
        <f t="shared" si="5"/>
        <v>-71638.670588235313</v>
      </c>
      <c r="R125">
        <f t="shared" si="6"/>
        <v>5132099123.6496916</v>
      </c>
      <c r="U125">
        <f t="shared" si="7"/>
        <v>2310.9243697478669</v>
      </c>
      <c r="V125">
        <f t="shared" si="8"/>
        <v>5340371.4426945755</v>
      </c>
    </row>
    <row r="126" spans="1:23" x14ac:dyDescent="0.25">
      <c r="G126">
        <v>11</v>
      </c>
      <c r="H126">
        <v>291176.4705882353</v>
      </c>
      <c r="I126">
        <v>283369.09999999998</v>
      </c>
      <c r="J126">
        <v>287132.40000000002</v>
      </c>
      <c r="K126">
        <v>261134.45378151262</v>
      </c>
      <c r="M126">
        <f t="shared" si="3"/>
        <v>-7807.3705882353242</v>
      </c>
      <c r="N126">
        <f t="shared" si="4"/>
        <v>60955035.502041996</v>
      </c>
      <c r="Q126">
        <f t="shared" si="5"/>
        <v>-4044.0705882352777</v>
      </c>
      <c r="R126">
        <f t="shared" si="6"/>
        <v>16354506.922629625</v>
      </c>
      <c r="U126">
        <f t="shared" si="7"/>
        <v>-30042.016806722677</v>
      </c>
      <c r="V126">
        <f t="shared" si="8"/>
        <v>902522773.81540775</v>
      </c>
    </row>
    <row r="127" spans="1:23" x14ac:dyDescent="0.25">
      <c r="G127">
        <v>12</v>
      </c>
      <c r="H127">
        <v>499159.66386554623</v>
      </c>
      <c r="I127">
        <v>287763.20000000001</v>
      </c>
      <c r="J127">
        <v>287581.7</v>
      </c>
      <c r="K127">
        <v>291176.4705882353</v>
      </c>
      <c r="M127">
        <f t="shared" si="3"/>
        <v>-211396.46386554622</v>
      </c>
      <c r="N127">
        <f t="shared" si="4"/>
        <v>44688464934.857185</v>
      </c>
      <c r="Q127">
        <f t="shared" si="5"/>
        <v>-211577.96386554622</v>
      </c>
      <c r="R127">
        <f t="shared" si="6"/>
        <v>44765234793.490379</v>
      </c>
      <c r="U127">
        <f t="shared" si="7"/>
        <v>-207983.19327731093</v>
      </c>
      <c r="V127">
        <f t="shared" si="8"/>
        <v>43257008685.827271</v>
      </c>
    </row>
    <row r="132" spans="8:23" x14ac:dyDescent="0.25">
      <c r="H132">
        <v>401036.41456582636</v>
      </c>
      <c r="I132">
        <v>473934.42622950819</v>
      </c>
      <c r="J132">
        <v>396557.37704918033</v>
      </c>
      <c r="K132" s="11">
        <v>495130.71895424835</v>
      </c>
      <c r="L132">
        <v>423252.59515570936</v>
      </c>
      <c r="M132">
        <v>313431.37254901958</v>
      </c>
      <c r="N132">
        <v>280336.13445378153</v>
      </c>
      <c r="O132">
        <v>305254.90196078434</v>
      </c>
    </row>
    <row r="133" spans="8:23" x14ac:dyDescent="0.25">
      <c r="H133">
        <v>463725.5</v>
      </c>
      <c r="I133">
        <v>500261.4</v>
      </c>
      <c r="J133">
        <v>536797.4</v>
      </c>
      <c r="K133" s="11">
        <v>440961.1</v>
      </c>
      <c r="L133">
        <v>475566</v>
      </c>
      <c r="M133">
        <v>451983.9</v>
      </c>
      <c r="N133">
        <v>365374.1</v>
      </c>
      <c r="O133">
        <v>251592.9</v>
      </c>
    </row>
    <row r="134" spans="8:23" x14ac:dyDescent="0.25">
      <c r="H134">
        <v>392514.8</v>
      </c>
      <c r="I134">
        <v>421900.1</v>
      </c>
      <c r="J134">
        <v>505205</v>
      </c>
      <c r="K134" s="11">
        <v>409720</v>
      </c>
      <c r="L134">
        <v>520494.9</v>
      </c>
      <c r="M134">
        <v>436461.5</v>
      </c>
      <c r="N134">
        <v>312970.2</v>
      </c>
      <c r="O134">
        <v>276611.59999999998</v>
      </c>
    </row>
    <row r="135" spans="8:23" x14ac:dyDescent="0.25">
      <c r="H135">
        <v>406876.75070028013</v>
      </c>
      <c r="I135">
        <v>387408.96358543419</v>
      </c>
      <c r="J135">
        <v>437485.42039766727</v>
      </c>
      <c r="K135" s="11">
        <v>435245.90163934429</v>
      </c>
      <c r="L135">
        <v>445844.04800171434</v>
      </c>
      <c r="M135">
        <v>459191.65705497889</v>
      </c>
      <c r="N135">
        <v>368341.98385236447</v>
      </c>
      <c r="O135">
        <v>296883.75350140058</v>
      </c>
    </row>
    <row r="136" spans="8:23" x14ac:dyDescent="0.25">
      <c r="K136" s="11"/>
    </row>
    <row r="137" spans="8:23" x14ac:dyDescent="0.25">
      <c r="H137">
        <v>401036.41456582636</v>
      </c>
      <c r="I137">
        <v>463725.5</v>
      </c>
      <c r="J137">
        <v>392514.8</v>
      </c>
      <c r="K137">
        <v>406876.75070028013</v>
      </c>
      <c r="M137">
        <f>I137-H137</f>
        <v>62689.085434173641</v>
      </c>
      <c r="N137">
        <f>M137*M137</f>
        <v>3929921432.573122</v>
      </c>
      <c r="O137">
        <f>SQRT(SUM(N137:N144)/8)</f>
        <v>86073.517895689452</v>
      </c>
      <c r="Q137">
        <f>J137-H137</f>
        <v>-8521.6145658263704</v>
      </c>
      <c r="R137">
        <f>Q137*Q137</f>
        <v>72617914.808504164</v>
      </c>
      <c r="S137">
        <f>SQRT(SUM(R137:R144)/8)</f>
        <v>77747.495939932414</v>
      </c>
      <c r="U137">
        <f>K137-H137</f>
        <v>5840.3361344537698</v>
      </c>
      <c r="V137">
        <f>U137*U137</f>
        <v>34109526.163406402</v>
      </c>
      <c r="W137">
        <f>SQRT(SUM(V137:V144)/8)</f>
        <v>72761.254477362541</v>
      </c>
    </row>
    <row r="138" spans="8:23" x14ac:dyDescent="0.25">
      <c r="H138">
        <v>473934.42622950819</v>
      </c>
      <c r="I138">
        <v>500261.4</v>
      </c>
      <c r="J138">
        <v>421900.1</v>
      </c>
      <c r="K138">
        <v>387408.96358543419</v>
      </c>
      <c r="M138">
        <f t="shared" ref="M138:M144" si="9">I138-H138</f>
        <v>26326.973770491837</v>
      </c>
      <c r="N138">
        <f t="shared" ref="N138:N144" si="10">M138*M138</f>
        <v>693109547.91216516</v>
      </c>
      <c r="Q138">
        <f t="shared" ref="Q138:Q144" si="11">J138-H138</f>
        <v>-52034.32622950821</v>
      </c>
      <c r="R138">
        <f t="shared" ref="R138:R144" si="12">Q138*Q138</f>
        <v>2707571106.158886</v>
      </c>
      <c r="U138">
        <f t="shared" ref="U138:U144" si="13">K138-H138</f>
        <v>-86525.462644073996</v>
      </c>
      <c r="V138">
        <f t="shared" ref="V138:V144" si="14">U138*U138</f>
        <v>7486655685.7710447</v>
      </c>
    </row>
    <row r="139" spans="8:23" x14ac:dyDescent="0.25">
      <c r="H139">
        <v>396557.37704918033</v>
      </c>
      <c r="I139">
        <v>536797.4</v>
      </c>
      <c r="J139">
        <v>505205</v>
      </c>
      <c r="K139">
        <v>437485.42039766727</v>
      </c>
      <c r="M139">
        <f t="shared" si="9"/>
        <v>140240.02295081969</v>
      </c>
      <c r="N139">
        <f t="shared" si="10"/>
        <v>19667264037.246433</v>
      </c>
      <c r="Q139">
        <f t="shared" si="11"/>
        <v>108647.62295081967</v>
      </c>
      <c r="R139">
        <f t="shared" si="12"/>
        <v>11804305972.863478</v>
      </c>
      <c r="U139">
        <f t="shared" si="13"/>
        <v>40928.043348486943</v>
      </c>
      <c r="V139">
        <f t="shared" si="14"/>
        <v>1675104732.3356264</v>
      </c>
    </row>
    <row r="140" spans="8:23" x14ac:dyDescent="0.25">
      <c r="H140" s="11">
        <v>495130.71895424835</v>
      </c>
      <c r="I140" s="11">
        <v>440961.1</v>
      </c>
      <c r="J140" s="11">
        <v>409720</v>
      </c>
      <c r="K140" s="11">
        <v>435245.90163934429</v>
      </c>
      <c r="M140">
        <f t="shared" si="9"/>
        <v>-54169.618954248377</v>
      </c>
      <c r="N140">
        <f t="shared" si="10"/>
        <v>2934347617.6484652</v>
      </c>
      <c r="Q140">
        <f t="shared" si="11"/>
        <v>-85410.718954248354</v>
      </c>
      <c r="R140">
        <f t="shared" si="12"/>
        <v>7294990912.281599</v>
      </c>
      <c r="U140">
        <f t="shared" si="13"/>
        <v>-59884.817314904067</v>
      </c>
      <c r="V140">
        <f t="shared" si="14"/>
        <v>3586191344.8394341</v>
      </c>
    </row>
    <row r="141" spans="8:23" x14ac:dyDescent="0.25">
      <c r="H141">
        <v>423252.59515570936</v>
      </c>
      <c r="I141">
        <v>475566</v>
      </c>
      <c r="J141">
        <v>520494.9</v>
      </c>
      <c r="K141">
        <v>445844.04800171434</v>
      </c>
      <c r="M141">
        <f t="shared" si="9"/>
        <v>52313.404844290635</v>
      </c>
      <c r="N141">
        <f t="shared" si="10"/>
        <v>2736692326.4026508</v>
      </c>
      <c r="Q141">
        <f t="shared" si="11"/>
        <v>97242.304844290658</v>
      </c>
      <c r="R141">
        <f t="shared" si="12"/>
        <v>9456065851.4299545</v>
      </c>
      <c r="U141">
        <f t="shared" si="13"/>
        <v>22591.452846004977</v>
      </c>
      <c r="V141">
        <f t="shared" si="14"/>
        <v>510373741.69326639</v>
      </c>
    </row>
    <row r="142" spans="8:23" x14ac:dyDescent="0.25">
      <c r="H142">
        <v>313431.37254901958</v>
      </c>
      <c r="I142">
        <v>451983.9</v>
      </c>
      <c r="J142">
        <v>436461.5</v>
      </c>
      <c r="K142">
        <v>459191.65705497889</v>
      </c>
      <c r="M142">
        <f t="shared" si="9"/>
        <v>138552.52745098044</v>
      </c>
      <c r="N142">
        <f t="shared" si="10"/>
        <v>19196802863.054691</v>
      </c>
      <c r="Q142">
        <f t="shared" si="11"/>
        <v>123030.12745098042</v>
      </c>
      <c r="R142">
        <f t="shared" si="12"/>
        <v>15136412260.604486</v>
      </c>
      <c r="U142">
        <f t="shared" si="13"/>
        <v>145760.28450595931</v>
      </c>
      <c r="V142">
        <f t="shared" si="14"/>
        <v>21246060539.258202</v>
      </c>
    </row>
    <row r="143" spans="8:23" x14ac:dyDescent="0.25">
      <c r="H143">
        <v>280336.13445378153</v>
      </c>
      <c r="I143">
        <v>365374.1</v>
      </c>
      <c r="J143">
        <v>312970.2</v>
      </c>
      <c r="K143">
        <v>368341.98385236447</v>
      </c>
      <c r="M143">
        <f t="shared" si="9"/>
        <v>85037.965546218446</v>
      </c>
      <c r="N143">
        <f t="shared" si="10"/>
        <v>7231455584.2398357</v>
      </c>
      <c r="Q143">
        <f t="shared" si="11"/>
        <v>32634.06554621848</v>
      </c>
      <c r="R143">
        <f t="shared" si="12"/>
        <v>1064982234.0748841</v>
      </c>
      <c r="U143">
        <f t="shared" si="13"/>
        <v>88005.849398582941</v>
      </c>
      <c r="V143">
        <f t="shared" si="14"/>
        <v>7745029528.3660612</v>
      </c>
    </row>
    <row r="144" spans="8:23" x14ac:dyDescent="0.25">
      <c r="H144">
        <v>305254.90196078434</v>
      </c>
      <c r="I144">
        <v>251592.9</v>
      </c>
      <c r="J144">
        <v>276611.59999999998</v>
      </c>
      <c r="K144">
        <v>296883.75350140058</v>
      </c>
      <c r="M144">
        <f t="shared" si="9"/>
        <v>-53662.001960784342</v>
      </c>
      <c r="N144">
        <f t="shared" si="10"/>
        <v>2879610454.4392228</v>
      </c>
      <c r="Q144">
        <f t="shared" si="11"/>
        <v>-28643.30196078436</v>
      </c>
      <c r="R144">
        <f t="shared" si="12"/>
        <v>820438747.21667314</v>
      </c>
      <c r="U144">
        <f t="shared" si="13"/>
        <v>-8371.1484593837522</v>
      </c>
      <c r="V144">
        <f t="shared" si="14"/>
        <v>70076126.529042974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Sheet1</vt:lpstr>
      <vt:lpstr>Sheet4</vt:lpstr>
      <vt:lpstr>Sheet5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2016-12-18T17:22:06Z</dcterms:modified>
</cp:coreProperties>
</file>