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260" windowWidth="20730" windowHeight="1050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duration!$A$2:$D$95</definedName>
    <definedName name="_xlnm._FilterDatabase" localSheetId="1" hidden="1">'item list'!$A$2:$Y$101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M68" i="1"/>
  <c r="L68" i="1"/>
  <c r="K68" i="1"/>
  <c r="M67" i="1"/>
  <c r="L67" i="1"/>
  <c r="K67" i="1"/>
  <c r="O66" i="1"/>
  <c r="L66" i="1"/>
  <c r="O65" i="1"/>
  <c r="L65" i="1"/>
  <c r="M64" i="1"/>
  <c r="L64" i="1"/>
  <c r="K64" i="1"/>
  <c r="O63" i="1"/>
  <c r="L63" i="1"/>
  <c r="O62" i="1"/>
  <c r="L62" i="1"/>
  <c r="O61" i="1"/>
  <c r="L61" i="1"/>
  <c r="M60" i="1"/>
  <c r="L60" i="1"/>
  <c r="K60" i="1"/>
  <c r="O59" i="1"/>
  <c r="L59" i="1"/>
  <c r="O58" i="1"/>
  <c r="L58" i="1"/>
  <c r="O57" i="1"/>
  <c r="L57" i="1"/>
  <c r="M56" i="1"/>
  <c r="L56" i="1"/>
  <c r="K56" i="1"/>
  <c r="O55" i="1"/>
  <c r="L55" i="1"/>
  <c r="O54" i="1"/>
  <c r="L54" i="1"/>
  <c r="O53" i="1"/>
  <c r="L53" i="1"/>
  <c r="M52" i="1"/>
  <c r="L52" i="1"/>
  <c r="K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M44" i="1"/>
  <c r="L44" i="1"/>
  <c r="K44" i="1"/>
  <c r="M43" i="1"/>
  <c r="L43" i="1"/>
  <c r="K43" i="1"/>
  <c r="O42" i="1"/>
  <c r="L42" i="1"/>
  <c r="O41" i="1"/>
  <c r="L41" i="1"/>
  <c r="O40" i="1"/>
  <c r="M40" i="1" s="1"/>
  <c r="L40" i="1"/>
  <c r="O39" i="1"/>
  <c r="L39" i="1"/>
  <c r="O38" i="1"/>
  <c r="L38" i="1"/>
  <c r="O37" i="1"/>
  <c r="L37" i="1"/>
  <c r="M36" i="1"/>
  <c r="L36" i="1"/>
  <c r="K36" i="1"/>
  <c r="O35" i="1"/>
  <c r="L35" i="1"/>
  <c r="O34" i="1"/>
  <c r="L34" i="1"/>
  <c r="O33" i="1"/>
  <c r="L33" i="1"/>
  <c r="O32" i="1"/>
  <c r="M32" i="1"/>
  <c r="L32" i="1"/>
  <c r="K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M24" i="1"/>
  <c r="L24" i="1"/>
  <c r="K24" i="1"/>
  <c r="M23" i="1"/>
  <c r="L23" i="1"/>
  <c r="K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F101" i="2"/>
  <c r="M18" i="1" s="1"/>
  <c r="E101" i="2"/>
  <c r="K18" i="1" s="1"/>
  <c r="C100" i="2"/>
  <c r="E100" i="2" s="1"/>
  <c r="K19" i="1" s="1"/>
  <c r="F100" i="2"/>
  <c r="M19" i="1" s="1"/>
  <c r="AC100" i="2"/>
  <c r="C101" i="2"/>
  <c r="AC101" i="2"/>
  <c r="C98" i="2"/>
  <c r="E98" i="2" s="1"/>
  <c r="F98" i="2"/>
  <c r="I98" i="2"/>
  <c r="AC98" i="2"/>
  <c r="C99" i="2"/>
  <c r="E99" i="2" s="1"/>
  <c r="K30" i="1" s="1"/>
  <c r="F99" i="2"/>
  <c r="M30" i="1" s="1"/>
  <c r="J99" i="2"/>
  <c r="AC99" i="2"/>
  <c r="H75" i="1"/>
  <c r="H74" i="1"/>
  <c r="H73" i="1"/>
  <c r="H72" i="1"/>
  <c r="H71" i="1"/>
  <c r="H70" i="1"/>
  <c r="H69" i="1"/>
  <c r="H66" i="1"/>
  <c r="H65" i="1"/>
  <c r="H63" i="1"/>
  <c r="H62" i="1"/>
  <c r="H61" i="1"/>
  <c r="H59" i="1"/>
  <c r="H58" i="1"/>
  <c r="H57" i="1"/>
  <c r="H55" i="1"/>
  <c r="H54" i="1"/>
  <c r="H53" i="1"/>
  <c r="H51" i="1"/>
  <c r="H50" i="1"/>
  <c r="H49" i="1"/>
  <c r="H48" i="1"/>
  <c r="H47" i="1"/>
  <c r="H46" i="1"/>
  <c r="H45" i="1"/>
  <c r="H42" i="1"/>
  <c r="H41" i="1"/>
  <c r="H39" i="1"/>
  <c r="H38" i="1"/>
  <c r="H37" i="1"/>
  <c r="H35" i="1"/>
  <c r="H34" i="1"/>
  <c r="H33" i="1"/>
  <c r="H31" i="1"/>
  <c r="H30" i="1"/>
  <c r="H29" i="1"/>
  <c r="H28" i="1"/>
  <c r="H27" i="1"/>
  <c r="H26" i="1"/>
  <c r="H25" i="1"/>
  <c r="H22" i="1"/>
  <c r="H21" i="1"/>
  <c r="H20" i="1"/>
  <c r="H19" i="1"/>
  <c r="H18" i="1"/>
  <c r="I100" i="2" s="1"/>
  <c r="H17" i="1"/>
  <c r="H16" i="1"/>
  <c r="H15" i="1"/>
  <c r="H14" i="1"/>
  <c r="H13" i="1"/>
  <c r="H12" i="1"/>
  <c r="H10" i="1"/>
  <c r="H11" i="1"/>
  <c r="H9" i="1"/>
  <c r="H8" i="1"/>
  <c r="H7" i="1"/>
  <c r="H6" i="1"/>
  <c r="H5" i="1"/>
  <c r="AV75" i="1"/>
  <c r="AS75" i="1" s="1"/>
  <c r="AV74" i="1"/>
  <c r="AS74" i="1" s="1"/>
  <c r="AV73" i="1"/>
  <c r="AS73" i="1" s="1"/>
  <c r="AT72" i="1"/>
  <c r="AS72" i="1"/>
  <c r="AR72" i="1"/>
  <c r="AV71" i="1"/>
  <c r="AS71" i="1"/>
  <c r="AV70" i="1"/>
  <c r="AS70" i="1"/>
  <c r="AV69" i="1"/>
  <c r="AS69" i="1"/>
  <c r="AT68" i="1"/>
  <c r="AS68" i="1"/>
  <c r="AR68" i="1"/>
  <c r="AV67" i="1"/>
  <c r="AS67" i="1" s="1"/>
  <c r="AV66" i="1"/>
  <c r="AS66" i="1" s="1"/>
  <c r="AV65" i="1"/>
  <c r="AS65" i="1" s="1"/>
  <c r="AT64" i="1"/>
  <c r="AR64" i="1"/>
  <c r="AT63" i="1"/>
  <c r="AR63" i="1"/>
  <c r="AV62" i="1"/>
  <c r="AS62" i="1" s="1"/>
  <c r="AV61" i="1"/>
  <c r="AS61" i="1" s="1"/>
  <c r="AT60" i="1"/>
  <c r="AS60" i="1"/>
  <c r="AR60" i="1"/>
  <c r="AV59" i="1"/>
  <c r="AS59" i="1"/>
  <c r="AV58" i="1"/>
  <c r="AS58" i="1"/>
  <c r="AV57" i="1"/>
  <c r="AS57" i="1"/>
  <c r="AT56" i="1"/>
  <c r="AS56" i="1"/>
  <c r="AR56" i="1"/>
  <c r="AV55" i="1"/>
  <c r="AS55" i="1" s="1"/>
  <c r="AV54" i="1"/>
  <c r="AS54" i="1" s="1"/>
  <c r="AV53" i="1"/>
  <c r="AS53" i="1" s="1"/>
  <c r="AV52" i="1"/>
  <c r="AS52" i="1" s="1"/>
  <c r="AV51" i="1"/>
  <c r="AS51" i="1" s="1"/>
  <c r="AV50" i="1"/>
  <c r="AS50" i="1" s="1"/>
  <c r="AV49" i="1"/>
  <c r="AS49" i="1" s="1"/>
  <c r="AT48" i="1"/>
  <c r="AS48" i="1"/>
  <c r="AR48" i="1"/>
  <c r="AV47" i="1"/>
  <c r="AS47" i="1"/>
  <c r="AV46" i="1"/>
  <c r="AS46" i="1"/>
  <c r="AV45" i="1"/>
  <c r="AS45" i="1"/>
  <c r="AT44" i="1"/>
  <c r="AS44" i="1"/>
  <c r="AR44" i="1"/>
  <c r="AT43" i="1"/>
  <c r="AS43" i="1"/>
  <c r="AR43" i="1"/>
  <c r="AV42" i="1"/>
  <c r="AS42" i="1"/>
  <c r="AV41" i="1"/>
  <c r="AS41" i="1"/>
  <c r="AV40" i="1"/>
  <c r="AS40" i="1"/>
  <c r="AV39" i="1"/>
  <c r="AS39" i="1"/>
  <c r="AV38" i="1"/>
  <c r="AS38" i="1"/>
  <c r="AV37" i="1"/>
  <c r="AS37" i="1"/>
  <c r="AT36" i="1"/>
  <c r="AS36" i="1"/>
  <c r="AR36" i="1"/>
  <c r="AV35" i="1"/>
  <c r="AS35" i="1" s="1"/>
  <c r="AV34" i="1"/>
  <c r="AS34" i="1" s="1"/>
  <c r="AV33" i="1"/>
  <c r="AS33" i="1" s="1"/>
  <c r="AV32" i="1"/>
  <c r="AS32" i="1" s="1"/>
  <c r="AV31" i="1"/>
  <c r="AS31" i="1" s="1"/>
  <c r="AV30" i="1"/>
  <c r="AS30" i="1" s="1"/>
  <c r="AV29" i="1"/>
  <c r="AS29" i="1" s="1"/>
  <c r="AT28" i="1"/>
  <c r="AS28" i="1"/>
  <c r="AR28" i="1"/>
  <c r="AV27" i="1"/>
  <c r="AS27" i="1"/>
  <c r="AV26" i="1"/>
  <c r="AS26" i="1"/>
  <c r="AV25" i="1"/>
  <c r="AS25" i="1"/>
  <c r="AT24" i="1"/>
  <c r="AS24" i="1"/>
  <c r="AR24" i="1"/>
  <c r="AV23" i="1"/>
  <c r="AS23" i="1" s="1"/>
  <c r="AV22" i="1"/>
  <c r="AS22" i="1" s="1"/>
  <c r="AV21" i="1"/>
  <c r="AS21" i="1" s="1"/>
  <c r="AV20" i="1"/>
  <c r="AS20" i="1" s="1"/>
  <c r="AV19" i="1"/>
  <c r="AV18" i="1"/>
  <c r="AS18" i="1" s="1"/>
  <c r="AV17" i="1"/>
  <c r="AS17" i="1" s="1"/>
  <c r="AV16" i="1"/>
  <c r="AS16" i="1" s="1"/>
  <c r="AV15" i="1"/>
  <c r="AS15" i="1" s="1"/>
  <c r="AV14" i="1"/>
  <c r="AV13" i="1"/>
  <c r="AS13" i="1" s="1"/>
  <c r="AV12" i="1"/>
  <c r="AS12" i="1"/>
  <c r="AV11" i="1"/>
  <c r="AS11" i="1"/>
  <c r="AV10" i="1"/>
  <c r="AS10" i="1"/>
  <c r="AV9" i="1"/>
  <c r="AS9" i="1"/>
  <c r="AV8" i="1"/>
  <c r="AS8" i="1"/>
  <c r="AV7" i="1"/>
  <c r="AS7" i="1"/>
  <c r="AV6" i="1"/>
  <c r="AS6" i="1"/>
  <c r="AV5" i="1"/>
  <c r="AS5" i="1"/>
  <c r="AP75" i="1"/>
  <c r="AM75" i="1"/>
  <c r="AP74" i="1"/>
  <c r="AM74" i="1"/>
  <c r="AP73" i="1"/>
  <c r="AM73" i="1"/>
  <c r="AN72" i="1"/>
  <c r="AM72" i="1"/>
  <c r="AL72" i="1"/>
  <c r="AP71" i="1"/>
  <c r="AM71" i="1" s="1"/>
  <c r="AP70" i="1"/>
  <c r="AM70" i="1" s="1"/>
  <c r="AP69" i="1"/>
  <c r="AM69" i="1" s="1"/>
  <c r="AN68" i="1"/>
  <c r="AM68" i="1"/>
  <c r="AL68" i="1"/>
  <c r="AP67" i="1"/>
  <c r="AM67" i="1"/>
  <c r="AP66" i="1"/>
  <c r="AM66" i="1"/>
  <c r="AP65" i="1"/>
  <c r="AM65" i="1"/>
  <c r="AN64" i="1"/>
  <c r="AL64" i="1"/>
  <c r="AN63" i="1"/>
  <c r="AL63" i="1"/>
  <c r="AP62" i="1"/>
  <c r="AM62" i="1"/>
  <c r="AP61" i="1"/>
  <c r="AM61" i="1"/>
  <c r="AN60" i="1"/>
  <c r="AM60" i="1"/>
  <c r="AL60" i="1"/>
  <c r="AP59" i="1"/>
  <c r="AM59" i="1" s="1"/>
  <c r="AP58" i="1"/>
  <c r="AM58" i="1" s="1"/>
  <c r="AP57" i="1"/>
  <c r="AM57" i="1" s="1"/>
  <c r="AN56" i="1"/>
  <c r="AM56" i="1"/>
  <c r="AL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9" i="1"/>
  <c r="AM49" i="1"/>
  <c r="AN48" i="1"/>
  <c r="AM48" i="1"/>
  <c r="AL48" i="1"/>
  <c r="AP47" i="1"/>
  <c r="AM47" i="1" s="1"/>
  <c r="AP46" i="1"/>
  <c r="AM46" i="1" s="1"/>
  <c r="AP45" i="1"/>
  <c r="AM45" i="1" s="1"/>
  <c r="AN44" i="1"/>
  <c r="AM44" i="1"/>
  <c r="AL44" i="1"/>
  <c r="AN43" i="1"/>
  <c r="AM43" i="1"/>
  <c r="AL43" i="1"/>
  <c r="AP42" i="1"/>
  <c r="AM42" i="1" s="1"/>
  <c r="AP41" i="1"/>
  <c r="AM41" i="1" s="1"/>
  <c r="AP40" i="1"/>
  <c r="AM40" i="1" s="1"/>
  <c r="AP39" i="1"/>
  <c r="AM39" i="1" s="1"/>
  <c r="AP38" i="1"/>
  <c r="AM38" i="1" s="1"/>
  <c r="AP37" i="1"/>
  <c r="AM37" i="1" s="1"/>
  <c r="AN36" i="1"/>
  <c r="AM36" i="1"/>
  <c r="AL36" i="1"/>
  <c r="AP35" i="1"/>
  <c r="AM35" i="1"/>
  <c r="AP34" i="1"/>
  <c r="AM34" i="1"/>
  <c r="AP33" i="1"/>
  <c r="AM33" i="1" s="1"/>
  <c r="AP32" i="1"/>
  <c r="AM32" i="1" s="1"/>
  <c r="AP31" i="1"/>
  <c r="AM31" i="1" s="1"/>
  <c r="AP30" i="1"/>
  <c r="AM30" i="1" s="1"/>
  <c r="AP29" i="1"/>
  <c r="AM29" i="1" s="1"/>
  <c r="AN28" i="1"/>
  <c r="AM28" i="1"/>
  <c r="AL28" i="1"/>
  <c r="AP27" i="1"/>
  <c r="AM27" i="1"/>
  <c r="AP26" i="1"/>
  <c r="AM26" i="1"/>
  <c r="AP25" i="1"/>
  <c r="AM25" i="1"/>
  <c r="AN24" i="1"/>
  <c r="AM24" i="1"/>
  <c r="AL24" i="1"/>
  <c r="AP23" i="1"/>
  <c r="AM23" i="1" s="1"/>
  <c r="AP22" i="1"/>
  <c r="AM22" i="1" s="1"/>
  <c r="AP21" i="1"/>
  <c r="AM21" i="1" s="1"/>
  <c r="AP20" i="1"/>
  <c r="AM20" i="1" s="1"/>
  <c r="AP19" i="1"/>
  <c r="AM19" i="1" s="1"/>
  <c r="AP18" i="1"/>
  <c r="AM18" i="1" s="1"/>
  <c r="AP17" i="1"/>
  <c r="AP16" i="1"/>
  <c r="AM16" i="1" s="1"/>
  <c r="AP15" i="1"/>
  <c r="AP14" i="1"/>
  <c r="AM14" i="1" s="1"/>
  <c r="AP13" i="1"/>
  <c r="AP12" i="1"/>
  <c r="AM12" i="1" s="1"/>
  <c r="AP11" i="1"/>
  <c r="AM11" i="1" s="1"/>
  <c r="AP10" i="1"/>
  <c r="AM10" i="1" s="1"/>
  <c r="AP9" i="1"/>
  <c r="AM9" i="1" s="1"/>
  <c r="AP8" i="1"/>
  <c r="AM8" i="1" s="1"/>
  <c r="AP7" i="1"/>
  <c r="AM7" i="1" s="1"/>
  <c r="AP6" i="1"/>
  <c r="AP5" i="1"/>
  <c r="AJ75" i="1"/>
  <c r="AG75" i="1"/>
  <c r="AJ74" i="1"/>
  <c r="AG74" i="1"/>
  <c r="AJ73" i="1"/>
  <c r="AG73" i="1"/>
  <c r="AH72" i="1"/>
  <c r="AG72" i="1"/>
  <c r="AF72" i="1"/>
  <c r="AJ71" i="1"/>
  <c r="AG71" i="1" s="1"/>
  <c r="AJ70" i="1"/>
  <c r="AG70" i="1" s="1"/>
  <c r="AJ69" i="1"/>
  <c r="AG69" i="1" s="1"/>
  <c r="AH68" i="1"/>
  <c r="AG68" i="1"/>
  <c r="AF68" i="1"/>
  <c r="AJ67" i="1"/>
  <c r="AG67" i="1"/>
  <c r="AJ66" i="1"/>
  <c r="AG66" i="1"/>
  <c r="AJ65" i="1"/>
  <c r="AG65" i="1"/>
  <c r="AH64" i="1"/>
  <c r="AF64" i="1"/>
  <c r="AH63" i="1"/>
  <c r="AF63" i="1"/>
  <c r="AJ62" i="1"/>
  <c r="AG62" i="1"/>
  <c r="AJ61" i="1"/>
  <c r="AG61" i="1"/>
  <c r="AH60" i="1"/>
  <c r="AG60" i="1"/>
  <c r="AF60" i="1"/>
  <c r="AJ59" i="1"/>
  <c r="AG59" i="1" s="1"/>
  <c r="AJ58" i="1"/>
  <c r="AG58" i="1" s="1"/>
  <c r="AJ57" i="1"/>
  <c r="AG57" i="1" s="1"/>
  <c r="AH56" i="1"/>
  <c r="AG56" i="1"/>
  <c r="AF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H48" i="1"/>
  <c r="AG48" i="1"/>
  <c r="AF48" i="1"/>
  <c r="AJ47" i="1"/>
  <c r="AG47" i="1" s="1"/>
  <c r="AJ46" i="1"/>
  <c r="AG46" i="1" s="1"/>
  <c r="AJ45" i="1"/>
  <c r="AG45" i="1" s="1"/>
  <c r="AH44" i="1"/>
  <c r="AG44" i="1"/>
  <c r="AF44" i="1"/>
  <c r="AH43" i="1"/>
  <c r="AG43" i="1"/>
  <c r="AF43" i="1"/>
  <c r="AJ42" i="1"/>
  <c r="AG42" i="1" s="1"/>
  <c r="AJ41" i="1"/>
  <c r="AG41" i="1" s="1"/>
  <c r="AJ40" i="1"/>
  <c r="AG40" i="1" s="1"/>
  <c r="AJ39" i="1"/>
  <c r="AG39" i="1" s="1"/>
  <c r="AJ38" i="1"/>
  <c r="AG38" i="1" s="1"/>
  <c r="AJ37" i="1"/>
  <c r="AG37" i="1" s="1"/>
  <c r="AH36" i="1"/>
  <c r="AG36" i="1"/>
  <c r="AF36" i="1"/>
  <c r="AJ35" i="1"/>
  <c r="AG35" i="1"/>
  <c r="AJ34" i="1"/>
  <c r="AG34" i="1"/>
  <c r="AJ33" i="1"/>
  <c r="AG33" i="1"/>
  <c r="AJ32" i="1"/>
  <c r="AG32" i="1"/>
  <c r="AJ31" i="1"/>
  <c r="AG31" i="1"/>
  <c r="AJ30" i="1"/>
  <c r="AG30" i="1"/>
  <c r="AJ29" i="1"/>
  <c r="AG29" i="1"/>
  <c r="AH28" i="1"/>
  <c r="AG28" i="1"/>
  <c r="AF28" i="1"/>
  <c r="AJ27" i="1"/>
  <c r="AG27" i="1" s="1"/>
  <c r="AJ26" i="1"/>
  <c r="AG26" i="1" s="1"/>
  <c r="AJ25" i="1"/>
  <c r="AH24" i="1"/>
  <c r="AG24" i="1"/>
  <c r="AF24" i="1"/>
  <c r="AJ23" i="1"/>
  <c r="AG23" i="1" s="1"/>
  <c r="AJ22" i="1"/>
  <c r="AG22" i="1" s="1"/>
  <c r="AJ21" i="1"/>
  <c r="AG21" i="1" s="1"/>
  <c r="AJ20" i="1"/>
  <c r="AG20" i="1" s="1"/>
  <c r="AJ19" i="1"/>
  <c r="AG19" i="1" s="1"/>
  <c r="AJ18" i="1"/>
  <c r="AG18" i="1" s="1"/>
  <c r="AJ17" i="1"/>
  <c r="AG17" i="1" s="1"/>
  <c r="AJ16" i="1"/>
  <c r="AG16" i="1" s="1"/>
  <c r="AJ15" i="1"/>
  <c r="AG15" i="1" s="1"/>
  <c r="AJ14" i="1"/>
  <c r="AG14" i="1" s="1"/>
  <c r="AJ13" i="1"/>
  <c r="AG13" i="1" s="1"/>
  <c r="AJ12" i="1"/>
  <c r="AG12" i="1" s="1"/>
  <c r="AJ11" i="1"/>
  <c r="AG11" i="1" s="1"/>
  <c r="AJ10" i="1"/>
  <c r="AG10" i="1" s="1"/>
  <c r="AJ9" i="1"/>
  <c r="AG9" i="1" s="1"/>
  <c r="AJ8" i="1"/>
  <c r="AG8" i="1" s="1"/>
  <c r="AJ7" i="1"/>
  <c r="AG7" i="1" s="1"/>
  <c r="AJ6" i="1"/>
  <c r="AG6" i="1" s="1"/>
  <c r="AJ5" i="1"/>
  <c r="AG5" i="1" s="1"/>
  <c r="AC75" i="1"/>
  <c r="Z75" i="1" s="1"/>
  <c r="AC74" i="1"/>
  <c r="Z74" i="1" s="1"/>
  <c r="AC73" i="1"/>
  <c r="Z73" i="1" s="1"/>
  <c r="AA72" i="1"/>
  <c r="Z72" i="1"/>
  <c r="Y72" i="1"/>
  <c r="AC71" i="1"/>
  <c r="Z71" i="1"/>
  <c r="AC70" i="1"/>
  <c r="Z70" i="1"/>
  <c r="AC69" i="1"/>
  <c r="Z69" i="1"/>
  <c r="AA68" i="1"/>
  <c r="Z68" i="1"/>
  <c r="Y68" i="1"/>
  <c r="AC67" i="1"/>
  <c r="Z67" i="1" s="1"/>
  <c r="AC66" i="1"/>
  <c r="Z66" i="1" s="1"/>
  <c r="AC65" i="1"/>
  <c r="Z65" i="1" s="1"/>
  <c r="AA64" i="1"/>
  <c r="Y64" i="1"/>
  <c r="AA63" i="1"/>
  <c r="Y63" i="1"/>
  <c r="AC62" i="1"/>
  <c r="Z62" i="1" s="1"/>
  <c r="AC61" i="1"/>
  <c r="Z61" i="1" s="1"/>
  <c r="AA60" i="1"/>
  <c r="Z60" i="1"/>
  <c r="Y60" i="1"/>
  <c r="AC59" i="1"/>
  <c r="Z59" i="1"/>
  <c r="AC58" i="1"/>
  <c r="Z58" i="1"/>
  <c r="AC57" i="1"/>
  <c r="Z57" i="1"/>
  <c r="AA56" i="1"/>
  <c r="Z56" i="1"/>
  <c r="Y56" i="1"/>
  <c r="AC55" i="1"/>
  <c r="Z55" i="1" s="1"/>
  <c r="AC54" i="1"/>
  <c r="Z54" i="1" s="1"/>
  <c r="AC53" i="1"/>
  <c r="Z53" i="1" s="1"/>
  <c r="AC52" i="1"/>
  <c r="Z52" i="1" s="1"/>
  <c r="AC51" i="1"/>
  <c r="Z51" i="1" s="1"/>
  <c r="AC50" i="1"/>
  <c r="Z50" i="1" s="1"/>
  <c r="AC49" i="1"/>
  <c r="Z49" i="1" s="1"/>
  <c r="AA48" i="1"/>
  <c r="Z48" i="1"/>
  <c r="Y48" i="1"/>
  <c r="AC47" i="1"/>
  <c r="Z47" i="1"/>
  <c r="AC46" i="1"/>
  <c r="Z46" i="1"/>
  <c r="AC45" i="1"/>
  <c r="Z45" i="1"/>
  <c r="AA44" i="1"/>
  <c r="Z44" i="1"/>
  <c r="Y44" i="1"/>
  <c r="AA43" i="1"/>
  <c r="Z43" i="1"/>
  <c r="Y43" i="1"/>
  <c r="AC42" i="1"/>
  <c r="Z42" i="1"/>
  <c r="AC41" i="1"/>
  <c r="Z41" i="1"/>
  <c r="AC40" i="1"/>
  <c r="Z40" i="1"/>
  <c r="AC39" i="1"/>
  <c r="Z39" i="1"/>
  <c r="AC38" i="1"/>
  <c r="Z38" i="1"/>
  <c r="AC37" i="1"/>
  <c r="Z37" i="1"/>
  <c r="AA36" i="1"/>
  <c r="Z36" i="1"/>
  <c r="Y36" i="1"/>
  <c r="AC35" i="1"/>
  <c r="Z35" i="1" s="1"/>
  <c r="AC34" i="1"/>
  <c r="Z34" i="1" s="1"/>
  <c r="AC33" i="1"/>
  <c r="Z33" i="1" s="1"/>
  <c r="AC32" i="1"/>
  <c r="Z32" i="1" s="1"/>
  <c r="AC31" i="1"/>
  <c r="Z31" i="1" s="1"/>
  <c r="AC30" i="1"/>
  <c r="Z30" i="1" s="1"/>
  <c r="AC29" i="1"/>
  <c r="Z29" i="1" s="1"/>
  <c r="AA28" i="1"/>
  <c r="Z28" i="1"/>
  <c r="Y28" i="1"/>
  <c r="AC27" i="1"/>
  <c r="Z27" i="1"/>
  <c r="AC26" i="1"/>
  <c r="Z26" i="1"/>
  <c r="AC25" i="1"/>
  <c r="Z25" i="1"/>
  <c r="AA24" i="1"/>
  <c r="Z24" i="1"/>
  <c r="Y24" i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s="1"/>
  <c r="AC5" i="1"/>
  <c r="L99" i="2" s="1"/>
  <c r="V75" i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41" i="1"/>
  <c r="V40" i="1"/>
  <c r="V39" i="1"/>
  <c r="V38" i="1"/>
  <c r="V37" i="1"/>
  <c r="V35" i="1"/>
  <c r="V27" i="1"/>
  <c r="V26" i="1"/>
  <c r="V25" i="1"/>
  <c r="V34" i="1"/>
  <c r="V33" i="1"/>
  <c r="V32" i="1"/>
  <c r="V31" i="1"/>
  <c r="V30" i="1"/>
  <c r="V29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K100" i="2" l="1"/>
  <c r="K98" i="2"/>
  <c r="K101" i="2"/>
  <c r="Z5" i="1"/>
  <c r="AM5" i="1"/>
  <c r="N99" i="2"/>
  <c r="O100" i="2"/>
  <c r="M101" i="2"/>
  <c r="M100" i="2"/>
  <c r="M98" i="2"/>
  <c r="O101" i="2"/>
  <c r="O98" i="2"/>
  <c r="M47" i="1"/>
  <c r="K40" i="1"/>
  <c r="K47" i="1"/>
  <c r="N101" i="2"/>
  <c r="L101" i="2"/>
  <c r="J101" i="2"/>
  <c r="I101" i="2"/>
  <c r="AD101" i="2" s="1"/>
  <c r="H101" i="2" s="1"/>
  <c r="N100" i="2"/>
  <c r="L100" i="2"/>
  <c r="J100" i="2"/>
  <c r="O99" i="2"/>
  <c r="M99" i="2"/>
  <c r="K99" i="2"/>
  <c r="I99" i="2"/>
  <c r="N98" i="2"/>
  <c r="L98" i="2"/>
  <c r="J98" i="2"/>
  <c r="AD98" i="2" s="1"/>
  <c r="H98" i="2" s="1"/>
  <c r="AS14" i="1"/>
  <c r="AS19" i="1"/>
  <c r="AM6" i="1"/>
  <c r="AM13" i="1"/>
  <c r="AM15" i="1"/>
  <c r="AM17" i="1"/>
  <c r="AG25" i="1"/>
  <c r="Z17" i="1"/>
  <c r="E75" i="1"/>
  <c r="E74" i="1"/>
  <c r="E73" i="1"/>
  <c r="E72" i="1"/>
  <c r="E71" i="1"/>
  <c r="E70" i="1"/>
  <c r="E69" i="1"/>
  <c r="F68" i="1"/>
  <c r="E68" i="1"/>
  <c r="D68" i="1"/>
  <c r="E67" i="1"/>
  <c r="E66" i="1"/>
  <c r="E65" i="1"/>
  <c r="F64" i="1"/>
  <c r="E64" i="1"/>
  <c r="D64" i="1"/>
  <c r="E63" i="1"/>
  <c r="E62" i="1"/>
  <c r="E61" i="1"/>
  <c r="F60" i="1"/>
  <c r="E60" i="1"/>
  <c r="D60" i="1"/>
  <c r="E59" i="1"/>
  <c r="E58" i="1"/>
  <c r="E57" i="1"/>
  <c r="F56" i="1"/>
  <c r="E56" i="1"/>
  <c r="D56" i="1"/>
  <c r="E55" i="1"/>
  <c r="E54" i="1"/>
  <c r="E53" i="1"/>
  <c r="E52" i="1"/>
  <c r="E51" i="1"/>
  <c r="E50" i="1"/>
  <c r="E49" i="1"/>
  <c r="E48" i="1"/>
  <c r="E47" i="1"/>
  <c r="E46" i="1"/>
  <c r="E45" i="1"/>
  <c r="F44" i="1"/>
  <c r="E44" i="1"/>
  <c r="D44" i="1"/>
  <c r="F43" i="1"/>
  <c r="E43" i="1"/>
  <c r="D43" i="1"/>
  <c r="E42" i="1"/>
  <c r="E41" i="1"/>
  <c r="H40" i="1"/>
  <c r="E40" i="1"/>
  <c r="E39" i="1"/>
  <c r="E38" i="1"/>
  <c r="E37" i="1"/>
  <c r="F36" i="1"/>
  <c r="E36" i="1"/>
  <c r="D36" i="1"/>
  <c r="E35" i="1"/>
  <c r="E34" i="1"/>
  <c r="E33" i="1"/>
  <c r="H32" i="1"/>
  <c r="E32" i="1"/>
  <c r="E31" i="1"/>
  <c r="E30" i="1"/>
  <c r="E29" i="1"/>
  <c r="E28" i="1"/>
  <c r="E27" i="1"/>
  <c r="E26" i="1"/>
  <c r="E25" i="1"/>
  <c r="F24" i="1"/>
  <c r="E24" i="1"/>
  <c r="D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95" i="2"/>
  <c r="C93" i="2"/>
  <c r="E93" i="2" s="1"/>
  <c r="AC93" i="2"/>
  <c r="C94" i="2"/>
  <c r="E94" i="2" s="1"/>
  <c r="O94" i="2"/>
  <c r="AC94" i="2"/>
  <c r="E95" i="2"/>
  <c r="K31" i="1" s="1"/>
  <c r="AC95" i="2"/>
  <c r="C96" i="2"/>
  <c r="E96" i="2" s="1"/>
  <c r="O96" i="2"/>
  <c r="AC96" i="2"/>
  <c r="C97" i="2"/>
  <c r="E97" i="2" s="1"/>
  <c r="AR10" i="1" s="1"/>
  <c r="O97" i="2"/>
  <c r="AC97" i="2"/>
  <c r="AD99" i="2" l="1"/>
  <c r="H99" i="2" s="1"/>
  <c r="AD100" i="2"/>
  <c r="H100" i="2" s="1"/>
  <c r="AR19" i="1"/>
  <c r="K17" i="1"/>
  <c r="AF31" i="1"/>
  <c r="Y75" i="1"/>
  <c r="Y19" i="1"/>
  <c r="Y10" i="1"/>
  <c r="AL75" i="1"/>
  <c r="AL31" i="1"/>
  <c r="AR75" i="1"/>
  <c r="D19" i="1"/>
  <c r="AF19" i="1"/>
  <c r="AF10" i="1"/>
  <c r="AF35" i="1"/>
  <c r="Y35" i="1"/>
  <c r="Y31" i="1"/>
  <c r="AF75" i="1"/>
  <c r="AL35" i="1"/>
  <c r="AL19" i="1"/>
  <c r="AL10" i="1"/>
  <c r="AR35" i="1"/>
  <c r="AR31" i="1"/>
  <c r="J97" i="2"/>
  <c r="J96" i="2"/>
  <c r="D30" i="1"/>
  <c r="L97" i="2"/>
  <c r="F97" i="2"/>
  <c r="L96" i="2"/>
  <c r="F96" i="2"/>
  <c r="M17" i="1" s="1"/>
  <c r="J94" i="2"/>
  <c r="M97" i="2"/>
  <c r="K97" i="2"/>
  <c r="I97" i="2"/>
  <c r="M96" i="2"/>
  <c r="K96" i="2"/>
  <c r="I96" i="2"/>
  <c r="L95" i="2"/>
  <c r="F95" i="2"/>
  <c r="M31" i="1" s="1"/>
  <c r="L94" i="2"/>
  <c r="F94" i="2"/>
  <c r="O95" i="2"/>
  <c r="J95" i="2"/>
  <c r="M93" i="2"/>
  <c r="M95" i="2"/>
  <c r="K95" i="2"/>
  <c r="I95" i="2"/>
  <c r="I93" i="2"/>
  <c r="M94" i="2"/>
  <c r="K94" i="2"/>
  <c r="I94" i="2"/>
  <c r="N94" i="2"/>
  <c r="N97" i="2"/>
  <c r="N95" i="2"/>
  <c r="N96" i="2"/>
  <c r="O93" i="2"/>
  <c r="K93" i="2"/>
  <c r="F93" i="2"/>
  <c r="N93" i="2"/>
  <c r="L93" i="2"/>
  <c r="J93" i="2"/>
  <c r="C91" i="2"/>
  <c r="E91" i="2" s="1"/>
  <c r="K21" i="1" s="1"/>
  <c r="J91" i="2"/>
  <c r="AC91" i="2"/>
  <c r="C92" i="2"/>
  <c r="E92" i="2" s="1"/>
  <c r="K9" i="1" s="1"/>
  <c r="AC92" i="2"/>
  <c r="AF22" i="1" l="1"/>
  <c r="AR22" i="1"/>
  <c r="Y22" i="1"/>
  <c r="AL22" i="1"/>
  <c r="AH19" i="1"/>
  <c r="AA19" i="1"/>
  <c r="AN19" i="1"/>
  <c r="AT19" i="1"/>
  <c r="AH75" i="1"/>
  <c r="AN75" i="1"/>
  <c r="AA75" i="1"/>
  <c r="AT75" i="1"/>
  <c r="AH10" i="1"/>
  <c r="AT10" i="1"/>
  <c r="AA10" i="1"/>
  <c r="AN10" i="1"/>
  <c r="AF9" i="1"/>
  <c r="AR9" i="1"/>
  <c r="AL9" i="1"/>
  <c r="Y9" i="1"/>
  <c r="AH35" i="1"/>
  <c r="AN35" i="1"/>
  <c r="AA35" i="1"/>
  <c r="AT35" i="1"/>
  <c r="AH31" i="1"/>
  <c r="AA31" i="1"/>
  <c r="AT31" i="1"/>
  <c r="AN31" i="1"/>
  <c r="D9" i="1"/>
  <c r="F30" i="1"/>
  <c r="F19" i="1"/>
  <c r="L91" i="2"/>
  <c r="F91" i="2"/>
  <c r="M21" i="1" s="1"/>
  <c r="AD96" i="2"/>
  <c r="H96" i="2" s="1"/>
  <c r="AD97" i="2"/>
  <c r="H97" i="2" s="1"/>
  <c r="AD95" i="2"/>
  <c r="H95" i="2" s="1"/>
  <c r="AD94" i="2"/>
  <c r="H94" i="2" s="1"/>
  <c r="J92" i="2"/>
  <c r="M91" i="2"/>
  <c r="K91" i="2"/>
  <c r="I91" i="2"/>
  <c r="AD93" i="2"/>
  <c r="H93" i="2" s="1"/>
  <c r="L92" i="2"/>
  <c r="F92" i="2"/>
  <c r="M9" i="1" s="1"/>
  <c r="O92" i="2"/>
  <c r="O91" i="2"/>
  <c r="N91" i="2"/>
  <c r="M92" i="2"/>
  <c r="K92" i="2"/>
  <c r="I92" i="2"/>
  <c r="N92" i="2"/>
  <c r="AH22" i="1" l="1"/>
  <c r="AA22" i="1"/>
  <c r="AT22" i="1"/>
  <c r="AN22" i="1"/>
  <c r="AH9" i="1"/>
  <c r="AT9" i="1"/>
  <c r="AA9" i="1"/>
  <c r="AN9" i="1"/>
  <c r="F9" i="1"/>
  <c r="AD91" i="2"/>
  <c r="H91" i="2" s="1"/>
  <c r="AD92" i="2"/>
  <c r="H92" i="2" s="1"/>
  <c r="C89" i="2" l="1"/>
  <c r="E89" i="2" s="1"/>
  <c r="K7" i="1" s="1"/>
  <c r="AC89" i="2"/>
  <c r="C90" i="2"/>
  <c r="E90" i="2" s="1"/>
  <c r="AC90" i="2"/>
  <c r="D35" i="1" l="1"/>
  <c r="K35" i="1"/>
  <c r="AF20" i="1"/>
  <c r="AR20" i="1"/>
  <c r="Y20" i="1"/>
  <c r="AL20" i="1"/>
  <c r="J90" i="2"/>
  <c r="N90" i="2"/>
  <c r="O90" i="2"/>
  <c r="L90" i="2"/>
  <c r="F90" i="2"/>
  <c r="M90" i="2"/>
  <c r="K90" i="2"/>
  <c r="I90" i="2"/>
  <c r="M89" i="2"/>
  <c r="I89" i="2"/>
  <c r="O89" i="2"/>
  <c r="K89" i="2"/>
  <c r="F89" i="2"/>
  <c r="M7" i="1" s="1"/>
  <c r="N89" i="2"/>
  <c r="L89" i="2"/>
  <c r="J89" i="2"/>
  <c r="F35" i="1" l="1"/>
  <c r="M35" i="1"/>
  <c r="AH20" i="1"/>
  <c r="AN20" i="1"/>
  <c r="AA20" i="1"/>
  <c r="AT20" i="1"/>
  <c r="AD90" i="2"/>
  <c r="H90" i="2" s="1"/>
  <c r="AD89" i="2"/>
  <c r="H89" i="2" s="1"/>
  <c r="AC12" i="2" l="1"/>
  <c r="C87" i="2"/>
  <c r="E87" i="2" s="1"/>
  <c r="AC87" i="2"/>
  <c r="C88" i="2"/>
  <c r="E88" i="2" s="1"/>
  <c r="AC88" i="2"/>
  <c r="C85" i="2"/>
  <c r="E85" i="2" s="1"/>
  <c r="AC85" i="2"/>
  <c r="C86" i="2"/>
  <c r="E86" i="2" s="1"/>
  <c r="K22" i="1" s="1"/>
  <c r="AC86" i="2"/>
  <c r="I87" i="2"/>
  <c r="C82" i="2"/>
  <c r="E82" i="2" s="1"/>
  <c r="K13" i="1" s="1"/>
  <c r="AC82" i="2"/>
  <c r="C83" i="2"/>
  <c r="E83" i="2" s="1"/>
  <c r="AC83" i="2"/>
  <c r="C84" i="2"/>
  <c r="E84" i="2" s="1"/>
  <c r="M84" i="2"/>
  <c r="AC84" i="2"/>
  <c r="AF23" i="1" l="1"/>
  <c r="AL23" i="1"/>
  <c r="AR23" i="1"/>
  <c r="Y23" i="1"/>
  <c r="D22" i="1"/>
  <c r="AF7" i="1"/>
  <c r="AR7" i="1"/>
  <c r="AL7" i="1"/>
  <c r="Y7" i="1"/>
  <c r="AR25" i="1"/>
  <c r="AL25" i="1"/>
  <c r="Y25" i="1"/>
  <c r="AF25" i="1"/>
  <c r="AF15" i="1"/>
  <c r="Y15" i="1"/>
  <c r="AR15" i="1"/>
  <c r="AL15" i="1"/>
  <c r="D23" i="1"/>
  <c r="D7" i="1"/>
  <c r="F83" i="2"/>
  <c r="F84" i="2"/>
  <c r="I82" i="2"/>
  <c r="I84" i="2"/>
  <c r="M82" i="2"/>
  <c r="F82" i="2"/>
  <c r="M13" i="1" s="1"/>
  <c r="L86" i="2"/>
  <c r="F86" i="2"/>
  <c r="M22" i="1" s="1"/>
  <c r="F88" i="2"/>
  <c r="K83" i="2"/>
  <c r="L84" i="2"/>
  <c r="M88" i="2"/>
  <c r="O88" i="2"/>
  <c r="N86" i="2"/>
  <c r="J88" i="2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AC80" i="2"/>
  <c r="K16" i="1" l="1"/>
  <c r="K72" i="1"/>
  <c r="AF18" i="1"/>
  <c r="Y18" i="1"/>
  <c r="AR18" i="1"/>
  <c r="AL18" i="1"/>
  <c r="D72" i="1"/>
  <c r="AT25" i="1"/>
  <c r="AN25" i="1"/>
  <c r="AA25" i="1"/>
  <c r="AH25" i="1"/>
  <c r="AH7" i="1"/>
  <c r="AT7" i="1"/>
  <c r="AA7" i="1"/>
  <c r="AN7" i="1"/>
  <c r="AH23" i="1"/>
  <c r="AN23" i="1"/>
  <c r="AA23" i="1"/>
  <c r="AT23" i="1"/>
  <c r="F22" i="1"/>
  <c r="AH15" i="1"/>
  <c r="AA15" i="1"/>
  <c r="AT15" i="1"/>
  <c r="AN15" i="1"/>
  <c r="F23" i="1"/>
  <c r="D18" i="1"/>
  <c r="F7" i="1"/>
  <c r="F80" i="2"/>
  <c r="AD85" i="2"/>
  <c r="H85" i="2" s="1"/>
  <c r="AD88" i="2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I76" i="2"/>
  <c r="M76" i="2"/>
  <c r="AC76" i="2"/>
  <c r="C77" i="2"/>
  <c r="E77" i="2" s="1"/>
  <c r="AC77" i="2"/>
  <c r="C78" i="2"/>
  <c r="E78" i="2" s="1"/>
  <c r="AC78" i="2"/>
  <c r="C79" i="2"/>
  <c r="E79" i="2" s="1"/>
  <c r="AC79" i="2"/>
  <c r="M16" i="1" l="1"/>
  <c r="M72" i="1"/>
  <c r="AF32" i="1"/>
  <c r="AL32" i="1"/>
  <c r="AR32" i="1"/>
  <c r="Y32" i="1"/>
  <c r="AF11" i="1"/>
  <c r="AR11" i="1"/>
  <c r="AL11" i="1"/>
  <c r="Y11" i="1"/>
  <c r="AH18" i="1"/>
  <c r="AN18" i="1"/>
  <c r="AT18" i="1"/>
  <c r="AA18" i="1"/>
  <c r="F72" i="1"/>
  <c r="F18" i="1"/>
  <c r="D31" i="1"/>
  <c r="O79" i="2"/>
  <c r="K79" i="2"/>
  <c r="K76" i="2"/>
  <c r="F76" i="2"/>
  <c r="L78" i="2"/>
  <c r="M79" i="2"/>
  <c r="F79" i="2"/>
  <c r="F78" i="2"/>
  <c r="L77" i="2"/>
  <c r="M78" i="2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M66" i="1" s="1"/>
  <c r="AH67" i="1" l="1"/>
  <c r="AN67" i="1"/>
  <c r="AA67" i="1"/>
  <c r="AT67" i="1"/>
  <c r="AH11" i="1"/>
  <c r="AT11" i="1"/>
  <c r="AA11" i="1"/>
  <c r="AN11" i="1"/>
  <c r="AH32" i="1"/>
  <c r="AN32" i="1"/>
  <c r="AA32" i="1"/>
  <c r="AT32" i="1"/>
  <c r="F67" i="1"/>
  <c r="F31" i="1"/>
  <c r="AD78" i="2"/>
  <c r="H78" i="2" s="1"/>
  <c r="AD76" i="2"/>
  <c r="H76" i="2" s="1"/>
  <c r="AD77" i="2"/>
  <c r="H77" i="2" s="1"/>
  <c r="AD79" i="2"/>
  <c r="H79" i="2" s="1"/>
  <c r="E73" i="2"/>
  <c r="K66" i="1" s="1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AC69" i="2"/>
  <c r="C70" i="2"/>
  <c r="E70" i="2" s="1"/>
  <c r="K53" i="1" s="1"/>
  <c r="AC70" i="2"/>
  <c r="C71" i="2"/>
  <c r="F71" i="2" s="1"/>
  <c r="AC71" i="2"/>
  <c r="C72" i="2"/>
  <c r="E72" i="2" s="1"/>
  <c r="AC72" i="2"/>
  <c r="K69" i="2"/>
  <c r="K51" i="1" l="1"/>
  <c r="K71" i="1"/>
  <c r="AF51" i="1"/>
  <c r="AR51" i="1"/>
  <c r="AL51" i="1"/>
  <c r="Y51" i="1"/>
  <c r="AF52" i="1"/>
  <c r="AR52" i="1"/>
  <c r="AL52" i="1"/>
  <c r="Y52" i="1"/>
  <c r="AF50" i="1"/>
  <c r="AR50" i="1"/>
  <c r="AL50" i="1"/>
  <c r="Y50" i="1"/>
  <c r="AH52" i="1"/>
  <c r="AN52" i="1"/>
  <c r="AA52" i="1"/>
  <c r="AT52" i="1"/>
  <c r="AR67" i="1"/>
  <c r="AL67" i="1"/>
  <c r="Y67" i="1"/>
  <c r="AF67" i="1"/>
  <c r="D51" i="1"/>
  <c r="F52" i="1"/>
  <c r="D67" i="1"/>
  <c r="D52" i="1"/>
  <c r="L71" i="2"/>
  <c r="Q71" i="2"/>
  <c r="S69" i="2"/>
  <c r="S71" i="2"/>
  <c r="O71" i="2"/>
  <c r="P72" i="2"/>
  <c r="M72" i="2"/>
  <c r="F72" i="2"/>
  <c r="P71" i="2"/>
  <c r="Q70" i="2"/>
  <c r="E71" i="2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M53" i="1" s="1"/>
  <c r="Q69" i="2"/>
  <c r="M69" i="2"/>
  <c r="F69" i="2"/>
  <c r="J72" i="2"/>
  <c r="W72" i="2" s="1"/>
  <c r="J71" i="2"/>
  <c r="J70" i="2"/>
  <c r="W70" i="2" s="1"/>
  <c r="I69" i="2"/>
  <c r="V69" i="2" s="1"/>
  <c r="M71" i="2"/>
  <c r="K71" i="2"/>
  <c r="I71" i="2"/>
  <c r="P70" i="2"/>
  <c r="M70" i="2"/>
  <c r="K70" i="2"/>
  <c r="X70" i="2" s="1"/>
  <c r="I70" i="2"/>
  <c r="V70" i="2" s="1"/>
  <c r="P69" i="2"/>
  <c r="L69" i="2"/>
  <c r="J69" i="2"/>
  <c r="M51" i="1" l="1"/>
  <c r="M71" i="1"/>
  <c r="AH51" i="1"/>
  <c r="AN51" i="1"/>
  <c r="AA51" i="1"/>
  <c r="AT51" i="1"/>
  <c r="AH50" i="1"/>
  <c r="AN50" i="1"/>
  <c r="AA50" i="1"/>
  <c r="AT50" i="1"/>
  <c r="F51" i="1"/>
  <c r="Y69" i="2"/>
  <c r="Y71" i="2"/>
  <c r="V71" i="2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F64" i="2" s="1"/>
  <c r="C63" i="2"/>
  <c r="E63" i="2" s="1"/>
  <c r="AC63" i="2"/>
  <c r="AC64" i="2"/>
  <c r="C65" i="2"/>
  <c r="E65" i="2" s="1"/>
  <c r="AC65" i="2"/>
  <c r="C62" i="2"/>
  <c r="AR46" i="1" l="1"/>
  <c r="AR37" i="1"/>
  <c r="Y46" i="1"/>
  <c r="Y37" i="1"/>
  <c r="AL46" i="1"/>
  <c r="AL37" i="1"/>
  <c r="K49" i="1"/>
  <c r="K38" i="1"/>
  <c r="AF46" i="1"/>
  <c r="AF37" i="1"/>
  <c r="AT47" i="1"/>
  <c r="AA47" i="1"/>
  <c r="AN47" i="1"/>
  <c r="AH47" i="1"/>
  <c r="F47" i="1"/>
  <c r="Q63" i="2"/>
  <c r="S66" i="2"/>
  <c r="F67" i="2"/>
  <c r="N67" i="2"/>
  <c r="Q65" i="2"/>
  <c r="O66" i="2"/>
  <c r="Q64" i="2"/>
  <c r="N70" i="2"/>
  <c r="N71" i="2"/>
  <c r="N72" i="2"/>
  <c r="N69" i="2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P68" i="2"/>
  <c r="N68" i="2"/>
  <c r="J68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AT46" i="1" l="1"/>
  <c r="AT37" i="1"/>
  <c r="AA46" i="1"/>
  <c r="AA37" i="1"/>
  <c r="AN46" i="1"/>
  <c r="AN37" i="1"/>
  <c r="AH37" i="1"/>
  <c r="AH46" i="1"/>
  <c r="M38" i="1"/>
  <c r="M49" i="1"/>
  <c r="AR47" i="1"/>
  <c r="Y47" i="1"/>
  <c r="AL47" i="1"/>
  <c r="AF47" i="1"/>
  <c r="D47" i="1"/>
  <c r="W67" i="2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S60" i="2"/>
  <c r="Q60" i="2"/>
  <c r="S58" i="2"/>
  <c r="E59" i="2"/>
  <c r="Q59" i="2"/>
  <c r="S59" i="2"/>
  <c r="U59" i="2" s="1"/>
  <c r="F59" i="2"/>
  <c r="O59" i="2"/>
  <c r="I62" i="2"/>
  <c r="J61" i="2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J62" i="2"/>
  <c r="P60" i="2"/>
  <c r="N60" i="2"/>
  <c r="L60" i="2"/>
  <c r="Y60" i="2" s="1"/>
  <c r="J60" i="2"/>
  <c r="P58" i="2"/>
  <c r="N58" i="2"/>
  <c r="L58" i="2"/>
  <c r="Y58" i="2" s="1"/>
  <c r="J58" i="2"/>
  <c r="M20" i="1" l="1"/>
  <c r="AH21" i="1"/>
  <c r="AA21" i="1"/>
  <c r="AN21" i="1"/>
  <c r="AT21" i="1"/>
  <c r="F20" i="1"/>
  <c r="K20" i="1"/>
  <c r="AF21" i="1"/>
  <c r="AR21" i="1"/>
  <c r="Y21" i="1"/>
  <c r="AL21" i="1"/>
  <c r="D20" i="1"/>
  <c r="Y62" i="2"/>
  <c r="W61" i="2"/>
  <c r="V61" i="2"/>
  <c r="F21" i="1"/>
  <c r="D21" i="1"/>
  <c r="Y66" i="2"/>
  <c r="Y67" i="2"/>
  <c r="Y68" i="2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AR59" i="1" l="1"/>
  <c r="Y59" i="1"/>
  <c r="AL59" i="1"/>
  <c r="AF59" i="1"/>
  <c r="K59" i="1"/>
  <c r="AR42" i="1"/>
  <c r="Y42" i="1"/>
  <c r="AL42" i="1"/>
  <c r="K41" i="1"/>
  <c r="AF42" i="1"/>
  <c r="AR71" i="1"/>
  <c r="Y71" i="1"/>
  <c r="AF6" i="1"/>
  <c r="K6" i="1"/>
  <c r="AL71" i="1"/>
  <c r="AF71" i="1"/>
  <c r="K73" i="1"/>
  <c r="AR6" i="1"/>
  <c r="AL6" i="1"/>
  <c r="Y6" i="1"/>
  <c r="AR69" i="1"/>
  <c r="Y69" i="1"/>
  <c r="AL69" i="1"/>
  <c r="AF69" i="1"/>
  <c r="D59" i="1"/>
  <c r="D6" i="1"/>
  <c r="D71" i="1"/>
  <c r="S54" i="2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AT71" i="1" l="1"/>
  <c r="AA71" i="1"/>
  <c r="M6" i="1"/>
  <c r="AN71" i="1"/>
  <c r="AH71" i="1"/>
  <c r="AH6" i="1"/>
  <c r="AT6" i="1"/>
  <c r="AN6" i="1"/>
  <c r="AA6" i="1"/>
  <c r="M73" i="1"/>
  <c r="AT69" i="1"/>
  <c r="AA69" i="1"/>
  <c r="AN69" i="1"/>
  <c r="AH69" i="1"/>
  <c r="AT42" i="1"/>
  <c r="AA42" i="1"/>
  <c r="AN42" i="1"/>
  <c r="AH42" i="1"/>
  <c r="M41" i="1"/>
  <c r="AT59" i="1"/>
  <c r="AA59" i="1"/>
  <c r="AN59" i="1"/>
  <c r="AH59" i="1"/>
  <c r="M59" i="1"/>
  <c r="F6" i="1"/>
  <c r="F71" i="1"/>
  <c r="F59" i="1"/>
  <c r="K59" i="2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M14" i="1" l="1"/>
  <c r="AH16" i="1"/>
  <c r="AT16" i="1"/>
  <c r="AN16" i="1"/>
  <c r="AA16" i="1"/>
  <c r="K14" i="1"/>
  <c r="AF16" i="1"/>
  <c r="AR16" i="1"/>
  <c r="AL16" i="1"/>
  <c r="Y16" i="1"/>
  <c r="F16" i="1"/>
  <c r="D16" i="1"/>
  <c r="V52" i="2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K33" i="1" l="1"/>
  <c r="AF33" i="1"/>
  <c r="AR33" i="1"/>
  <c r="AL33" i="1"/>
  <c r="Y33" i="1"/>
  <c r="D32" i="1"/>
  <c r="S49" i="2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M33" i="1" l="1"/>
  <c r="AH33" i="1"/>
  <c r="AA33" i="1"/>
  <c r="AT33" i="1"/>
  <c r="AN33" i="1"/>
  <c r="F32" i="1"/>
  <c r="L46" i="2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K15" i="1" l="1"/>
  <c r="AF17" i="1"/>
  <c r="AR17" i="1"/>
  <c r="AL17" i="1"/>
  <c r="Y17" i="1"/>
  <c r="D15" i="1"/>
  <c r="D17" i="1"/>
  <c r="E45" i="2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M8" i="1" l="1"/>
  <c r="AH8" i="1"/>
  <c r="AA8" i="1"/>
  <c r="AT8" i="1"/>
  <c r="AN8" i="1"/>
  <c r="K8" i="1"/>
  <c r="AF8" i="1"/>
  <c r="AL8" i="1"/>
  <c r="AR8" i="1"/>
  <c r="Y8" i="1"/>
  <c r="M15" i="1"/>
  <c r="AH17" i="1"/>
  <c r="AA17" i="1"/>
  <c r="AN17" i="1"/>
  <c r="AT17" i="1"/>
  <c r="F15" i="1"/>
  <c r="F8" i="1"/>
  <c r="D8" i="1"/>
  <c r="F17" i="1"/>
  <c r="W45" i="2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K28" i="1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7" i="2"/>
  <c r="K65" i="1" l="1"/>
  <c r="AR66" i="1"/>
  <c r="AF66" i="1"/>
  <c r="Y66" i="1"/>
  <c r="AL66" i="1"/>
  <c r="D66" i="1"/>
  <c r="T72" i="1"/>
  <c r="R72" i="1"/>
  <c r="T71" i="1"/>
  <c r="R71" i="1"/>
  <c r="S68" i="1"/>
  <c r="T64" i="1"/>
  <c r="T63" i="1"/>
  <c r="T60" i="1"/>
  <c r="R60" i="1"/>
  <c r="T59" i="1"/>
  <c r="R59" i="1"/>
  <c r="S56" i="1"/>
  <c r="T48" i="1"/>
  <c r="R48" i="1"/>
  <c r="T47" i="1"/>
  <c r="R47" i="1"/>
  <c r="T46" i="1"/>
  <c r="R46" i="1"/>
  <c r="S44" i="1"/>
  <c r="T43" i="1"/>
  <c r="R43" i="1"/>
  <c r="T42" i="1"/>
  <c r="R42" i="1"/>
  <c r="S40" i="1"/>
  <c r="T36" i="1"/>
  <c r="R36" i="1"/>
  <c r="T35" i="1"/>
  <c r="R35" i="1"/>
  <c r="T32" i="1"/>
  <c r="R32" i="1"/>
  <c r="T24" i="1"/>
  <c r="R24" i="1"/>
  <c r="T23" i="1"/>
  <c r="R23" i="1"/>
  <c r="T22" i="1"/>
  <c r="R22" i="1"/>
  <c r="T21" i="1"/>
  <c r="S75" i="1"/>
  <c r="S74" i="1"/>
  <c r="S73" i="1"/>
  <c r="S72" i="1"/>
  <c r="S71" i="1"/>
  <c r="S70" i="1"/>
  <c r="S69" i="1"/>
  <c r="T68" i="1"/>
  <c r="R68" i="1"/>
  <c r="S67" i="1"/>
  <c r="S66" i="1"/>
  <c r="S65" i="1"/>
  <c r="R64" i="1"/>
  <c r="R63" i="1"/>
  <c r="S62" i="1"/>
  <c r="S61" i="1"/>
  <c r="S60" i="1"/>
  <c r="S59" i="1"/>
  <c r="S58" i="1"/>
  <c r="S57" i="1"/>
  <c r="T56" i="1"/>
  <c r="R56" i="1"/>
  <c r="S55" i="1"/>
  <c r="S54" i="1"/>
  <c r="S53" i="1"/>
  <c r="S52" i="1"/>
  <c r="S51" i="1"/>
  <c r="S50" i="1"/>
  <c r="S49" i="1"/>
  <c r="S48" i="1"/>
  <c r="S47" i="1"/>
  <c r="S46" i="1"/>
  <c r="S45" i="1"/>
  <c r="T44" i="1"/>
  <c r="R44" i="1"/>
  <c r="S43" i="1"/>
  <c r="S42" i="1"/>
  <c r="S41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R21" i="1"/>
  <c r="T20" i="1"/>
  <c r="R19" i="1"/>
  <c r="T18" i="1"/>
  <c r="R17" i="1"/>
  <c r="T16" i="1"/>
  <c r="R15" i="1"/>
  <c r="S11" i="1"/>
  <c r="S10" i="1"/>
  <c r="S9" i="1"/>
  <c r="S8" i="1"/>
  <c r="S7" i="1"/>
  <c r="S6" i="1"/>
  <c r="S5" i="1"/>
  <c r="R20" i="1"/>
  <c r="T19" i="1"/>
  <c r="R18" i="1"/>
  <c r="T17" i="1"/>
  <c r="R16" i="1"/>
  <c r="T15" i="1"/>
  <c r="T9" i="1"/>
  <c r="R9" i="1"/>
  <c r="T8" i="1"/>
  <c r="R8" i="1"/>
  <c r="T7" i="1"/>
  <c r="R7" i="1"/>
  <c r="T6" i="1"/>
  <c r="R6" i="1"/>
  <c r="T51" i="1"/>
  <c r="T75" i="1"/>
  <c r="R51" i="1"/>
  <c r="R66" i="1"/>
  <c r="R75" i="1"/>
  <c r="R72" i="2"/>
  <c r="AD72" i="2" s="1"/>
  <c r="H72" i="2" s="1"/>
  <c r="R71" i="2"/>
  <c r="AD71" i="2" s="1"/>
  <c r="H71" i="2" s="1"/>
  <c r="R69" i="2"/>
  <c r="AD69" i="2" s="1"/>
  <c r="H69" i="2" s="1"/>
  <c r="R70" i="2"/>
  <c r="AD70" i="2" s="1"/>
  <c r="H70" i="2" s="1"/>
  <c r="R68" i="2"/>
  <c r="AD68" i="2" s="1"/>
  <c r="H68" i="2" s="1"/>
  <c r="R66" i="2"/>
  <c r="AD66" i="2" s="1"/>
  <c r="H66" i="2" s="1"/>
  <c r="R67" i="2"/>
  <c r="AD67" i="2" s="1"/>
  <c r="H67" i="2" s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Q11" i="2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R17" i="2"/>
  <c r="M3" i="2"/>
  <c r="N8" i="2"/>
  <c r="O9" i="2"/>
  <c r="F7" i="2"/>
  <c r="M28" i="1" s="1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E39" i="2"/>
  <c r="F39" i="2"/>
  <c r="E37" i="2"/>
  <c r="F37" i="2"/>
  <c r="F36" i="2"/>
  <c r="E36" i="2"/>
  <c r="E35" i="2"/>
  <c r="F35" i="2"/>
  <c r="E34" i="2"/>
  <c r="F34" i="2"/>
  <c r="T49" i="1" s="1"/>
  <c r="E32" i="2"/>
  <c r="F32" i="2"/>
  <c r="F27" i="2"/>
  <c r="E27" i="2"/>
  <c r="E24" i="2"/>
  <c r="F24" i="2"/>
  <c r="E22" i="2"/>
  <c r="F22" i="2"/>
  <c r="E20" i="2"/>
  <c r="F20" i="2"/>
  <c r="E13" i="2"/>
  <c r="F13" i="2"/>
  <c r="E11" i="2"/>
  <c r="F11" i="2"/>
  <c r="T67" i="1" s="1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F31" i="2"/>
  <c r="E41" i="2"/>
  <c r="R39" i="1" s="1"/>
  <c r="F41" i="2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E28" i="2"/>
  <c r="F28" i="2"/>
  <c r="E25" i="2"/>
  <c r="F25" i="2"/>
  <c r="F23" i="2"/>
  <c r="E23" i="2"/>
  <c r="E21" i="2"/>
  <c r="F21" i="2"/>
  <c r="E18" i="2"/>
  <c r="F18" i="2"/>
  <c r="T53" i="1" s="1"/>
  <c r="E17" i="2"/>
  <c r="F17" i="2"/>
  <c r="E15" i="2"/>
  <c r="F15" i="2"/>
  <c r="E12" i="2"/>
  <c r="F12" i="2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K11" i="1" l="1"/>
  <c r="AF13" i="1"/>
  <c r="AL13" i="1"/>
  <c r="AR13" i="1"/>
  <c r="Y13" i="1"/>
  <c r="D11" i="1"/>
  <c r="AR38" i="1"/>
  <c r="Y38" i="1"/>
  <c r="AL38" i="1"/>
  <c r="K37" i="1"/>
  <c r="AF38" i="1"/>
  <c r="D37" i="1"/>
  <c r="K27" i="1"/>
  <c r="AF30" i="1"/>
  <c r="AR30" i="1"/>
  <c r="AL30" i="1"/>
  <c r="Y30" i="1"/>
  <c r="K62" i="1"/>
  <c r="AR41" i="1"/>
  <c r="Y41" i="1"/>
  <c r="AL41" i="1"/>
  <c r="AR65" i="1"/>
  <c r="K42" i="1"/>
  <c r="AL65" i="1"/>
  <c r="AF65" i="1"/>
  <c r="AF41" i="1"/>
  <c r="Y65" i="1"/>
  <c r="D42" i="1"/>
  <c r="K54" i="1"/>
  <c r="K34" i="1"/>
  <c r="AF53" i="1"/>
  <c r="AF34" i="1"/>
  <c r="AR34" i="1"/>
  <c r="AR53" i="1"/>
  <c r="AL34" i="1"/>
  <c r="AL53" i="1"/>
  <c r="Y34" i="1"/>
  <c r="Y53" i="1"/>
  <c r="D34" i="1"/>
  <c r="K74" i="1"/>
  <c r="AR74" i="1"/>
  <c r="AF74" i="1"/>
  <c r="Y74" i="1"/>
  <c r="AL74" i="1"/>
  <c r="M55" i="1"/>
  <c r="AH54" i="1"/>
  <c r="AA54" i="1"/>
  <c r="AT54" i="1"/>
  <c r="AN54" i="1"/>
  <c r="K12" i="1"/>
  <c r="AR58" i="1"/>
  <c r="Y58" i="1"/>
  <c r="AL58" i="1"/>
  <c r="AF58" i="1"/>
  <c r="AF14" i="1"/>
  <c r="K58" i="1"/>
  <c r="AR14" i="1"/>
  <c r="AL14" i="1"/>
  <c r="Y14" i="1"/>
  <c r="AT57" i="1"/>
  <c r="AT39" i="1"/>
  <c r="AA57" i="1"/>
  <c r="AA39" i="1"/>
  <c r="AN57" i="1"/>
  <c r="AN39" i="1"/>
  <c r="AH57" i="1"/>
  <c r="AH39" i="1"/>
  <c r="M45" i="1"/>
  <c r="AT40" i="1"/>
  <c r="AH55" i="1"/>
  <c r="AA40" i="1"/>
  <c r="AN40" i="1"/>
  <c r="AN55" i="1"/>
  <c r="M46" i="1"/>
  <c r="M57" i="1"/>
  <c r="AA55" i="1"/>
  <c r="AH40" i="1"/>
  <c r="AT55" i="1"/>
  <c r="F46" i="1"/>
  <c r="M75" i="1"/>
  <c r="F75" i="1"/>
  <c r="AN66" i="1"/>
  <c r="AH66" i="1"/>
  <c r="AA66" i="1"/>
  <c r="AT66" i="1"/>
  <c r="M65" i="1"/>
  <c r="K39" i="1"/>
  <c r="AR62" i="1"/>
  <c r="AF62" i="1"/>
  <c r="Y62" i="1"/>
  <c r="AL62" i="1"/>
  <c r="AR73" i="1"/>
  <c r="K70" i="1"/>
  <c r="AL73" i="1"/>
  <c r="AF73" i="1"/>
  <c r="Y73" i="1"/>
  <c r="AR70" i="1"/>
  <c r="Y70" i="1"/>
  <c r="AF5" i="1"/>
  <c r="K5" i="1"/>
  <c r="AL70" i="1"/>
  <c r="AF70" i="1"/>
  <c r="K69" i="1"/>
  <c r="AL5" i="1"/>
  <c r="AR5" i="1"/>
  <c r="Y5" i="1"/>
  <c r="D69" i="1"/>
  <c r="K26" i="1"/>
  <c r="AF29" i="1"/>
  <c r="AR29" i="1"/>
  <c r="AL29" i="1"/>
  <c r="Y29" i="1"/>
  <c r="K10" i="1"/>
  <c r="AF49" i="1"/>
  <c r="AF12" i="1"/>
  <c r="AR12" i="1"/>
  <c r="AR49" i="1"/>
  <c r="AL12" i="1"/>
  <c r="K50" i="1"/>
  <c r="AL49" i="1"/>
  <c r="Y12" i="1"/>
  <c r="Y49" i="1"/>
  <c r="D10" i="1"/>
  <c r="D50" i="1"/>
  <c r="K63" i="1"/>
  <c r="D63" i="1"/>
  <c r="M29" i="1"/>
  <c r="AT26" i="1"/>
  <c r="AN26" i="1"/>
  <c r="AA26" i="1"/>
  <c r="AH26" i="1"/>
  <c r="AR45" i="1"/>
  <c r="Y45" i="1"/>
  <c r="AL45" i="1"/>
  <c r="K48" i="1"/>
  <c r="D48" i="1"/>
  <c r="AF45" i="1"/>
  <c r="K61" i="1"/>
  <c r="AR61" i="1"/>
  <c r="AL61" i="1"/>
  <c r="AF61" i="1"/>
  <c r="Y61" i="1"/>
  <c r="K25" i="1"/>
  <c r="AR27" i="1"/>
  <c r="AL27" i="1"/>
  <c r="Y27" i="1"/>
  <c r="AF27" i="1"/>
  <c r="D25" i="1"/>
  <c r="T40" i="1"/>
  <c r="R27" i="1"/>
  <c r="R30" i="1"/>
  <c r="R45" i="1"/>
  <c r="R70" i="1"/>
  <c r="M11" i="1"/>
  <c r="AH13" i="1"/>
  <c r="AA13" i="1"/>
  <c r="AT13" i="1"/>
  <c r="AN13" i="1"/>
  <c r="F11" i="1"/>
  <c r="AT38" i="1"/>
  <c r="AA38" i="1"/>
  <c r="AN38" i="1"/>
  <c r="M37" i="1"/>
  <c r="AH38" i="1"/>
  <c r="F37" i="1"/>
  <c r="M27" i="1"/>
  <c r="AH30" i="1"/>
  <c r="AA30" i="1"/>
  <c r="AN30" i="1"/>
  <c r="AT30" i="1"/>
  <c r="M62" i="1"/>
  <c r="AT41" i="1"/>
  <c r="AA41" i="1"/>
  <c r="AN41" i="1"/>
  <c r="AH65" i="1"/>
  <c r="AA65" i="1"/>
  <c r="AH41" i="1"/>
  <c r="AT65" i="1"/>
  <c r="M42" i="1"/>
  <c r="AN65" i="1"/>
  <c r="F42" i="1"/>
  <c r="M54" i="1"/>
  <c r="M34" i="1"/>
  <c r="AH53" i="1"/>
  <c r="AH34" i="1"/>
  <c r="AN34" i="1"/>
  <c r="AN53" i="1"/>
  <c r="AA34" i="1"/>
  <c r="AA53" i="1"/>
  <c r="AT34" i="1"/>
  <c r="AT53" i="1"/>
  <c r="F34" i="1"/>
  <c r="AN74" i="1"/>
  <c r="M74" i="1"/>
  <c r="AH74" i="1"/>
  <c r="AA74" i="1"/>
  <c r="AT74" i="1"/>
  <c r="K55" i="1"/>
  <c r="AF54" i="1"/>
  <c r="AR54" i="1"/>
  <c r="AL54" i="1"/>
  <c r="Y54" i="1"/>
  <c r="M12" i="1"/>
  <c r="AT58" i="1"/>
  <c r="AA58" i="1"/>
  <c r="AN58" i="1"/>
  <c r="AH58" i="1"/>
  <c r="AH14" i="1"/>
  <c r="AN14" i="1"/>
  <c r="AT14" i="1"/>
  <c r="AA14" i="1"/>
  <c r="M58" i="1"/>
  <c r="AR57" i="1"/>
  <c r="AR39" i="1"/>
  <c r="Y57" i="1"/>
  <c r="Y39" i="1"/>
  <c r="AL57" i="1"/>
  <c r="AL39" i="1"/>
  <c r="AF57" i="1"/>
  <c r="K45" i="1"/>
  <c r="AF39" i="1"/>
  <c r="AR40" i="1"/>
  <c r="AF55" i="1"/>
  <c r="Y40" i="1"/>
  <c r="AL40" i="1"/>
  <c r="K46" i="1"/>
  <c r="K57" i="1"/>
  <c r="AR55" i="1"/>
  <c r="AL55" i="1"/>
  <c r="AF40" i="1"/>
  <c r="Y55" i="1"/>
  <c r="D46" i="1"/>
  <c r="K75" i="1"/>
  <c r="D75" i="1"/>
  <c r="AN62" i="1"/>
  <c r="M39" i="1"/>
  <c r="AH62" i="1"/>
  <c r="AA62" i="1"/>
  <c r="AT62" i="1"/>
  <c r="AH73" i="1"/>
  <c r="AA73" i="1"/>
  <c r="AT73" i="1"/>
  <c r="M70" i="1"/>
  <c r="AN73" i="1"/>
  <c r="AT70" i="1"/>
  <c r="AA70" i="1"/>
  <c r="M5" i="1"/>
  <c r="AN70" i="1"/>
  <c r="AH70" i="1"/>
  <c r="AH5" i="1"/>
  <c r="AA5" i="1"/>
  <c r="AT5" i="1"/>
  <c r="M69" i="1"/>
  <c r="AN5" i="1"/>
  <c r="F69" i="1"/>
  <c r="M26" i="1"/>
  <c r="AH29" i="1"/>
  <c r="AA29" i="1"/>
  <c r="AN29" i="1"/>
  <c r="AT29" i="1"/>
  <c r="M10" i="1"/>
  <c r="AH49" i="1"/>
  <c r="AH12" i="1"/>
  <c r="AT12" i="1"/>
  <c r="AA49" i="1"/>
  <c r="AT49" i="1"/>
  <c r="M50" i="1"/>
  <c r="AN49" i="1"/>
  <c r="AA12" i="1"/>
  <c r="AN12" i="1"/>
  <c r="F10" i="1"/>
  <c r="F50" i="1"/>
  <c r="M63" i="1"/>
  <c r="F63" i="1"/>
  <c r="K29" i="1"/>
  <c r="AR26" i="1"/>
  <c r="AL26" i="1"/>
  <c r="Y26" i="1"/>
  <c r="AF26" i="1"/>
  <c r="AT45" i="1"/>
  <c r="AA45" i="1"/>
  <c r="AN45" i="1"/>
  <c r="AH45" i="1"/>
  <c r="M48" i="1"/>
  <c r="F48" i="1"/>
  <c r="M61" i="1"/>
  <c r="AH61" i="1"/>
  <c r="AA61" i="1"/>
  <c r="AT61" i="1"/>
  <c r="AN61" i="1"/>
  <c r="M25" i="1"/>
  <c r="AT27" i="1"/>
  <c r="AN27" i="1"/>
  <c r="AA27" i="1"/>
  <c r="AH27" i="1"/>
  <c r="F25" i="1"/>
  <c r="T39" i="1"/>
  <c r="R14" i="1"/>
  <c r="T14" i="1"/>
  <c r="R40" i="1"/>
  <c r="T27" i="1"/>
  <c r="T30" i="1"/>
  <c r="T45" i="1"/>
  <c r="T70" i="1"/>
  <c r="D13" i="1"/>
  <c r="D29" i="1"/>
  <c r="D74" i="1"/>
  <c r="T12" i="1"/>
  <c r="F13" i="1"/>
  <c r="F38" i="1"/>
  <c r="T25" i="1"/>
  <c r="F29" i="1"/>
  <c r="F65" i="1"/>
  <c r="F41" i="1"/>
  <c r="T33" i="1"/>
  <c r="F53" i="1"/>
  <c r="F33" i="1"/>
  <c r="F74" i="1"/>
  <c r="D54" i="1"/>
  <c r="T13" i="1"/>
  <c r="F14" i="1"/>
  <c r="F58" i="1"/>
  <c r="R57" i="1"/>
  <c r="D57" i="1"/>
  <c r="D39" i="1"/>
  <c r="D55" i="1"/>
  <c r="D40" i="1"/>
  <c r="T62" i="1"/>
  <c r="F62" i="1"/>
  <c r="F73" i="1"/>
  <c r="T69" i="1"/>
  <c r="F5" i="1"/>
  <c r="F70" i="1"/>
  <c r="T26" i="1"/>
  <c r="F28" i="1"/>
  <c r="T11" i="1"/>
  <c r="F49" i="1"/>
  <c r="F12" i="1"/>
  <c r="D26" i="1"/>
  <c r="T31" i="1"/>
  <c r="F45" i="1"/>
  <c r="F61" i="1"/>
  <c r="T29" i="1"/>
  <c r="F27" i="1"/>
  <c r="D38" i="1"/>
  <c r="R41" i="1"/>
  <c r="D65" i="1"/>
  <c r="D41" i="1"/>
  <c r="D53" i="1"/>
  <c r="D33" i="1"/>
  <c r="F54" i="1"/>
  <c r="R58" i="1"/>
  <c r="D14" i="1"/>
  <c r="D58" i="1"/>
  <c r="F39" i="1"/>
  <c r="F57" i="1"/>
  <c r="T34" i="1"/>
  <c r="F55" i="1"/>
  <c r="F40" i="1"/>
  <c r="F66" i="1"/>
  <c r="D62" i="1"/>
  <c r="D73" i="1"/>
  <c r="D5" i="1"/>
  <c r="D70" i="1"/>
  <c r="D28" i="1"/>
  <c r="D49" i="1"/>
  <c r="D12" i="1"/>
  <c r="T28" i="1"/>
  <c r="F26" i="1"/>
  <c r="D45" i="1"/>
  <c r="D61" i="1"/>
  <c r="R29" i="1"/>
  <c r="D27" i="1"/>
  <c r="R67" i="1"/>
  <c r="R61" i="1"/>
  <c r="R52" i="1"/>
  <c r="T74" i="1"/>
  <c r="T65" i="1"/>
  <c r="T54" i="1"/>
  <c r="T50" i="1"/>
  <c r="T37" i="1"/>
  <c r="R73" i="1"/>
  <c r="R62" i="1"/>
  <c r="R53" i="1"/>
  <c r="R49" i="1"/>
  <c r="T66" i="1"/>
  <c r="T55" i="1"/>
  <c r="T38" i="1"/>
  <c r="R5" i="1"/>
  <c r="R10" i="1"/>
  <c r="R11" i="1"/>
  <c r="R12" i="1"/>
  <c r="R13" i="1"/>
  <c r="R25" i="1"/>
  <c r="R26" i="1"/>
  <c r="R28" i="1"/>
  <c r="R31" i="1"/>
  <c r="R33" i="1"/>
  <c r="R34" i="1"/>
  <c r="T41" i="1"/>
  <c r="T57" i="1"/>
  <c r="T58" i="1"/>
  <c r="R69" i="1"/>
  <c r="R74" i="1"/>
  <c r="R65" i="1"/>
  <c r="R54" i="1"/>
  <c r="R50" i="1"/>
  <c r="R37" i="1"/>
  <c r="T61" i="1"/>
  <c r="T52" i="1"/>
  <c r="R55" i="1"/>
  <c r="R38" i="1"/>
  <c r="T73" i="1"/>
  <c r="T5" i="1"/>
  <c r="T10" i="1"/>
  <c r="T30" i="2"/>
  <c r="U30" i="2" s="1"/>
  <c r="T67" i="2"/>
  <c r="U67" i="2" s="1"/>
  <c r="T58" i="2"/>
  <c r="U58" i="2" s="1"/>
  <c r="V40" i="2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26" i="2" l="1"/>
  <c r="U26" i="2" s="1"/>
  <c r="T70" i="2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<sst xmlns="http://schemas.openxmlformats.org/spreadsheetml/2006/main" count="576" uniqueCount="230">
  <si>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</si>
  <si>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</si>
  <si>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</si>
  <si>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</si>
  <si>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</si>
  <si>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</si>
  <si>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</si>
  <si>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</si>
  <si>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</si>
  <si>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5" type="noConversion"/>
  </si>
  <si>
    <t>B</t>
    <phoneticPr fontId="25" type="noConversion"/>
  </si>
  <si>
    <t>C</t>
    <phoneticPr fontId="25" type="noConversion"/>
  </si>
  <si>
    <t>D</t>
    <phoneticPr fontId="25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</si>
  <si>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</si>
  <si>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</si>
  <si>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</si>
  <si>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</si>
  <si>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</si>
  <si>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</si>
  <si>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</si>
  <si>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</si>
  <si>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</si>
  <si>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</si>
  <si>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</si>
  <si>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</si>
  <si>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</si>
  <si>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</si>
  <si>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</si>
  <si>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</si>
  <si>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</si>
  <si>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</si>
  <si>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</si>
  <si>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5" type="noConversion"/>
  </si>
  <si>
    <t>SUM</t>
    <phoneticPr fontId="25" type="noConversion"/>
  </si>
  <si>
    <t>Portion</t>
    <phoneticPr fontId="25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</si>
  <si>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</si>
  <si>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</si>
  <si>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</si>
  <si>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</si>
  <si>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</si>
  <si>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</si>
  <si>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</si>
  <si>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</si>
  <si>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</si>
  <si>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</si>
  <si>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</si>
  <si>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</si>
  <si>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5" type="noConversion"/>
  </si>
  <si>
    <t>Hour</t>
    <phoneticPr fontId="25" type="noConversion"/>
  </si>
  <si>
    <t>Hour</t>
    <phoneticPr fontId="25" type="noConversion"/>
  </si>
  <si>
    <t>(enter)
Daily
Program Times</t>
    <phoneticPr fontId="25" type="noConversion"/>
  </si>
  <si>
    <t>Daily Progam Times Guide</t>
    <phoneticPr fontId="25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</si>
  <si>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</si>
  <si>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</si>
  <si>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</si>
  <si>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</si>
  <si>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</si>
  <si>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</si>
  <si>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</si>
  <si>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</si>
  <si>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</si>
  <si>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</si>
  <si>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</si>
  <si>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</si>
  <si>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</si>
  <si>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</si>
  <si>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</si>
  <si>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</si>
  <si>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</si>
  <si>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</si>
  <si>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</si>
  <si>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</si>
  <si>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</si>
  <si>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</si>
  <si>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</si>
  <si>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</si>
  <si>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</si>
  <si>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</si>
  <si>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</si>
  <si>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</si>
  <si>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</si>
  <si>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</si>
  <si>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</si>
  <si>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</si>
  <si>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</si>
  <si>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</si>
  <si>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</si>
  <si>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</si>
  <si>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</si>
  <si>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</si>
  <si>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</si>
  <si>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</si>
  <si>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</si>
  <si>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</si>
  <si>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</si>
  <si>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</si>
  <si>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</si>
  <si>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</si>
  <si>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</si>
  <si>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</si>
  <si>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</si>
  <si>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</si>
  <si>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</si>
  <si>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</si>
  <si>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</si>
  <si>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</si>
  <si>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</si>
  <si>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</si>
  <si>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</si>
  <si>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</si>
  <si>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</si>
  <si>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</si>
  <si>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</si>
  <si>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</si>
  <si>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</si>
  <si>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</si>
  <si>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</si>
  <si>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</si>
  <si>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</si>
  <si>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</si>
  <si>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</si>
  <si>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</si>
  <si>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</si>
  <si>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</si>
  <si>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</si>
  <si>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</si>
  <si>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</si>
  <si>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</si>
  <si>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</si>
  <si>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</si>
  <si>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</si>
  <si>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</si>
  <si>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</si>
  <si>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</si>
  <si>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</si>
  <si>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</si>
  <si>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</si>
  <si>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</si>
  <si>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</si>
  <si>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</si>
  <si>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</si>
  <si>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</si>
  <si>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</si>
  <si>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</si>
  <si>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</si>
  <si>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</si>
  <si>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</si>
  <si>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</si>
  <si>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</si>
  <si>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</si>
  <si>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</si>
  <si>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</si>
  <si>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</si>
  <si>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</si>
  <si>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</si>
  <si>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</si>
  <si>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</si>
  <si>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</si>
  <si>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</si>
  <si>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</si>
  <si>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</si>
  <si>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</si>
  <si>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</si>
  <si>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</si>
  <si>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</si>
  <si>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</si>
  <si>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</si>
  <si>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</si>
  <si>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</si>
  <si>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</si>
  <si>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</si>
  <si>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</si>
  <si>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</si>
  <si>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</si>
  <si>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</si>
  <si>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</si>
  <si>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</si>
  <si>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</si>
  <si>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</si>
  <si>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</si>
  <si>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</si>
  <si>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</si>
  <si>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</si>
  <si>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</si>
  <si>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</si>
  <si>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</si>
  <si>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</si>
  <si>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</si>
  <si>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</si>
  <si>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</si>
  <si>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</si>
  <si>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</si>
  <si>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</si>
  <si>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</si>
  <si>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</si>
  <si>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</si>
  <si>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</si>
  <si>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</si>
  <si>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</si>
  <si>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</si>
  <si>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</si>
  <si>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</si>
  <si>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</si>
  <si>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</si>
  <si>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</si>
  <si>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</si>
  <si>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</si>
  <si>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Bộ máy khoan cầm tay Helly</t>
  </si>
  <si>
    <t>Bộ Mắt kiếng Wins</t>
  </si>
  <si>
    <t>Nồi cơm điện tử Oritochi - LIVE 30'</t>
  </si>
  <si>
    <t>Tỏi đen Uma</t>
  </si>
  <si>
    <t>2016/07/27-08.02 )</t>
  </si>
  <si>
    <t>Đầu karaoke Hanco</t>
  </si>
  <si>
    <t>Máy làm kem tươi Kahchan</t>
  </si>
  <si>
    <t>Máy xịt cao áp Kalis</t>
  </si>
  <si>
    <t>Tảo Spirulina</t>
  </si>
  <si>
    <t>Điện thoại  SMobile V2</t>
  </si>
  <si>
    <t>Bóp ví da Gia Huy</t>
  </si>
  <si>
    <t>03.08</t>
  </si>
  <si>
    <t>04.08</t>
  </si>
  <si>
    <t>05.08</t>
  </si>
  <si>
    <t>06.08</t>
  </si>
  <si>
    <t>07.07</t>
  </si>
  <si>
    <t>08.08</t>
  </si>
  <si>
    <t>09.08</t>
  </si>
  <si>
    <t>Nồi lẩu điện Gowell</t>
  </si>
  <si>
    <t>Bộ 2 áo khoác Dore</t>
  </si>
  <si>
    <t>Máy xay ép DML - LIVE 30'</t>
  </si>
  <si>
    <t>Combo 2 hộp Nấm linh chi Hoàng Gia</t>
  </si>
  <si>
    <t>Weekly programming SCTV10 channel
'08.03-08.09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</si>
</sst>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31" fillId="0" borderId="0" applyFont="0" applyFill="0" applyBorder="0" applyAlignment="0" applyProtection="0"/>
    <xf numFmtId="164" fontId="31" fillId="0" borderId="0" applyFont="0" applyFill="0" applyBorder="0" applyAlignment="0" applyProtection="0">
      <alignment vertical="center"/>
    </xf>
    <xf numFmtId="0" fontId="28" fillId="0" borderId="0"/>
    <xf numFmtId="9" fontId="31" fillId="0" borderId="0" applyFont="0" applyFill="0" applyBorder="0" applyAlignment="0" applyProtection="0">
      <alignment vertical="center"/>
    </xf>
    <xf numFmtId="0" fontId="33" fillId="0" borderId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31" fillId="0" borderId="0" xfId="2" applyFo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6" fillId="0" borderId="0" xfId="4" applyFont="1">
      <alignment vertical="center"/>
    </xf>
    <xf numFmtId="0" fontId="37" fillId="0" borderId="0" xfId="0" applyFont="1" applyAlignment="1">
      <alignment horizontal="center" vertical="center"/>
    </xf>
    <xf numFmtId="164" fontId="35" fillId="0" borderId="0" xfId="2" applyFont="1" applyAlignment="1">
      <alignment horizontal="center" vertical="center"/>
    </xf>
    <xf numFmtId="169" fontId="36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170" fontId="32" fillId="0" borderId="0" xfId="0" applyNumberFormat="1" applyFont="1">
      <alignment vertical="center"/>
    </xf>
    <xf numFmtId="0" fontId="33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8" fillId="0" borderId="0" xfId="0" applyFont="1">
      <alignment vertical="center"/>
    </xf>
    <xf numFmtId="0" fontId="38" fillId="0" borderId="14" xfId="0" applyFont="1" applyFill="1" applyBorder="1">
      <alignment vertical="center"/>
    </xf>
    <xf numFmtId="0" fontId="38" fillId="0" borderId="14" xfId="0" applyFont="1" applyBorder="1">
      <alignment vertical="center"/>
    </xf>
    <xf numFmtId="0" fontId="38" fillId="0" borderId="0" xfId="0" applyFont="1" applyFill="1" applyBorder="1" applyAlignment="1">
      <alignment horizontal="center" vertical="center"/>
    </xf>
    <xf numFmtId="170" fontId="38" fillId="0" borderId="0" xfId="1" applyNumberFormat="1" applyFont="1" applyFill="1" applyBorder="1" applyAlignment="1">
      <alignment horizontal="center" vertical="center"/>
    </xf>
    <xf numFmtId="0" fontId="26" fillId="0" borderId="0" xfId="5" applyFont="1" applyFill="1" applyBorder="1" applyAlignment="1">
      <alignment horizontal="left" vertical="center"/>
    </xf>
    <xf numFmtId="0" fontId="26" fillId="0" borderId="0" xfId="5" applyFont="1" applyFill="1" applyBorder="1" applyAlignment="1">
      <alignment vertical="center" wrapText="1"/>
    </xf>
    <xf numFmtId="170" fontId="38" fillId="0" borderId="0" xfId="1" applyNumberFormat="1" applyFont="1" applyBorder="1" applyAlignment="1">
      <alignment horizontal="center" vertical="center"/>
    </xf>
    <xf numFmtId="0" fontId="38" fillId="0" borderId="0" xfId="0" applyFont="1" applyBorder="1">
      <alignment vertical="center"/>
    </xf>
    <xf numFmtId="0" fontId="38" fillId="0" borderId="0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26" fillId="3" borderId="0" xfId="5" applyFont="1" applyFill="1" applyBorder="1" applyAlignment="1">
      <alignment vertical="center" wrapText="1"/>
    </xf>
    <xf numFmtId="170" fontId="38" fillId="0" borderId="0" xfId="1" applyNumberFormat="1" applyFont="1" applyAlignment="1">
      <alignment horizontal="center" vertical="center"/>
    </xf>
    <xf numFmtId="170" fontId="38" fillId="0" borderId="14" xfId="1" applyNumberFormat="1" applyFont="1" applyBorder="1" applyAlignment="1">
      <alignment horizontal="center" vertical="center"/>
    </xf>
    <xf numFmtId="170" fontId="32" fillId="0" borderId="0" xfId="1" applyNumberFormat="1" applyFont="1" applyAlignment="1">
      <alignment horizontal="center" vertical="center"/>
    </xf>
    <xf numFmtId="0" fontId="26" fillId="2" borderId="0" xfId="5" applyFont="1" applyFill="1" applyBorder="1" applyAlignment="1">
      <alignment vertical="center" wrapText="1"/>
    </xf>
    <xf numFmtId="0" fontId="26" fillId="3" borderId="0" xfId="5" applyFont="1" applyFill="1" applyBorder="1" applyAlignment="1">
      <alignment horizontal="left" vertical="center" wrapText="1"/>
    </xf>
    <xf numFmtId="0" fontId="26" fillId="4" borderId="0" xfId="5" applyFont="1" applyFill="1" applyBorder="1" applyAlignment="1">
      <alignment horizontal="left" vertical="center" wrapText="1"/>
    </xf>
    <xf numFmtId="0" fontId="38" fillId="0" borderId="0" xfId="0" applyFont="1" applyFill="1" applyBorder="1">
      <alignment vertical="center"/>
    </xf>
    <xf numFmtId="0" fontId="26" fillId="5" borderId="0" xfId="5" applyFont="1" applyFill="1" applyBorder="1" applyAlignment="1">
      <alignment horizontal="left" vertical="center" wrapText="1"/>
    </xf>
    <xf numFmtId="0" fontId="26" fillId="5" borderId="0" xfId="5" applyFont="1" applyFill="1" applyBorder="1" applyAlignment="1">
      <alignment vertical="center" wrapText="1"/>
    </xf>
    <xf numFmtId="0" fontId="26" fillId="6" borderId="0" xfId="5" applyFont="1" applyFill="1" applyBorder="1" applyAlignment="1">
      <alignment horizontal="left" vertical="center" wrapText="1"/>
    </xf>
    <xf numFmtId="0" fontId="38" fillId="4" borderId="0" xfId="0" applyFont="1" applyFill="1" applyBorder="1" applyAlignment="1">
      <alignment horizontal="left" vertical="center" wrapText="1"/>
    </xf>
    <xf numFmtId="0" fontId="26" fillId="7" borderId="0" xfId="5" applyFont="1" applyFill="1" applyBorder="1" applyAlignment="1">
      <alignment horizontal="left" vertical="center" wrapText="1"/>
    </xf>
    <xf numFmtId="0" fontId="38" fillId="0" borderId="15" xfId="0" applyFont="1" applyBorder="1">
      <alignment vertical="center"/>
    </xf>
    <xf numFmtId="0" fontId="26" fillId="7" borderId="0" xfId="5" applyFont="1" applyFill="1" applyBorder="1" applyAlignment="1">
      <alignment horizontal="left" vertical="center"/>
    </xf>
    <xf numFmtId="0" fontId="38" fillId="8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horizontal="center" vertical="center"/>
    </xf>
    <xf numFmtId="170" fontId="32" fillId="2" borderId="0" xfId="0" applyNumberFormat="1" applyFont="1" applyFill="1">
      <alignment vertical="center"/>
    </xf>
    <xf numFmtId="0" fontId="27" fillId="0" borderId="0" xfId="5" applyFont="1" applyFill="1" applyBorder="1" applyAlignment="1">
      <alignment vertical="center"/>
    </xf>
    <xf numFmtId="0" fontId="27" fillId="0" borderId="2" xfId="5" applyFont="1" applyFill="1" applyBorder="1" applyAlignment="1">
      <alignment vertical="center"/>
    </xf>
    <xf numFmtId="0" fontId="27" fillId="0" borderId="0" xfId="5" applyFont="1" applyFill="1" applyBorder="1" applyAlignment="1">
      <alignment horizontal="left" vertical="center"/>
    </xf>
    <xf numFmtId="0" fontId="27" fillId="0" borderId="0" xfId="5" applyFont="1" applyFill="1" applyBorder="1" applyAlignment="1">
      <alignment horizontal="left" vertical="center" wrapText="1"/>
    </xf>
    <xf numFmtId="0" fontId="27" fillId="0" borderId="2" xfId="5" applyFont="1" applyFill="1" applyBorder="1" applyAlignment="1">
      <alignment horizontal="left" vertical="center"/>
    </xf>
    <xf numFmtId="0" fontId="27" fillId="0" borderId="0" xfId="5" applyFont="1" applyFill="1" applyBorder="1" applyAlignment="1">
      <alignment vertical="center" wrapText="1"/>
    </xf>
    <xf numFmtId="0" fontId="27" fillId="0" borderId="3" xfId="5" applyFont="1" applyFill="1" applyBorder="1" applyAlignment="1">
      <alignment vertical="center"/>
    </xf>
    <xf numFmtId="0" fontId="39" fillId="0" borderId="0" xfId="0" applyFont="1" applyFill="1">
      <alignment vertical="center"/>
    </xf>
    <xf numFmtId="0" fontId="39" fillId="0" borderId="0" xfId="0" applyFont="1">
      <alignment vertical="center"/>
    </xf>
    <xf numFmtId="0" fontId="39" fillId="9" borderId="4" xfId="0" applyFont="1" applyFill="1" applyBorder="1">
      <alignment vertical="center"/>
    </xf>
    <xf numFmtId="165" fontId="39" fillId="9" borderId="3" xfId="0" applyNumberFormat="1" applyFont="1" applyFill="1" applyBorder="1" applyAlignment="1">
      <alignment horizontal="center" vertical="center"/>
    </xf>
    <xf numFmtId="165" fontId="39" fillId="9" borderId="5" xfId="0" applyNumberFormat="1" applyFont="1" applyFill="1" applyBorder="1" applyAlignment="1">
      <alignment vertical="center"/>
    </xf>
    <xf numFmtId="0" fontId="39" fillId="9" borderId="6" xfId="0" applyFont="1" applyFill="1" applyBorder="1">
      <alignment vertical="center"/>
    </xf>
    <xf numFmtId="0" fontId="39" fillId="9" borderId="0" xfId="0" applyFont="1" applyFill="1" applyBorder="1" applyAlignment="1">
      <alignment horizontal="center" vertical="center"/>
    </xf>
    <xf numFmtId="0" fontId="39" fillId="9" borderId="7" xfId="0" applyFont="1" applyFill="1" applyBorder="1" applyAlignment="1">
      <alignment vertical="center"/>
    </xf>
    <xf numFmtId="0" fontId="39" fillId="0" borderId="8" xfId="0" applyFont="1" applyBorder="1">
      <alignment vertical="center"/>
    </xf>
    <xf numFmtId="0" fontId="39" fillId="0" borderId="3" xfId="0" applyFont="1" applyBorder="1">
      <alignment vertical="center"/>
    </xf>
    <xf numFmtId="0" fontId="39" fillId="0" borderId="3" xfId="0" applyFont="1" applyBorder="1" applyAlignment="1">
      <alignment horizontal="left" vertical="center"/>
    </xf>
    <xf numFmtId="0" fontId="39" fillId="0" borderId="9" xfId="0" applyFont="1" applyBorder="1">
      <alignment vertical="center"/>
    </xf>
    <xf numFmtId="0" fontId="39" fillId="0" borderId="5" xfId="0" applyFont="1" applyBorder="1">
      <alignment vertical="center"/>
    </xf>
    <xf numFmtId="0" fontId="39" fillId="0" borderId="3" xfId="0" applyFont="1" applyFill="1" applyBorder="1">
      <alignment vertical="center"/>
    </xf>
    <xf numFmtId="0" fontId="39" fillId="0" borderId="3" xfId="0" applyFont="1" applyFill="1" applyBorder="1" applyAlignment="1">
      <alignment horizontal="center" vertical="center"/>
    </xf>
    <xf numFmtId="0" fontId="39" fillId="0" borderId="0" xfId="0" applyFont="1" applyFill="1" applyBorder="1">
      <alignment vertical="center"/>
    </xf>
    <xf numFmtId="0" fontId="39" fillId="0" borderId="10" xfId="0" applyFont="1" applyFill="1" applyBorder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0" fontId="39" fillId="0" borderId="8" xfId="0" applyFont="1" applyFill="1" applyBorder="1">
      <alignment vertical="center"/>
    </xf>
    <xf numFmtId="0" fontId="39" fillId="0" borderId="4" xfId="0" applyFont="1" applyBorder="1" applyAlignment="1">
      <alignment vertical="center"/>
    </xf>
    <xf numFmtId="0" fontId="39" fillId="0" borderId="0" xfId="0" applyFont="1" applyBorder="1">
      <alignment vertical="center"/>
    </xf>
    <xf numFmtId="0" fontId="39" fillId="0" borderId="11" xfId="0" applyFont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0" xfId="0" applyFont="1" applyFill="1" applyBorder="1" applyAlignment="1">
      <alignment vertical="center"/>
    </xf>
    <xf numFmtId="0" fontId="39" fillId="0" borderId="3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0" fontId="39" fillId="10" borderId="8" xfId="0" applyFont="1" applyFill="1" applyBorder="1" applyAlignment="1">
      <alignment vertical="center"/>
    </xf>
    <xf numFmtId="0" fontId="39" fillId="10" borderId="10" xfId="0" applyFont="1" applyFill="1" applyBorder="1" applyAlignment="1">
      <alignment vertical="center"/>
    </xf>
    <xf numFmtId="20" fontId="39" fillId="0" borderId="0" xfId="0" applyNumberFormat="1" applyFo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27" fillId="0" borderId="3" xfId="5" applyFont="1" applyFill="1" applyBorder="1" applyAlignment="1">
      <alignment horizontal="left" vertical="center"/>
    </xf>
    <xf numFmtId="0" fontId="32" fillId="0" borderId="0" xfId="0" applyFont="1" applyBorder="1">
      <alignment vertical="center"/>
    </xf>
    <xf numFmtId="0" fontId="39" fillId="0" borderId="3" xfId="0" applyFont="1" applyBorder="1" applyAlignment="1">
      <alignment horizontal="center" vertical="center"/>
    </xf>
    <xf numFmtId="0" fontId="39" fillId="0" borderId="10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39" fillId="2" borderId="8" xfId="0" applyFont="1" applyFill="1" applyBorder="1" applyAlignment="1">
      <alignment vertical="center"/>
    </xf>
    <xf numFmtId="0" fontId="39" fillId="2" borderId="10" xfId="0" applyFont="1" applyFill="1" applyBorder="1" applyAlignment="1">
      <alignment vertical="center"/>
    </xf>
    <xf numFmtId="0" fontId="39" fillId="11" borderId="8" xfId="0" applyFont="1" applyFill="1" applyBorder="1" applyAlignment="1">
      <alignment vertical="center"/>
    </xf>
    <xf numFmtId="0" fontId="39" fillId="11" borderId="10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170" fontId="32" fillId="0" borderId="0" xfId="1" applyNumberFormat="1" applyFont="1" applyBorder="1" applyAlignment="1">
      <alignment horizontal="center" vertical="center"/>
    </xf>
    <xf numFmtId="0" fontId="41" fillId="0" borderId="13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40" fillId="0" borderId="0" xfId="0" applyFont="1">
      <alignment vertical="center"/>
    </xf>
    <xf numFmtId="0" fontId="40" fillId="0" borderId="0" xfId="0" applyFont="1" applyBorder="1">
      <alignment vertical="center"/>
    </xf>
    <xf numFmtId="0" fontId="40" fillId="0" borderId="0" xfId="0" applyFont="1" applyBorder="1" applyAlignment="1">
      <alignment vertical="center"/>
    </xf>
    <xf numFmtId="170" fontId="40" fillId="0" borderId="0" xfId="1" applyNumberFormat="1" applyFont="1" applyBorder="1" applyAlignment="1">
      <alignment horizontal="center" vertical="center"/>
    </xf>
    <xf numFmtId="166" fontId="40" fillId="0" borderId="0" xfId="0" applyNumberFormat="1" applyFont="1">
      <alignment vertical="center"/>
    </xf>
    <xf numFmtId="0" fontId="40" fillId="0" borderId="15" xfId="0" applyFont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0" fillId="8" borderId="14" xfId="0" applyFont="1" applyFill="1" applyBorder="1">
      <alignment vertical="center"/>
    </xf>
    <xf numFmtId="0" fontId="39" fillId="0" borderId="0" xfId="0" applyFont="1" applyAlignment="1">
      <alignment horizontal="left" vertical="center"/>
    </xf>
    <xf numFmtId="165" fontId="39" fillId="9" borderId="3" xfId="0" applyNumberFormat="1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3" fillId="12" borderId="1" xfId="0" applyFont="1" applyFill="1" applyBorder="1" applyAlignment="1">
      <alignment vertical="center"/>
    </xf>
    <xf numFmtId="0" fontId="44" fillId="0" borderId="0" xfId="0" applyFont="1" applyFill="1" applyBorder="1">
      <alignment vertical="center"/>
    </xf>
    <xf numFmtId="170" fontId="44" fillId="0" borderId="0" xfId="1" applyNumberFormat="1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44" fillId="0" borderId="0" xfId="0" applyFont="1" applyBorder="1" applyAlignment="1">
      <alignment horizontal="center" vertical="center"/>
    </xf>
    <xf numFmtId="171" fontId="24" fillId="0" borderId="0" xfId="1" applyNumberFormat="1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left" vertical="top" wrapText="1"/>
    </xf>
    <xf numFmtId="0" fontId="24" fillId="0" borderId="0" xfId="0" applyFont="1" applyBorder="1">
      <alignment vertical="center"/>
    </xf>
    <xf numFmtId="171" fontId="44" fillId="0" borderId="0" xfId="1" applyNumberFormat="1" applyFont="1" applyBorder="1" applyAlignment="1">
      <alignment horizontal="center" vertical="center"/>
    </xf>
    <xf numFmtId="171" fontId="24" fillId="0" borderId="0" xfId="1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45" fillId="12" borderId="0" xfId="0" applyFont="1" applyFill="1" applyBorder="1" applyAlignment="1">
      <alignment vertical="center"/>
    </xf>
    <xf numFmtId="0" fontId="23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40" fillId="12" borderId="0" xfId="0" applyFont="1" applyFill="1" applyBorder="1" applyAlignment="1">
      <alignment horizontal="center" vertical="center"/>
    </xf>
    <xf numFmtId="0" fontId="40" fillId="12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9" fillId="12" borderId="0" xfId="0" applyFont="1" applyFill="1" applyBorder="1" applyAlignment="1">
      <alignment horizontal="center"/>
    </xf>
    <xf numFmtId="0" fontId="40" fillId="12" borderId="0" xfId="0" applyFont="1" applyFill="1" applyBorder="1" applyAlignment="1">
      <alignment vertical="center"/>
    </xf>
    <xf numFmtId="171" fontId="40" fillId="12" borderId="0" xfId="1" applyNumberFormat="1" applyFont="1" applyFill="1" applyBorder="1" applyAlignment="1">
      <alignment horizontal="center" vertical="center"/>
    </xf>
    <xf numFmtId="0" fontId="30" fillId="12" borderId="0" xfId="5" applyFont="1" applyFill="1" applyBorder="1" applyAlignment="1">
      <alignment horizontal="left" vertical="top" wrapText="1"/>
    </xf>
    <xf numFmtId="170" fontId="40" fillId="12" borderId="0" xfId="1" applyNumberFormat="1" applyFont="1" applyFill="1" applyBorder="1" applyAlignment="1">
      <alignment horizontal="center" vertical="center"/>
    </xf>
    <xf numFmtId="170" fontId="40" fillId="12" borderId="0" xfId="1" applyNumberFormat="1" applyFont="1" applyFill="1" applyBorder="1" applyAlignment="1">
      <alignment vertical="center"/>
    </xf>
    <xf numFmtId="167" fontId="40" fillId="12" borderId="0" xfId="0" applyNumberFormat="1" applyFont="1" applyFill="1" applyBorder="1">
      <alignment vertical="center"/>
    </xf>
    <xf numFmtId="9" fontId="40" fillId="12" borderId="0" xfId="4" applyFont="1" applyFill="1" applyBorder="1">
      <alignment vertical="center"/>
    </xf>
    <xf numFmtId="170" fontId="40" fillId="12" borderId="0" xfId="0" applyNumberFormat="1" applyFont="1" applyFill="1" applyBorder="1">
      <alignment vertical="center"/>
    </xf>
    <xf numFmtId="170" fontId="40" fillId="12" borderId="0" xfId="0" applyNumberFormat="1" applyFont="1" applyFill="1">
      <alignment vertical="center"/>
    </xf>
    <xf numFmtId="170" fontId="32" fillId="12" borderId="0" xfId="0" applyNumberFormat="1" applyFont="1" applyFill="1">
      <alignment vertical="center"/>
    </xf>
    <xf numFmtId="0" fontId="21" fillId="12" borderId="0" xfId="0" applyFont="1" applyFill="1">
      <alignment vertical="center"/>
    </xf>
    <xf numFmtId="170" fontId="32" fillId="12" borderId="0" xfId="1" applyNumberFormat="1" applyFont="1" applyFill="1" applyAlignment="1">
      <alignment vertical="center"/>
    </xf>
    <xf numFmtId="171" fontId="32" fillId="12" borderId="0" xfId="1" applyNumberFormat="1" applyFont="1" applyFill="1" applyAlignment="1">
      <alignment vertical="center"/>
    </xf>
    <xf numFmtId="0" fontId="32" fillId="12" borderId="0" xfId="0" applyFont="1" applyFill="1" applyBorder="1" applyAlignment="1">
      <alignment horizontal="center" vertical="center"/>
    </xf>
    <xf numFmtId="0" fontId="32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8" fillId="12" borderId="0" xfId="0" applyFont="1" applyFill="1">
      <alignment vertical="center"/>
    </xf>
    <xf numFmtId="0" fontId="17" fillId="0" borderId="0" xfId="0" applyFont="1" applyBorder="1" applyAlignment="1">
      <alignment vertical="center" wrapText="1"/>
    </xf>
    <xf numFmtId="0" fontId="32" fillId="12" borderId="0" xfId="0" applyFont="1" applyFill="1" applyBorder="1" applyAlignment="1">
      <alignment vertical="center"/>
    </xf>
    <xf numFmtId="0" fontId="16" fillId="0" borderId="0" xfId="0" applyFont="1" applyBorder="1">
      <alignment vertical="center"/>
    </xf>
    <xf numFmtId="0" fontId="16" fillId="12" borderId="0" xfId="0" applyFont="1" applyFill="1">
      <alignment vertical="center"/>
    </xf>
    <xf numFmtId="0" fontId="15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30" fillId="12" borderId="0" xfId="5" applyFont="1" applyFill="1" applyBorder="1" applyAlignment="1">
      <alignment horizontal="center" vertical="top" wrapText="1"/>
    </xf>
    <xf numFmtId="171" fontId="13" fillId="0" borderId="0" xfId="1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0" xfId="5" applyFont="1" applyFill="1" applyBorder="1" applyAlignment="1">
      <alignment horizontal="left" vertical="top" wrapText="1"/>
    </xf>
    <xf numFmtId="0" fontId="1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2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165" fontId="39" fillId="9" borderId="8" xfId="0" quotePrefix="1" applyNumberFormat="1" applyFont="1" applyFill="1" applyBorder="1" applyAlignment="1">
      <alignment horizontal="center" vertical="center"/>
    </xf>
    <xf numFmtId="165" fontId="39" fillId="9" borderId="3" xfId="0" quotePrefix="1" applyNumberFormat="1" applyFont="1" applyFill="1" applyBorder="1" applyAlignment="1">
      <alignment horizontal="center" vertical="center"/>
    </xf>
    <xf numFmtId="165" fontId="39" fillId="9" borderId="5" xfId="0" quotePrefix="1" applyNumberFormat="1" applyFont="1" applyFill="1" applyBorder="1" applyAlignment="1">
      <alignment horizontal="center" vertical="center"/>
    </xf>
    <xf numFmtId="0" fontId="39" fillId="9" borderId="12" xfId="0" applyFont="1" applyFill="1" applyBorder="1" applyAlignment="1">
      <alignment horizontal="center" vertical="center"/>
    </xf>
    <xf numFmtId="0" fontId="39" fillId="9" borderId="13" xfId="0" applyFont="1" applyFill="1" applyBorder="1" applyAlignment="1">
      <alignment horizontal="center" vertical="center"/>
    </xf>
    <xf numFmtId="0" fontId="39" fillId="9" borderId="7" xfId="0" applyFont="1" applyFill="1" applyBorder="1" applyAlignment="1">
      <alignment horizontal="center" vertical="center"/>
    </xf>
    <xf numFmtId="0" fontId="39" fillId="9" borderId="12" xfId="0" quotePrefix="1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8" fillId="12" borderId="0" xfId="5" applyFont="1" applyFill="1" applyBorder="1" applyAlignment="1">
      <alignment horizontal="center" vertical="top" wrapText="1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850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7.08"/>
      <sheetName val="08.08-14.08"/>
      <sheetName val="13.08-19.08"/>
      <sheetName val="M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6">
          <cell r="C26" t="str">
            <v>Máy tạo khí ozone Lifepro</v>
          </cell>
        </row>
        <row r="28">
          <cell r="C28" t="str">
            <v>Võng xếp Bình Minh Phú</v>
          </cell>
        </row>
        <row r="30">
          <cell r="C30" t="str">
            <v>Vòi sen tăng áp Paven</v>
          </cell>
        </row>
        <row r="32">
          <cell r="C32" t="str">
            <v>Nồi hấp đa năng
(Hộp cơm 3 tầng Magic Korea)</v>
          </cell>
        </row>
        <row r="34">
          <cell r="C34" t="str">
            <v>Tỏi đen Uma</v>
          </cell>
        </row>
        <row r="36">
          <cell r="C36" t="str">
            <v>Bóp ví da Gia Huy</v>
          </cell>
        </row>
        <row r="38">
          <cell r="C38" t="str">
            <v>Ba lô kéoTOMI 8C</v>
          </cell>
        </row>
        <row r="40">
          <cell r="C40" t="str">
            <v>Máy xay Iruka</v>
          </cell>
        </row>
        <row r="42">
          <cell r="C42" t="str">
            <v>Nệm massage Bella</v>
          </cell>
        </row>
        <row r="44">
          <cell r="C44" t="str">
            <v>Áo thun For Men</v>
          </cell>
        </row>
        <row r="46">
          <cell r="C46" t="str">
            <v>Thiết bị lọc nước WARPURE</v>
          </cell>
        </row>
        <row r="48">
          <cell r="C48" t="str">
            <v>Bộ 12 đôi vớ For Men</v>
          </cell>
        </row>
        <row r="50">
          <cell r="C50" t="str">
            <v>Nồi ủ GoodLife 7L</v>
          </cell>
        </row>
        <row r="52">
          <cell r="C52" t="str">
            <v>Bộ quần lót nam DIM</v>
          </cell>
        </row>
        <row r="54">
          <cell r="C54" t="str">
            <v>Điện thoại  SMobile V2</v>
          </cell>
        </row>
        <row r="56">
          <cell r="C56" t="str">
            <v>Tảo Spirulina</v>
          </cell>
        </row>
        <row r="58">
          <cell r="C58" t="str">
            <v>Máy tập bụng NEW SIX PACK CARE - LIVE 30'</v>
          </cell>
        </row>
        <row r="60">
          <cell r="C60" t="str">
            <v>Nồi cơm điện tử Oritochi - LIVE 30'</v>
          </cell>
        </row>
        <row r="62">
          <cell r="C62" t="str">
            <v>Đồng hồ điện thoại S Mobile W1</v>
          </cell>
        </row>
        <row r="64">
          <cell r="C64" t="str">
            <v>Bộ sưu tập nữ trang Midu</v>
          </cell>
        </row>
        <row r="66">
          <cell r="C66" t="str">
            <v>Áo thun nữ Vita Bella</v>
          </cell>
        </row>
        <row r="68">
          <cell r="C68" t="str">
            <v>Bộ son JO-A 3 cây</v>
          </cell>
        </row>
        <row r="70">
          <cell r="C70" t="str">
            <v>Giày Tây VNL</v>
          </cell>
        </row>
        <row r="72">
          <cell r="C72" t="str">
            <v>Kem phấn nước JO-A</v>
          </cell>
        </row>
        <row r="74">
          <cell r="C74" t="str">
            <v>Máy xịt cao áp Kalis</v>
          </cell>
        </row>
        <row r="76">
          <cell r="C76" t="str">
            <v>Máy xay ép đa năng DML</v>
          </cell>
        </row>
        <row r="78">
          <cell r="C78" t="str">
            <v>Quạt làm lạnh không khí Oritochi</v>
          </cell>
        </row>
        <row r="80">
          <cell r="C80" t="str">
            <v>Lò nướng Mishio</v>
          </cell>
        </row>
        <row r="82">
          <cell r="C82" t="str">
            <v>Máy làm kem tươi Kahchan</v>
          </cell>
        </row>
        <row r="84">
          <cell r="C84" t="str">
            <v>Máy xịt rửa cao áp Kachi</v>
          </cell>
        </row>
        <row r="86">
          <cell r="C86" t="str">
            <v>Vòi nước đa năng Magic Hose</v>
          </cell>
        </row>
        <row r="88">
          <cell r="C88" t="str">
            <v>Nồi 22 chức năng Vone</v>
          </cell>
        </row>
        <row r="90">
          <cell r="C90" t="str">
            <v>Máy tính bảng LV 117</v>
          </cell>
        </row>
        <row r="92">
          <cell r="C92" t="str">
            <v xml:space="preserve">Bộ dụng cụ D.I.Y - LIVE 30' </v>
          </cell>
        </row>
        <row r="94">
          <cell r="C94" t="str">
            <v>Nồi chiên không dầu Vone - LIVE 30'</v>
          </cell>
        </row>
        <row r="96">
          <cell r="C96" t="str">
            <v>Điện thoại di động LV 6S</v>
          </cell>
        </row>
        <row r="98">
          <cell r="C98" t="str">
            <v>Máy xịt rửa cao áp Kachi</v>
          </cell>
        </row>
        <row r="100">
          <cell r="C100" t="str">
            <v>Thang nhôm xếp Kalis</v>
          </cell>
        </row>
        <row r="102">
          <cell r="C102" t="str">
            <v>Máy xay Iruka</v>
          </cell>
        </row>
        <row r="104">
          <cell r="C104" t="str">
            <v>Bóp ví, dây nịt da VNL</v>
          </cell>
        </row>
        <row r="106">
          <cell r="C106" t="str">
            <v>Điện thoại di động LV 123</v>
          </cell>
        </row>
        <row r="108">
          <cell r="C108" t="str">
            <v>Tivi ASANZO</v>
          </cell>
        </row>
        <row r="110">
          <cell r="C110" t="str">
            <v>Lò nướng Mishio</v>
          </cell>
        </row>
        <row r="112">
          <cell r="C112" t="str">
            <v>Bộ bóp và dây thắt lưng Laka</v>
          </cell>
        </row>
        <row r="114">
          <cell r="C114" t="str">
            <v>Máy tính bảng LV 117</v>
          </cell>
        </row>
        <row r="117">
          <cell r="C117" t="str">
            <v>Nồi 22 chức năng Vone</v>
          </cell>
        </row>
        <row r="119">
          <cell r="C119" t="str">
            <v>Áo thun For Men</v>
          </cell>
        </row>
        <row r="121">
          <cell r="C121" t="str">
            <v>Bộ thẻ học Tiếng Anh 3D Ekid - LIVE 30'</v>
          </cell>
        </row>
        <row r="123">
          <cell r="C123" t="str">
            <v>Đồng hồ kim cương - đá đỏ SwissGuard - LIVE 30'</v>
          </cell>
        </row>
        <row r="125">
          <cell r="C125" t="str">
            <v>Bếp ga HN RichMan 1 vòng nhiệt - LIVE 30'</v>
          </cell>
        </row>
        <row r="127">
          <cell r="C127" t="str">
            <v xml:space="preserve">Bộ dụng cụ D.I.Y - LIVE 30' </v>
          </cell>
        </row>
        <row r="129">
          <cell r="C129" t="str">
            <v>Đầu karaoke Boruco</v>
          </cell>
        </row>
        <row r="131">
          <cell r="C131" t="str">
            <v>Valy Macat D3X</v>
          </cell>
        </row>
        <row r="133">
          <cell r="C133" t="str">
            <v>Đầu karaoke Xuho</v>
          </cell>
        </row>
        <row r="135">
          <cell r="C135" t="str">
            <v>Máy tạo khí ozone Lifepro</v>
          </cell>
        </row>
        <row r="138">
          <cell r="C138" t="str">
            <v>Võng xếp Bình Minh Phú</v>
          </cell>
        </row>
        <row r="140">
          <cell r="C140" t="str">
            <v>Máy làm giá GV102</v>
          </cell>
        </row>
        <row r="142">
          <cell r="C142" t="str">
            <v>Giường xếp đa năng Bình Minh Phú</v>
          </cell>
        </row>
        <row r="144">
          <cell r="C144" t="str">
            <v>Đầu karaoke Hanco</v>
          </cell>
        </row>
      </sheetData>
      <sheetData sheetId="11">
        <row r="25">
          <cell r="C25" t="str">
            <v>Máy tạo khí ozone Lifepro</v>
          </cell>
        </row>
        <row r="26">
          <cell r="C26" t="str">
            <v>Võng xếp Bình Minh Phú</v>
          </cell>
        </row>
        <row r="27">
          <cell r="C27" t="str">
            <v>Tảo Spirulina</v>
          </cell>
        </row>
        <row r="28">
          <cell r="C28" t="str">
            <v>Nồi hấp đa năng
(Hộp cơm 3 tầng Magic Korea)</v>
          </cell>
        </row>
        <row r="30">
          <cell r="C30" t="str">
            <v>Tỏi đen Uma</v>
          </cell>
        </row>
        <row r="32">
          <cell r="C32" t="str">
            <v>Máy xay Iruka</v>
          </cell>
        </row>
        <row r="34">
          <cell r="C34" t="str">
            <v>Nệm massage Bella</v>
          </cell>
        </row>
        <row r="36">
          <cell r="C36" t="str">
            <v>Áo thun For Men</v>
          </cell>
        </row>
        <row r="38">
          <cell r="C38" t="str">
            <v>Thiết bị lọc nước WARPURE</v>
          </cell>
        </row>
        <row r="40">
          <cell r="C40" t="str">
            <v>Bộ 12 đôi vớ For Men</v>
          </cell>
        </row>
        <row r="42">
          <cell r="C42" t="str">
            <v>Nồi ủ GoodLife 7L</v>
          </cell>
        </row>
        <row r="44">
          <cell r="C44" t="str">
            <v>Bộ quần lót nam DIM</v>
          </cell>
        </row>
        <row r="46">
          <cell r="C46" t="str">
            <v>Điện thoại  SMobile V2</v>
          </cell>
        </row>
        <row r="48">
          <cell r="C48" t="str">
            <v>Combo 2 hộp Nấm linh chi Hoàng Gia</v>
          </cell>
        </row>
        <row r="50">
          <cell r="C50" t="str">
            <v>Máy xay ép DML - LIVE 30'</v>
          </cell>
        </row>
        <row r="52">
          <cell r="C52" t="str">
            <v>Máy tập bụng NEW SIX PACK CARE - LIVE 30'</v>
          </cell>
        </row>
        <row r="54">
          <cell r="C54" t="str">
            <v>Nồi cơm điện tử Oritochi - LIVE 30'</v>
          </cell>
        </row>
        <row r="56">
          <cell r="C56" t="str">
            <v>Đồng hồ điện thoại S Mobile W1</v>
          </cell>
        </row>
        <row r="58">
          <cell r="C58" t="str">
            <v>Bộ son JO-A 3 cây</v>
          </cell>
        </row>
        <row r="60">
          <cell r="C60" t="str">
            <v>Giày Tây VNL</v>
          </cell>
        </row>
        <row r="62">
          <cell r="C62" t="str">
            <v>Kem phấn nước JO-A</v>
          </cell>
        </row>
        <row r="64">
          <cell r="C64" t="str">
            <v>Bộ 3 quần Jegging Vita Bela 2015</v>
          </cell>
        </row>
        <row r="66">
          <cell r="C66" t="str">
            <v>Áo thun nữ Vita Bella</v>
          </cell>
        </row>
        <row r="68">
          <cell r="C68" t="str">
            <v>Bộ 2 áo khoác Dore</v>
          </cell>
        </row>
        <row r="70">
          <cell r="C70" t="str">
            <v>Máy xịt cao áp Kalis</v>
          </cell>
        </row>
        <row r="72">
          <cell r="C72" t="str">
            <v>Quạt làm lạnh không khí Oritochi</v>
          </cell>
        </row>
        <row r="74">
          <cell r="C74" t="str">
            <v>Lò nướng Mishio</v>
          </cell>
        </row>
        <row r="76">
          <cell r="C76" t="str">
            <v>Bộ Mắt kiếng Wins</v>
          </cell>
        </row>
        <row r="78">
          <cell r="C78" t="str">
            <v>Vòi nước đa năng Magic Hose</v>
          </cell>
        </row>
        <row r="80">
          <cell r="C80" t="str">
            <v>Máy xịt rửa cao áp Kachi</v>
          </cell>
        </row>
        <row r="82">
          <cell r="C82" t="str">
            <v>Bếp ga HN RichMan 1 vòng nhiệt - LIVE 30'</v>
          </cell>
        </row>
        <row r="84">
          <cell r="C84" t="str">
            <v>Nồi chiên không dầu Vone - LIVE 30'</v>
          </cell>
        </row>
        <row r="86">
          <cell r="C86" t="str">
            <v xml:space="preserve">Bộ dụng cụ D.I.Y - LIVE 30' </v>
          </cell>
        </row>
        <row r="88">
          <cell r="C88" t="str">
            <v>Nồi 22 chức năng Vone</v>
          </cell>
        </row>
        <row r="90">
          <cell r="C90" t="str">
            <v>Máy tính bảng LV 117</v>
          </cell>
        </row>
        <row r="92">
          <cell r="C92" t="str">
            <v>Nồi lẩu điện Gowell</v>
          </cell>
        </row>
        <row r="94">
          <cell r="C94" t="str">
            <v>Điện thoại di động LV 6S</v>
          </cell>
        </row>
        <row r="96">
          <cell r="C96" t="str">
            <v>Máy xịt rửa cao áp Kachi</v>
          </cell>
        </row>
        <row r="98">
          <cell r="C98" t="str">
            <v>Máy xay Iruka</v>
          </cell>
        </row>
        <row r="100">
          <cell r="C100" t="str">
            <v>Bóp ví, dây nịt da VNL</v>
          </cell>
        </row>
        <row r="102">
          <cell r="C102" t="str">
            <v>Điện thoại di động LV 123</v>
          </cell>
        </row>
        <row r="104">
          <cell r="C104" t="str">
            <v>Lò nướng Mishio</v>
          </cell>
        </row>
        <row r="106">
          <cell r="C106" t="str">
            <v>Bộ bóp và dây thắt lưng Laka</v>
          </cell>
        </row>
        <row r="108">
          <cell r="C108" t="str">
            <v>Máy tính bảng LV 117</v>
          </cell>
        </row>
        <row r="110">
          <cell r="C110" t="str">
            <v>Áo thun For Men</v>
          </cell>
        </row>
        <row r="112">
          <cell r="C112" t="str">
            <v>Bộ thẻ học Tiếng Anh 3D Ekid - LIVE 30'</v>
          </cell>
        </row>
        <row r="114">
          <cell r="C114" t="str">
            <v>Đồng hồ kim cương - đá đỏ SwissGuard - LIVE 30'</v>
          </cell>
        </row>
        <row r="116">
          <cell r="C116" t="str">
            <v xml:space="preserve">Bộ dụng cụ D.I.Y - LIVE 30' </v>
          </cell>
        </row>
        <row r="118">
          <cell r="C118" t="str">
            <v>Khóa thông minh Kinbar - LIVE 30'</v>
          </cell>
        </row>
        <row r="120">
          <cell r="C120" t="str">
            <v>Đầu karaoke Boruco</v>
          </cell>
        </row>
        <row r="122">
          <cell r="C122" t="str">
            <v>Valy Macat D3X</v>
          </cell>
        </row>
        <row r="124">
          <cell r="C124" t="str">
            <v>Máy tạo khí ozone Lifepro</v>
          </cell>
        </row>
        <row r="126">
          <cell r="C126" t="str">
            <v>Máy làm giá GV102</v>
          </cell>
        </row>
        <row r="128">
          <cell r="C128" t="str">
            <v>Bóp ví, dây nịt da VNL</v>
          </cell>
        </row>
        <row r="130">
          <cell r="C130" t="str">
            <v>Bộ quần lót nam DIM</v>
          </cell>
        </row>
        <row r="132">
          <cell r="C132" t="str">
            <v>Võng xếp Bình Minh Phú</v>
          </cell>
        </row>
        <row r="134">
          <cell r="C134" t="str">
            <v>Giường xếp đa năng Bình Minh Phú</v>
          </cell>
        </row>
        <row r="136">
          <cell r="C136" t="str">
            <v>Võng Á Châu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44" activePane="bottomRight" state="frozen"/>
      <selection pane="topRight" activeCell="C1" sqref="C1"/>
      <selection pane="bottomLeft" activeCell="A4" sqref="A4"/>
      <selection pane="bottomRight" activeCell="O38" sqref="O38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4" t="s">
        <v>229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</row>
    <row r="2" spans="1:80">
      <c r="A2" s="55"/>
      <c r="B2" s="57"/>
      <c r="C2" s="176" t="s">
        <v>223</v>
      </c>
      <c r="D2" s="177"/>
      <c r="E2" s="177"/>
      <c r="F2" s="177"/>
      <c r="G2" s="177"/>
      <c r="H2" s="178"/>
      <c r="I2" s="113"/>
      <c r="J2" s="176" t="s">
        <v>224</v>
      </c>
      <c r="K2" s="177"/>
      <c r="L2" s="177"/>
      <c r="M2" s="177"/>
      <c r="N2" s="177"/>
      <c r="O2" s="178"/>
      <c r="P2" s="113"/>
      <c r="Q2" s="176" t="s">
        <v>218</v>
      </c>
      <c r="R2" s="177"/>
      <c r="S2" s="177"/>
      <c r="T2" s="177"/>
      <c r="U2" s="177"/>
      <c r="V2" s="178"/>
      <c r="W2" s="59"/>
      <c r="X2" s="176" t="s">
        <v>219</v>
      </c>
      <c r="Y2" s="177"/>
      <c r="Z2" s="177"/>
      <c r="AA2" s="177"/>
      <c r="AB2" s="177"/>
      <c r="AC2" s="178"/>
      <c r="AD2" s="113"/>
      <c r="AE2" s="176" t="s">
        <v>220</v>
      </c>
      <c r="AF2" s="177"/>
      <c r="AG2" s="177"/>
      <c r="AH2" s="177"/>
      <c r="AI2" s="177"/>
      <c r="AJ2" s="178"/>
      <c r="AK2" s="176" t="s">
        <v>221</v>
      </c>
      <c r="AL2" s="177"/>
      <c r="AM2" s="177"/>
      <c r="AN2" s="177"/>
      <c r="AO2" s="177"/>
      <c r="AP2" s="178"/>
      <c r="AQ2" s="176" t="s">
        <v>222</v>
      </c>
      <c r="AR2" s="177"/>
      <c r="AS2" s="177"/>
      <c r="AT2" s="177"/>
      <c r="AU2" s="177"/>
      <c r="AV2" s="178"/>
      <c r="AW2" s="113"/>
      <c r="AX2" s="176"/>
      <c r="AY2" s="177"/>
      <c r="AZ2" s="177"/>
      <c r="BA2" s="177"/>
      <c r="BB2" s="177"/>
      <c r="BC2" s="178"/>
      <c r="BD2" s="58"/>
      <c r="BE2" s="176"/>
      <c r="BF2" s="177"/>
      <c r="BG2" s="177"/>
      <c r="BH2" s="177"/>
      <c r="BI2" s="177"/>
      <c r="BJ2" s="178"/>
      <c r="BK2" s="176" t="s">
        <v>119</v>
      </c>
      <c r="BL2" s="177"/>
      <c r="BM2" s="177"/>
      <c r="BN2" s="177"/>
      <c r="BO2" s="177"/>
      <c r="BP2" s="178"/>
      <c r="BQ2" s="176" t="s">
        <v>120</v>
      </c>
      <c r="BR2" s="177"/>
      <c r="BS2" s="177"/>
      <c r="BT2" s="177"/>
      <c r="BU2" s="177"/>
      <c r="BV2" s="178"/>
      <c r="BW2" s="57"/>
    </row>
    <row r="3" spans="1:80" ht="13.5" thickBot="1">
      <c r="A3" s="55"/>
      <c r="B3" s="60"/>
      <c r="C3" s="179" t="s">
        <v>79</v>
      </c>
      <c r="D3" s="180"/>
      <c r="E3" s="180"/>
      <c r="F3" s="180"/>
      <c r="G3" s="180"/>
      <c r="H3" s="181"/>
      <c r="I3" s="61"/>
      <c r="J3" s="179" t="s">
        <v>80</v>
      </c>
      <c r="K3" s="180"/>
      <c r="L3" s="180"/>
      <c r="M3" s="180"/>
      <c r="N3" s="180"/>
      <c r="O3" s="181"/>
      <c r="P3" s="61"/>
      <c r="Q3" s="179" t="s">
        <v>81</v>
      </c>
      <c r="R3" s="180"/>
      <c r="S3" s="180"/>
      <c r="T3" s="180"/>
      <c r="U3" s="180"/>
      <c r="V3" s="180"/>
      <c r="W3" s="62"/>
      <c r="X3" s="179" t="s">
        <v>75</v>
      </c>
      <c r="Y3" s="180"/>
      <c r="Z3" s="180"/>
      <c r="AA3" s="180"/>
      <c r="AB3" s="180"/>
      <c r="AC3" s="181"/>
      <c r="AD3" s="61"/>
      <c r="AE3" s="179" t="s">
        <v>76</v>
      </c>
      <c r="AF3" s="180"/>
      <c r="AG3" s="180"/>
      <c r="AH3" s="180"/>
      <c r="AI3" s="180"/>
      <c r="AJ3" s="181"/>
      <c r="AK3" s="179" t="s">
        <v>77</v>
      </c>
      <c r="AL3" s="180"/>
      <c r="AM3" s="180"/>
      <c r="AN3" s="180"/>
      <c r="AO3" s="180"/>
      <c r="AP3" s="181"/>
      <c r="AQ3" s="182" t="s">
        <v>78</v>
      </c>
      <c r="AR3" s="180"/>
      <c r="AS3" s="180"/>
      <c r="AT3" s="180"/>
      <c r="AU3" s="180"/>
      <c r="AV3" s="181"/>
      <c r="AW3" s="61"/>
      <c r="AX3" s="179" t="s">
        <v>76</v>
      </c>
      <c r="AY3" s="180"/>
      <c r="AZ3" s="180"/>
      <c r="BA3" s="180"/>
      <c r="BB3" s="180"/>
      <c r="BC3" s="181"/>
      <c r="BD3" s="61"/>
      <c r="BE3" s="179" t="s">
        <v>80</v>
      </c>
      <c r="BF3" s="180"/>
      <c r="BG3" s="180"/>
      <c r="BH3" s="180"/>
      <c r="BI3" s="180"/>
      <c r="BJ3" s="181"/>
      <c r="BK3" s="179" t="s">
        <v>81</v>
      </c>
      <c r="BL3" s="180"/>
      <c r="BM3" s="180"/>
      <c r="BN3" s="180"/>
      <c r="BO3" s="180"/>
      <c r="BP3" s="181"/>
      <c r="BQ3" s="179" t="s">
        <v>75</v>
      </c>
      <c r="BR3" s="180"/>
      <c r="BS3" s="180"/>
      <c r="BT3" s="180"/>
      <c r="BU3" s="180"/>
      <c r="BV3" s="181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list'!$C$3:$F$115,3,0)</f>
        <v>18.5</v>
      </c>
      <c r="E5" s="72" t="str">
        <f>VLOOKUP(H5,'item list'!$C$3:$F$115,2,0)</f>
        <v>D</v>
      </c>
      <c r="F5" s="73" t="str">
        <f xml:space="preserve"> VLOOKUP(H5,'item list'!$C$3:$F$115,4,0)</f>
        <v>Household</v>
      </c>
      <c r="G5" s="68"/>
      <c r="H5" s="88" t="str">
        <f>'[1]08.08-14.08'!$C$25</f>
        <v>Máy tạo khí ozone Lifepro</v>
      </c>
      <c r="I5" s="68"/>
      <c r="J5" s="74"/>
      <c r="K5" s="70">
        <f>VLOOKUP(O5,'item list'!$C$3:$F$115,3,0)</f>
        <v>18.5</v>
      </c>
      <c r="L5" s="72" t="str">
        <f>VLOOKUP(O5,'item list'!$C$3:$F$115,2,0)</f>
        <v>D</v>
      </c>
      <c r="M5" s="73" t="str">
        <f xml:space="preserve"> VLOOKUP(O5,'item list'!$C$3:$F$115,4,0)</f>
        <v>Household</v>
      </c>
      <c r="N5" s="68"/>
      <c r="O5" s="88" t="str">
        <f>'[1]08.08-14.08'!$C$25</f>
        <v>Máy tạo khí ozone Lifepro</v>
      </c>
      <c r="P5" s="68"/>
      <c r="Q5" s="74"/>
      <c r="R5" s="70">
        <f>VLOOKUP(V5,'item list'!$C$3:$F$115,3,0)</f>
        <v>18.5</v>
      </c>
      <c r="S5" s="72" t="str">
        <f>VLOOKUP(V5,'item list'!$C$3:$F$115,2,0)</f>
        <v>D</v>
      </c>
      <c r="T5" s="73" t="str">
        <f>VLOOKUP(V5,'item list'!$C$3:$F$115,4,0)</f>
        <v>Household</v>
      </c>
      <c r="U5" s="68"/>
      <c r="V5" s="88" t="str">
        <f>'[1]30.07-07.08'!$C$26</f>
        <v>Máy tạo khí ozone Lifepro</v>
      </c>
      <c r="W5" s="68"/>
      <c r="X5" s="74"/>
      <c r="Y5" s="70">
        <f>VLOOKUP(AC5,'item list'!$C$3:$F$115,3,0)</f>
        <v>18.5</v>
      </c>
      <c r="Z5" s="72" t="str">
        <f>VLOOKUP(AC5,'item list'!$C$3:$F$115,2,0)</f>
        <v>D</v>
      </c>
      <c r="AA5" s="73" t="str">
        <f>VLOOKUP(AC5,'item list'!$C$3:$F$115,4,0)</f>
        <v>Household</v>
      </c>
      <c r="AB5" s="68"/>
      <c r="AC5" s="88" t="str">
        <f>'[1]30.07-07.08'!$C$26</f>
        <v>Máy tạo khí ozone Lifepro</v>
      </c>
      <c r="AD5" s="68"/>
      <c r="AE5" s="74"/>
      <c r="AF5" s="70">
        <f>VLOOKUP(AJ5,'item list'!$C$3:$F$115,3,0)</f>
        <v>18.5</v>
      </c>
      <c r="AG5" s="72" t="str">
        <f>VLOOKUP(AJ5,'item list'!$C$3:$F$115,2,0)</f>
        <v>D</v>
      </c>
      <c r="AH5" s="73" t="str">
        <f>VLOOKUP(AJ5,'item list'!$C$3:$F$115,4,0)</f>
        <v>Household</v>
      </c>
      <c r="AI5" s="68"/>
      <c r="AJ5" s="88" t="str">
        <f>'[1]30.07-07.08'!$C$26</f>
        <v>Máy tạo khí ozone Lifepro</v>
      </c>
      <c r="AK5" s="74"/>
      <c r="AL5" s="70">
        <f>VLOOKUP(AP5,'item list'!$C$3:$F$115,3,0)</f>
        <v>18.5</v>
      </c>
      <c r="AM5" s="72" t="str">
        <f>VLOOKUP(AP5,'item list'!$C$3:$F$115,2,0)</f>
        <v>D</v>
      </c>
      <c r="AN5" s="73" t="str">
        <f>VLOOKUP(AP5,'item list'!$C$3:$F$115,4,0)</f>
        <v>Household</v>
      </c>
      <c r="AO5" s="68"/>
      <c r="AP5" s="88" t="str">
        <f>'[1]30.07-07.08'!$C$26</f>
        <v>Máy tạo khí ozone Lifepro</v>
      </c>
      <c r="AQ5" s="74"/>
      <c r="AR5" s="70">
        <f>VLOOKUP(AV5,'item list'!$C$3:$F$115,3,0)</f>
        <v>18.5</v>
      </c>
      <c r="AS5" s="72" t="str">
        <f>VLOOKUP(AV5,'item list'!$C$3:$F$115,2,0)</f>
        <v>D</v>
      </c>
      <c r="AT5" s="73" t="str">
        <f>VLOOKUP(AV5,'item list'!$C$3:$F$115,4,0)</f>
        <v>Household</v>
      </c>
      <c r="AU5" s="68"/>
      <c r="AV5" s="88" t="str">
        <f>'[1]30.07-07.08'!$C$26</f>
        <v>Máy tạo khí ozone Lifepro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list'!$C$3:$F$115,3,0)</f>
        <v>15.45</v>
      </c>
      <c r="E6" s="72" t="str">
        <f>VLOOKUP(H6,'item list'!$C$3:$F$115,2,0)</f>
        <v>D</v>
      </c>
      <c r="F6" s="73" t="str">
        <f xml:space="preserve"> VLOOKUP(H6,'item list'!$C$3:$F$115,4,0)</f>
        <v>Household</v>
      </c>
      <c r="G6" s="70"/>
      <c r="H6" s="50" t="str">
        <f>'[1]08.08-14.08'!$C$26</f>
        <v>Võng xếp Bình Minh Phú</v>
      </c>
      <c r="I6" s="70"/>
      <c r="J6" s="71"/>
      <c r="K6" s="70">
        <f>VLOOKUP(O6,'item list'!$C$3:$F$115,3,0)</f>
        <v>15.45</v>
      </c>
      <c r="L6" s="72" t="str">
        <f>VLOOKUP(O6,'item list'!$C$3:$F$115,2,0)</f>
        <v>D</v>
      </c>
      <c r="M6" s="73" t="str">
        <f xml:space="preserve"> VLOOKUP(O6,'item list'!$C$3:$F$115,4,0)</f>
        <v>Household</v>
      </c>
      <c r="N6" s="70"/>
      <c r="O6" s="50" t="str">
        <f>'[1]08.08-14.08'!$C$26</f>
        <v>Võng xếp Bình Minh Phú</v>
      </c>
      <c r="P6" s="70"/>
      <c r="Q6" s="71"/>
      <c r="R6" s="70">
        <f>VLOOKUP(V6,'item list'!$C$3:$F$115,3,0)</f>
        <v>15.45</v>
      </c>
      <c r="S6" s="72" t="str">
        <f>VLOOKUP(V6,'item list'!$C$3:$F$115,2,0)</f>
        <v>D</v>
      </c>
      <c r="T6" s="73" t="str">
        <f>VLOOKUP(V6,'item list'!$C$3:$F$115,4,0)</f>
        <v>Household</v>
      </c>
      <c r="U6" s="70"/>
      <c r="V6" s="50" t="str">
        <f>'[1]30.07-07.08'!$C$28</f>
        <v>Võng xếp Bình Minh Phú</v>
      </c>
      <c r="W6" s="70"/>
      <c r="X6" s="71"/>
      <c r="Y6" s="70">
        <f>VLOOKUP(AC6,'item list'!$C$3:$F$115,3,0)</f>
        <v>15.45</v>
      </c>
      <c r="Z6" s="72" t="str">
        <f>VLOOKUP(AC6,'item list'!$C$3:$F$115,2,0)</f>
        <v>D</v>
      </c>
      <c r="AA6" s="73" t="str">
        <f>VLOOKUP(AC6,'item list'!$C$3:$F$115,4,0)</f>
        <v>Household</v>
      </c>
      <c r="AB6" s="70"/>
      <c r="AC6" s="50" t="str">
        <f>'[1]30.07-07.08'!$C$28</f>
        <v>Võng xếp Bình Minh Phú</v>
      </c>
      <c r="AD6" s="70"/>
      <c r="AE6" s="71"/>
      <c r="AF6" s="70">
        <f>VLOOKUP(AJ6,'item list'!$C$3:$F$115,3,0)</f>
        <v>15.45</v>
      </c>
      <c r="AG6" s="72" t="str">
        <f>VLOOKUP(AJ6,'item list'!$C$3:$F$115,2,0)</f>
        <v>D</v>
      </c>
      <c r="AH6" s="73" t="str">
        <f>VLOOKUP(AJ6,'item list'!$C$3:$F$115,4,0)</f>
        <v>Household</v>
      </c>
      <c r="AI6" s="70"/>
      <c r="AJ6" s="50" t="str">
        <f>'[1]30.07-07.08'!$C$28</f>
        <v>Võng xếp Bình Minh Phú</v>
      </c>
      <c r="AK6" s="71"/>
      <c r="AL6" s="70">
        <f>VLOOKUP(AP6,'item list'!$C$3:$F$115,3,0)</f>
        <v>15.45</v>
      </c>
      <c r="AM6" s="72" t="str">
        <f>VLOOKUP(AP6,'item list'!$C$3:$F$115,2,0)</f>
        <v>D</v>
      </c>
      <c r="AN6" s="73" t="str">
        <f>VLOOKUP(AP6,'item list'!$C$3:$F$115,4,0)</f>
        <v>Household</v>
      </c>
      <c r="AO6" s="70"/>
      <c r="AP6" s="50" t="str">
        <f>'[1]30.07-07.08'!$C$28</f>
        <v>Võng xếp Bình Minh Phú</v>
      </c>
      <c r="AQ6" s="71"/>
      <c r="AR6" s="70">
        <f>VLOOKUP(AV6,'item list'!$C$3:$F$115,3,0)</f>
        <v>15.45</v>
      </c>
      <c r="AS6" s="72" t="str">
        <f>VLOOKUP(AV6,'item list'!$C$3:$F$115,2,0)</f>
        <v>D</v>
      </c>
      <c r="AT6" s="73" t="str">
        <f>VLOOKUP(AV6,'item list'!$C$3:$F$115,4,0)</f>
        <v>Household</v>
      </c>
      <c r="AU6" s="70"/>
      <c r="AV6" s="50" t="str">
        <f>'[1]30.07-07.08'!$C$28</f>
        <v>Võng xếp Bình Minh Phú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list'!$C$3:$F$115,3,0)</f>
        <v>11.5</v>
      </c>
      <c r="E7" s="72" t="str">
        <f>VLOOKUP(H7,'item list'!$C$3:$F$115,2,0)</f>
        <v>E</v>
      </c>
      <c r="F7" s="73" t="str">
        <f xml:space="preserve"> VLOOKUP(H7,'item list'!$C$3:$F$115,4,0)</f>
        <v>Health Equipment</v>
      </c>
      <c r="G7" s="70"/>
      <c r="H7" s="48" t="str">
        <f>'[1]08.08-14.08'!$C$27</f>
        <v>Tảo Spirulina</v>
      </c>
      <c r="I7" s="70"/>
      <c r="J7" s="71"/>
      <c r="K7" s="70">
        <f>VLOOKUP(O7,'item list'!$C$3:$F$115,3,0)</f>
        <v>11.5</v>
      </c>
      <c r="L7" s="72" t="str">
        <f>VLOOKUP(O7,'item list'!$C$3:$F$115,2,0)</f>
        <v>E</v>
      </c>
      <c r="M7" s="73" t="str">
        <f xml:space="preserve"> VLOOKUP(O7,'item list'!$C$3:$F$115,4,0)</f>
        <v>Health Equipment</v>
      </c>
      <c r="N7" s="70"/>
      <c r="O7" s="48" t="str">
        <f>'[1]08.08-14.08'!$C$27</f>
        <v>Tảo Spirulina</v>
      </c>
      <c r="P7" s="70"/>
      <c r="Q7" s="71"/>
      <c r="R7" s="70">
        <f>VLOOKUP(V7,'item list'!$C$3:$F$115,3,0)</f>
        <v>13.31</v>
      </c>
      <c r="S7" s="72" t="str">
        <f>VLOOKUP(V7,'item list'!$C$3:$F$115,2,0)</f>
        <v>E</v>
      </c>
      <c r="T7" s="73" t="str">
        <f>VLOOKUP(V7,'item list'!$C$3:$F$115,4,0)</f>
        <v>Home Appliance</v>
      </c>
      <c r="U7" s="70"/>
      <c r="V7" s="48" t="str">
        <f>'[1]30.07-07.08'!$C$30</f>
        <v>Vòi sen tăng áp Paven</v>
      </c>
      <c r="W7" s="70"/>
      <c r="X7" s="71"/>
      <c r="Y7" s="70">
        <f>VLOOKUP(AC7,'item list'!$C$3:$F$115,3,0)</f>
        <v>13.31</v>
      </c>
      <c r="Z7" s="72" t="str">
        <f>VLOOKUP(AC7,'item list'!$C$3:$F$115,2,0)</f>
        <v>E</v>
      </c>
      <c r="AA7" s="73" t="str">
        <f>VLOOKUP(AC7,'item list'!$C$3:$F$115,4,0)</f>
        <v>Home Appliance</v>
      </c>
      <c r="AB7" s="70"/>
      <c r="AC7" s="48" t="str">
        <f>'[1]30.07-07.08'!$C$30</f>
        <v>Vòi sen tăng áp Paven</v>
      </c>
      <c r="AD7" s="70"/>
      <c r="AE7" s="71"/>
      <c r="AF7" s="70">
        <f>VLOOKUP(AJ7,'item list'!$C$3:$F$115,3,0)</f>
        <v>13.31</v>
      </c>
      <c r="AG7" s="72" t="str">
        <f>VLOOKUP(AJ7,'item list'!$C$3:$F$115,2,0)</f>
        <v>E</v>
      </c>
      <c r="AH7" s="73" t="str">
        <f>VLOOKUP(AJ7,'item list'!$C$3:$F$115,4,0)</f>
        <v>Home Appliance</v>
      </c>
      <c r="AI7" s="70"/>
      <c r="AJ7" s="48" t="str">
        <f>'[1]30.07-07.08'!$C$30</f>
        <v>Vòi sen tăng áp Paven</v>
      </c>
      <c r="AK7" s="71"/>
      <c r="AL7" s="70">
        <f>VLOOKUP(AP7,'item list'!$C$3:$F$115,3,0)</f>
        <v>13.31</v>
      </c>
      <c r="AM7" s="72" t="str">
        <f>VLOOKUP(AP7,'item list'!$C$3:$F$115,2,0)</f>
        <v>E</v>
      </c>
      <c r="AN7" s="73" t="str">
        <f>VLOOKUP(AP7,'item list'!$C$3:$F$115,4,0)</f>
        <v>Home Appliance</v>
      </c>
      <c r="AO7" s="70"/>
      <c r="AP7" s="48" t="str">
        <f>'[1]30.07-07.08'!$C$30</f>
        <v>Vòi sen tăng áp Paven</v>
      </c>
      <c r="AQ7" s="71"/>
      <c r="AR7" s="70">
        <f>VLOOKUP(AV7,'item list'!$C$3:$F$115,3,0)</f>
        <v>13.31</v>
      </c>
      <c r="AS7" s="72" t="str">
        <f>VLOOKUP(AV7,'item list'!$C$3:$F$115,2,0)</f>
        <v>E</v>
      </c>
      <c r="AT7" s="73" t="str">
        <f>VLOOKUP(AV7,'item list'!$C$3:$F$115,4,0)</f>
        <v>Home Appliance</v>
      </c>
      <c r="AU7" s="70"/>
      <c r="AV7" s="48" t="str">
        <f>'[1]30.07-07.08'!$C$30</f>
        <v>Vòi sen tăng áp Paven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list'!$C$3:$F$115,3,0)</f>
        <v>14.23</v>
      </c>
      <c r="E8" s="72" t="str">
        <f>VLOOKUP(H8,'item list'!$C$3:$F$115,2,0)</f>
        <v>C</v>
      </c>
      <c r="F8" s="73" t="str">
        <f xml:space="preserve"> VLOOKUP(H8,'item list'!$C$3:$F$115,4,0)</f>
        <v>Kitchen Electronics</v>
      </c>
      <c r="G8" s="70"/>
      <c r="H8" s="48" t="str">
        <f>'[1]08.08-14.08'!$C$28</f>
        <v>Nồi hấp đa năng
(Hộp cơm 3 tầng Magic Korea)</v>
      </c>
      <c r="I8" s="70"/>
      <c r="J8" s="71"/>
      <c r="K8" s="70">
        <f>VLOOKUP(O8,'item list'!$C$3:$F$115,3,0)</f>
        <v>14.23</v>
      </c>
      <c r="L8" s="72" t="str">
        <f>VLOOKUP(O8,'item list'!$C$3:$F$115,2,0)</f>
        <v>C</v>
      </c>
      <c r="M8" s="73" t="str">
        <f xml:space="preserve"> VLOOKUP(O8,'item list'!$C$3:$F$115,4,0)</f>
        <v>Kitchen Electronics</v>
      </c>
      <c r="N8" s="70"/>
      <c r="O8" s="48" t="str">
        <f>'[1]08.08-14.08'!$C$28</f>
        <v>Nồi hấp đa năng
(Hộp cơm 3 tầng Magic Korea)</v>
      </c>
      <c r="P8" s="70"/>
      <c r="Q8" s="71"/>
      <c r="R8" s="70">
        <f>VLOOKUP(V8,'item list'!$C$3:$F$115,3,0)</f>
        <v>14.23</v>
      </c>
      <c r="S8" s="72" t="str">
        <f>VLOOKUP(V8,'item list'!$C$3:$F$115,2,0)</f>
        <v>C</v>
      </c>
      <c r="T8" s="73" t="str">
        <f>VLOOKUP(V8,'item list'!$C$3:$F$115,4,0)</f>
        <v>Kitchen Electronics</v>
      </c>
      <c r="U8" s="70"/>
      <c r="V8" s="48" t="str">
        <f>'[1]30.07-07.08'!$C$32</f>
        <v>Nồi hấp đa năng
(Hộp cơm 3 tầng Magic Korea)</v>
      </c>
      <c r="W8" s="70"/>
      <c r="X8" s="71"/>
      <c r="Y8" s="70">
        <f>VLOOKUP(AC8,'item list'!$C$3:$F$115,3,0)</f>
        <v>14.23</v>
      </c>
      <c r="Z8" s="72" t="str">
        <f>VLOOKUP(AC8,'item list'!$C$3:$F$115,2,0)</f>
        <v>C</v>
      </c>
      <c r="AA8" s="73" t="str">
        <f>VLOOKUP(AC8,'item list'!$C$3:$F$115,4,0)</f>
        <v>Kitchen Electronics</v>
      </c>
      <c r="AB8" s="70"/>
      <c r="AC8" s="48" t="str">
        <f>'[1]30.07-07.08'!$C$32</f>
        <v>Nồi hấp đa năng
(Hộp cơm 3 tầng Magic Korea)</v>
      </c>
      <c r="AD8" s="70"/>
      <c r="AE8" s="71"/>
      <c r="AF8" s="70">
        <f>VLOOKUP(AJ8,'item list'!$C$3:$F$115,3,0)</f>
        <v>14.23</v>
      </c>
      <c r="AG8" s="72" t="str">
        <f>VLOOKUP(AJ8,'item list'!$C$3:$F$115,2,0)</f>
        <v>C</v>
      </c>
      <c r="AH8" s="73" t="str">
        <f>VLOOKUP(AJ8,'item list'!$C$3:$F$115,4,0)</f>
        <v>Kitchen Electronics</v>
      </c>
      <c r="AI8" s="70"/>
      <c r="AJ8" s="48" t="str">
        <f>'[1]30.07-07.08'!$C$32</f>
        <v>Nồi hấp đa năng
(Hộp cơm 3 tầng Magic Korea)</v>
      </c>
      <c r="AK8" s="71"/>
      <c r="AL8" s="70">
        <f>VLOOKUP(AP8,'item list'!$C$3:$F$115,3,0)</f>
        <v>14.23</v>
      </c>
      <c r="AM8" s="72" t="str">
        <f>VLOOKUP(AP8,'item list'!$C$3:$F$115,2,0)</f>
        <v>C</v>
      </c>
      <c r="AN8" s="73" t="str">
        <f>VLOOKUP(AP8,'item list'!$C$3:$F$115,4,0)</f>
        <v>Kitchen Electronics</v>
      </c>
      <c r="AO8" s="70"/>
      <c r="AP8" s="48" t="str">
        <f>'[1]30.07-07.08'!$C$32</f>
        <v>Nồi hấp đa năng
(Hộp cơm 3 tầng Magic Korea)</v>
      </c>
      <c r="AQ8" s="71"/>
      <c r="AR8" s="70">
        <f>VLOOKUP(AV8,'item list'!$C$3:$F$115,3,0)</f>
        <v>14.23</v>
      </c>
      <c r="AS8" s="72" t="str">
        <f>VLOOKUP(AV8,'item list'!$C$3:$F$115,2,0)</f>
        <v>C</v>
      </c>
      <c r="AT8" s="73" t="str">
        <f>VLOOKUP(AV8,'item list'!$C$3:$F$115,4,0)</f>
        <v>Kitchen Electronics</v>
      </c>
      <c r="AU8" s="70"/>
      <c r="AV8" s="48" t="str">
        <f>'[1]30.07-07.08'!$C$32</f>
        <v>Nồi hấp đa năng
(Hộp cơm 3 tầng Magic Korea)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list'!$C$3:$F$115,3,0)</f>
        <v>16.3</v>
      </c>
      <c r="E9" s="72" t="str">
        <f>VLOOKUP(H9,'item list'!$C$3:$F$115,2,0)</f>
        <v>E</v>
      </c>
      <c r="F9" s="73" t="str">
        <f xml:space="preserve"> VLOOKUP(H9,'item list'!$C$3:$F$115,4,0)</f>
        <v>Health Equipment</v>
      </c>
      <c r="G9" s="70"/>
      <c r="H9" s="50" t="str">
        <f>'[1]08.08-14.08'!$C$30</f>
        <v>Tỏi đen Uma</v>
      </c>
      <c r="I9" s="70"/>
      <c r="J9" s="71"/>
      <c r="K9" s="70">
        <f>VLOOKUP(O9,'item list'!$C$3:$F$115,3,0)</f>
        <v>16.3</v>
      </c>
      <c r="L9" s="72" t="str">
        <f>VLOOKUP(O9,'item list'!$C$3:$F$115,2,0)</f>
        <v>E</v>
      </c>
      <c r="M9" s="73" t="str">
        <f xml:space="preserve"> VLOOKUP(O9,'item list'!$C$3:$F$115,4,0)</f>
        <v>Health Equipment</v>
      </c>
      <c r="N9" s="70"/>
      <c r="O9" s="50" t="str">
        <f>'[1]08.08-14.08'!$C$30</f>
        <v>Tỏi đen Uma</v>
      </c>
      <c r="P9" s="70"/>
      <c r="Q9" s="71"/>
      <c r="R9" s="70">
        <f>VLOOKUP(V9,'item list'!$C$3:$F$115,3,0)</f>
        <v>16.3</v>
      </c>
      <c r="S9" s="72" t="str">
        <f>VLOOKUP(V9,'item list'!$C$3:$F$115,2,0)</f>
        <v>E</v>
      </c>
      <c r="T9" s="73" t="str">
        <f>VLOOKUP(V9,'item list'!$C$3:$F$115,4,0)</f>
        <v>Health Equipment</v>
      </c>
      <c r="U9" s="70"/>
      <c r="V9" s="50" t="str">
        <f>'[1]30.07-07.08'!$C$34</f>
        <v>Tỏi đen Uma</v>
      </c>
      <c r="W9" s="70"/>
      <c r="X9" s="71"/>
      <c r="Y9" s="70">
        <f>VLOOKUP(AC9,'item list'!$C$3:$F$115,3,0)</f>
        <v>16.3</v>
      </c>
      <c r="Z9" s="72" t="str">
        <f>VLOOKUP(AC9,'item list'!$C$3:$F$115,2,0)</f>
        <v>E</v>
      </c>
      <c r="AA9" s="73" t="str">
        <f>VLOOKUP(AC9,'item list'!$C$3:$F$115,4,0)</f>
        <v>Health Equipment</v>
      </c>
      <c r="AB9" s="70"/>
      <c r="AC9" s="50" t="str">
        <f>'[1]30.07-07.08'!$C$34</f>
        <v>Tỏi đen Uma</v>
      </c>
      <c r="AD9" s="70"/>
      <c r="AE9" s="71"/>
      <c r="AF9" s="70">
        <f>VLOOKUP(AJ9,'item list'!$C$3:$F$115,3,0)</f>
        <v>16.3</v>
      </c>
      <c r="AG9" s="72" t="str">
        <f>VLOOKUP(AJ9,'item list'!$C$3:$F$115,2,0)</f>
        <v>E</v>
      </c>
      <c r="AH9" s="73" t="str">
        <f>VLOOKUP(AJ9,'item list'!$C$3:$F$115,4,0)</f>
        <v>Health Equipment</v>
      </c>
      <c r="AI9" s="70"/>
      <c r="AJ9" s="50" t="str">
        <f>'[1]30.07-07.08'!$C$34</f>
        <v>Tỏi đen Uma</v>
      </c>
      <c r="AK9" s="71"/>
      <c r="AL9" s="70">
        <f>VLOOKUP(AP9,'item list'!$C$3:$F$115,3,0)</f>
        <v>16.3</v>
      </c>
      <c r="AM9" s="72" t="str">
        <f>VLOOKUP(AP9,'item list'!$C$3:$F$115,2,0)</f>
        <v>E</v>
      </c>
      <c r="AN9" s="73" t="str">
        <f>VLOOKUP(AP9,'item list'!$C$3:$F$115,4,0)</f>
        <v>Health Equipment</v>
      </c>
      <c r="AO9" s="70"/>
      <c r="AP9" s="50" t="str">
        <f>'[1]30.07-07.08'!$C$34</f>
        <v>Tỏi đen Uma</v>
      </c>
      <c r="AQ9" s="71"/>
      <c r="AR9" s="70">
        <f>VLOOKUP(AV9,'item list'!$C$3:$F$115,3,0)</f>
        <v>16.3</v>
      </c>
      <c r="AS9" s="72" t="str">
        <f>VLOOKUP(AV9,'item list'!$C$3:$F$115,2,0)</f>
        <v>E</v>
      </c>
      <c r="AT9" s="73" t="str">
        <f>VLOOKUP(AV9,'item list'!$C$3:$F$115,4,0)</f>
        <v>Health Equipment</v>
      </c>
      <c r="AU9" s="70"/>
      <c r="AV9" s="50" t="str">
        <f>'[1]30.07-07.08'!$C$34</f>
        <v>Tỏi đen Uma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list'!$C$3:$F$115,3,0)</f>
        <v>18</v>
      </c>
      <c r="E10" s="72" t="str">
        <f>VLOOKUP(H10,'item list'!$C$3:$F$115,2,0)</f>
        <v>A</v>
      </c>
      <c r="F10" s="73" t="str">
        <f xml:space="preserve"> VLOOKUP(H10,'item list'!$C$3:$F$115,4,0)</f>
        <v>Kitchen Electronics</v>
      </c>
      <c r="G10" s="70"/>
      <c r="H10" s="48" t="str">
        <f>'[1]08.08-14.08'!$C$32</f>
        <v>Máy xay Iruka</v>
      </c>
      <c r="I10" s="70"/>
      <c r="J10" s="71"/>
      <c r="K10" s="70">
        <f>VLOOKUP(O10,'item list'!$C$3:$F$115,3,0)</f>
        <v>18</v>
      </c>
      <c r="L10" s="72" t="str">
        <f>VLOOKUP(O10,'item list'!$C$3:$F$115,2,0)</f>
        <v>A</v>
      </c>
      <c r="M10" s="73" t="str">
        <f xml:space="preserve"> VLOOKUP(O10,'item list'!$C$3:$F$115,4,0)</f>
        <v>Kitchen Electronics</v>
      </c>
      <c r="N10" s="70"/>
      <c r="O10" s="48" t="str">
        <f>'[1]08.08-14.08'!$C$32</f>
        <v>Máy xay Iruka</v>
      </c>
      <c r="P10" s="70"/>
      <c r="Q10" s="71"/>
      <c r="R10" s="70">
        <f>VLOOKUP(V10,'item list'!$C$3:$F$115,3,0)</f>
        <v>17.32</v>
      </c>
      <c r="S10" s="72" t="str">
        <f>VLOOKUP(V10,'item list'!$C$3:$F$115,2,0)</f>
        <v>A</v>
      </c>
      <c r="T10" s="73" t="str">
        <f>VLOOKUP(V10,'item list'!$C$3:$F$115,4,0)</f>
        <v>Fashion</v>
      </c>
      <c r="U10" s="70"/>
      <c r="V10" s="48" t="str">
        <f>'[1]30.07-07.08'!$C$36</f>
        <v>Bóp ví da Gia Huy</v>
      </c>
      <c r="W10" s="70"/>
      <c r="X10" s="71"/>
      <c r="Y10" s="70">
        <f>VLOOKUP(AC10,'item list'!$C$3:$F$115,3,0)</f>
        <v>17.32</v>
      </c>
      <c r="Z10" s="72" t="str">
        <f>VLOOKUP(AC10,'item list'!$C$3:$F$115,2,0)</f>
        <v>A</v>
      </c>
      <c r="AA10" s="73" t="str">
        <f>VLOOKUP(AC10,'item list'!$C$3:$F$115,4,0)</f>
        <v>Fashion</v>
      </c>
      <c r="AB10" s="70"/>
      <c r="AC10" s="48" t="str">
        <f>'[1]30.07-07.08'!$C$36</f>
        <v>Bóp ví da Gia Huy</v>
      </c>
      <c r="AD10" s="70"/>
      <c r="AE10" s="71"/>
      <c r="AF10" s="70">
        <f>VLOOKUP(AJ10,'item list'!$C$3:$F$115,3,0)</f>
        <v>17.32</v>
      </c>
      <c r="AG10" s="72" t="str">
        <f>VLOOKUP(AJ10,'item list'!$C$3:$F$115,2,0)</f>
        <v>A</v>
      </c>
      <c r="AH10" s="73" t="str">
        <f>VLOOKUP(AJ10,'item list'!$C$3:$F$115,4,0)</f>
        <v>Fashion</v>
      </c>
      <c r="AI10" s="70"/>
      <c r="AJ10" s="48" t="str">
        <f>'[1]30.07-07.08'!$C$36</f>
        <v>Bóp ví da Gia Huy</v>
      </c>
      <c r="AK10" s="71"/>
      <c r="AL10" s="70">
        <f>VLOOKUP(AP10,'item list'!$C$3:$F$115,3,0)</f>
        <v>17.32</v>
      </c>
      <c r="AM10" s="72" t="str">
        <f>VLOOKUP(AP10,'item list'!$C$3:$F$115,2,0)</f>
        <v>A</v>
      </c>
      <c r="AN10" s="73" t="str">
        <f>VLOOKUP(AP10,'item list'!$C$3:$F$115,4,0)</f>
        <v>Fashion</v>
      </c>
      <c r="AO10" s="70"/>
      <c r="AP10" s="48" t="str">
        <f>'[1]30.07-07.08'!$C$36</f>
        <v>Bóp ví da Gia Huy</v>
      </c>
      <c r="AQ10" s="71"/>
      <c r="AR10" s="70">
        <f>VLOOKUP(AV10,'item list'!$C$3:$F$115,3,0)</f>
        <v>17.32</v>
      </c>
      <c r="AS10" s="72" t="str">
        <f>VLOOKUP(AV10,'item list'!$C$3:$F$115,2,0)</f>
        <v>A</v>
      </c>
      <c r="AT10" s="73" t="str">
        <f>VLOOKUP(AV10,'item list'!$C$3:$F$115,4,0)</f>
        <v>Fashion</v>
      </c>
      <c r="AU10" s="70"/>
      <c r="AV10" s="48" t="str">
        <f>'[1]30.07-07.08'!$C$36</f>
        <v>Bóp ví da Gia Huy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list'!$C$3:$F$115,3,0)</f>
        <v>17</v>
      </c>
      <c r="E11" s="72" t="str">
        <f>VLOOKUP(H11,'item list'!$C$3:$F$115,2,0)</f>
        <v>A</v>
      </c>
      <c r="F11" s="73" t="str">
        <f xml:space="preserve"> VLOOKUP(H11,'item list'!$C$3:$F$115,4,0)</f>
        <v>Health Equipment</v>
      </c>
      <c r="G11" s="70"/>
      <c r="H11" s="50" t="str">
        <f>'[1]08.08-14.08'!$C$34</f>
        <v>Nệm massage Bella</v>
      </c>
      <c r="I11" s="70"/>
      <c r="J11" s="71"/>
      <c r="K11" s="70">
        <f>VLOOKUP(O11,'item list'!$C$3:$F$115,3,0)</f>
        <v>17</v>
      </c>
      <c r="L11" s="72" t="str">
        <f>VLOOKUP(O11,'item list'!$C$3:$F$115,2,0)</f>
        <v>A</v>
      </c>
      <c r="M11" s="73" t="str">
        <f xml:space="preserve"> VLOOKUP(O11,'item list'!$C$3:$F$115,4,0)</f>
        <v>Health Equipment</v>
      </c>
      <c r="N11" s="70"/>
      <c r="O11" s="50" t="str">
        <f>'[1]08.08-14.08'!$C$34</f>
        <v>Nệm massage Bella</v>
      </c>
      <c r="P11" s="70"/>
      <c r="Q11" s="71"/>
      <c r="R11" s="70">
        <f>VLOOKUP(V11,'item list'!$C$3:$F$115,3,0)</f>
        <v>18.170000000000002</v>
      </c>
      <c r="S11" s="72" t="str">
        <f>VLOOKUP(V11,'item list'!$C$3:$F$115,2,0)</f>
        <v>D</v>
      </c>
      <c r="T11" s="73" t="str">
        <f>VLOOKUP(V11,'item list'!$C$3:$F$115,4,0)</f>
        <v>Kid</v>
      </c>
      <c r="U11" s="70"/>
      <c r="V11" s="50" t="str">
        <f>'[1]30.07-07.08'!$C$38</f>
        <v>Ba lô kéoTOMI 8C</v>
      </c>
      <c r="W11" s="70"/>
      <c r="X11" s="71"/>
      <c r="Y11" s="70">
        <f>VLOOKUP(AC11,'item list'!$C$3:$F$115,3,0)</f>
        <v>18.170000000000002</v>
      </c>
      <c r="Z11" s="72" t="str">
        <f>VLOOKUP(AC11,'item list'!$C$3:$F$115,2,0)</f>
        <v>D</v>
      </c>
      <c r="AA11" s="73" t="str">
        <f>VLOOKUP(AC11,'item list'!$C$3:$F$115,4,0)</f>
        <v>Kid</v>
      </c>
      <c r="AB11" s="70"/>
      <c r="AC11" s="50" t="str">
        <f>'[1]30.07-07.08'!$C$38</f>
        <v>Ba lô kéoTOMI 8C</v>
      </c>
      <c r="AD11" s="70"/>
      <c r="AE11" s="71"/>
      <c r="AF11" s="70">
        <f>VLOOKUP(AJ11,'item list'!$C$3:$F$115,3,0)</f>
        <v>18.170000000000002</v>
      </c>
      <c r="AG11" s="72" t="str">
        <f>VLOOKUP(AJ11,'item list'!$C$3:$F$115,2,0)</f>
        <v>D</v>
      </c>
      <c r="AH11" s="73" t="str">
        <f>VLOOKUP(AJ11,'item list'!$C$3:$F$115,4,0)</f>
        <v>Kid</v>
      </c>
      <c r="AI11" s="70"/>
      <c r="AJ11" s="50" t="str">
        <f>'[1]30.07-07.08'!$C$38</f>
        <v>Ba lô kéoTOMI 8C</v>
      </c>
      <c r="AK11" s="71"/>
      <c r="AL11" s="70">
        <f>VLOOKUP(AP11,'item list'!$C$3:$F$115,3,0)</f>
        <v>18.170000000000002</v>
      </c>
      <c r="AM11" s="72" t="str">
        <f>VLOOKUP(AP11,'item list'!$C$3:$F$115,2,0)</f>
        <v>D</v>
      </c>
      <c r="AN11" s="73" t="str">
        <f>VLOOKUP(AP11,'item list'!$C$3:$F$115,4,0)</f>
        <v>Kid</v>
      </c>
      <c r="AO11" s="70"/>
      <c r="AP11" s="50" t="str">
        <f>'[1]30.07-07.08'!$C$38</f>
        <v>Ba lô kéoTOMI 8C</v>
      </c>
      <c r="AQ11" s="71"/>
      <c r="AR11" s="70">
        <f>VLOOKUP(AV11,'item list'!$C$3:$F$115,3,0)</f>
        <v>18.170000000000002</v>
      </c>
      <c r="AS11" s="72" t="str">
        <f>VLOOKUP(AV11,'item list'!$C$3:$F$115,2,0)</f>
        <v>D</v>
      </c>
      <c r="AT11" s="73" t="str">
        <f>VLOOKUP(AV11,'item list'!$C$3:$F$115,4,0)</f>
        <v>Kid</v>
      </c>
      <c r="AU11" s="70"/>
      <c r="AV11" s="50" t="str">
        <f>'[1]30.07-07.08'!$C$38</f>
        <v>Ba lô kéoTOMI 8C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list'!$C$3:$F$115,3,0)</f>
        <v>15</v>
      </c>
      <c r="E12" s="72" t="str">
        <f>VLOOKUP(H12,'item list'!$C$3:$F$115,2,0)</f>
        <v>A</v>
      </c>
      <c r="F12" s="73" t="str">
        <f xml:space="preserve"> VLOOKUP(H12,'item list'!$C$3:$F$115,4,0)</f>
        <v>Fashion</v>
      </c>
      <c r="G12" s="70"/>
      <c r="H12" s="50" t="str">
        <f>'[1]08.08-14.08'!$C$36</f>
        <v>Áo thun For Men</v>
      </c>
      <c r="I12" s="70"/>
      <c r="J12" s="71"/>
      <c r="K12" s="70">
        <f>VLOOKUP(O12,'item list'!$C$3:$F$115,3,0)</f>
        <v>15</v>
      </c>
      <c r="L12" s="72" t="str">
        <f>VLOOKUP(O12,'item list'!$C$3:$F$115,2,0)</f>
        <v>A</v>
      </c>
      <c r="M12" s="73" t="str">
        <f xml:space="preserve"> VLOOKUP(O12,'item list'!$C$3:$F$115,4,0)</f>
        <v>Fashion</v>
      </c>
      <c r="N12" s="70"/>
      <c r="O12" s="50" t="str">
        <f>'[1]08.08-14.08'!$C$36</f>
        <v>Áo thun For Men</v>
      </c>
      <c r="P12" s="70"/>
      <c r="Q12" s="71"/>
      <c r="R12" s="70">
        <f>VLOOKUP(V12,'item list'!$C$3:$F$115,3,0)</f>
        <v>18</v>
      </c>
      <c r="S12" s="72" t="str">
        <f>VLOOKUP(V12,'item list'!$C$3:$F$115,2,0)</f>
        <v>A</v>
      </c>
      <c r="T12" s="73" t="str">
        <f>VLOOKUP(V12,'item list'!$C$3:$F$115,4,0)</f>
        <v>Kitchen Electronics</v>
      </c>
      <c r="U12" s="70"/>
      <c r="V12" s="50" t="str">
        <f>'[1]30.07-07.08'!$C$40</f>
        <v>Máy xay Iruka</v>
      </c>
      <c r="W12" s="70"/>
      <c r="X12" s="71"/>
      <c r="Y12" s="70">
        <f>VLOOKUP(AC12,'item list'!$C$3:$F$115,3,0)</f>
        <v>18</v>
      </c>
      <c r="Z12" s="72" t="str">
        <f>VLOOKUP(AC12,'item list'!$C$3:$F$115,2,0)</f>
        <v>A</v>
      </c>
      <c r="AA12" s="73" t="str">
        <f>VLOOKUP(AC12,'item list'!$C$3:$F$115,4,0)</f>
        <v>Kitchen Electronics</v>
      </c>
      <c r="AB12" s="70"/>
      <c r="AC12" s="50" t="str">
        <f>'[1]30.07-07.08'!$C$40</f>
        <v>Máy xay Iruka</v>
      </c>
      <c r="AD12" s="70"/>
      <c r="AE12" s="71"/>
      <c r="AF12" s="70">
        <f>VLOOKUP(AJ12,'item list'!$C$3:$F$115,3,0)</f>
        <v>18</v>
      </c>
      <c r="AG12" s="72" t="str">
        <f>VLOOKUP(AJ12,'item list'!$C$3:$F$115,2,0)</f>
        <v>A</v>
      </c>
      <c r="AH12" s="73" t="str">
        <f>VLOOKUP(AJ12,'item list'!$C$3:$F$115,4,0)</f>
        <v>Kitchen Electronics</v>
      </c>
      <c r="AI12" s="70"/>
      <c r="AJ12" s="50" t="str">
        <f>'[1]30.07-07.08'!$C$40</f>
        <v>Máy xay Iruka</v>
      </c>
      <c r="AK12" s="71"/>
      <c r="AL12" s="70">
        <f>VLOOKUP(AP12,'item list'!$C$3:$F$115,3,0)</f>
        <v>18</v>
      </c>
      <c r="AM12" s="72" t="str">
        <f>VLOOKUP(AP12,'item list'!$C$3:$F$115,2,0)</f>
        <v>A</v>
      </c>
      <c r="AN12" s="73" t="str">
        <f>VLOOKUP(AP12,'item list'!$C$3:$F$115,4,0)</f>
        <v>Kitchen Electronics</v>
      </c>
      <c r="AO12" s="70"/>
      <c r="AP12" s="50" t="str">
        <f>'[1]30.07-07.08'!$C$40</f>
        <v>Máy xay Iruka</v>
      </c>
      <c r="AQ12" s="71"/>
      <c r="AR12" s="70">
        <f>VLOOKUP(AV12,'item list'!$C$3:$F$115,3,0)</f>
        <v>18</v>
      </c>
      <c r="AS12" s="72" t="str">
        <f>VLOOKUP(AV12,'item list'!$C$3:$F$115,2,0)</f>
        <v>A</v>
      </c>
      <c r="AT12" s="73" t="str">
        <f>VLOOKUP(AV12,'item list'!$C$3:$F$115,4,0)</f>
        <v>Kitchen Electronics</v>
      </c>
      <c r="AU12" s="70"/>
      <c r="AV12" s="50" t="str">
        <f>'[1]30.07-07.08'!$C$40</f>
        <v>Máy xay Iruka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list'!$C$3:$F$115,3,0)</f>
        <v>16.29</v>
      </c>
      <c r="E13" s="72" t="str">
        <f>VLOOKUP(H13,'item list'!$C$3:$F$115,2,0)</f>
        <v>B</v>
      </c>
      <c r="F13" s="73" t="str">
        <f xml:space="preserve"> VLOOKUP(H13,'item list'!$C$3:$F$115,4,0)</f>
        <v>Home Appliance</v>
      </c>
      <c r="G13" s="80"/>
      <c r="H13" s="88" t="str">
        <f>'[1]08.08-14.08'!$C$38</f>
        <v>Thiết bị lọc nước WARPURE</v>
      </c>
      <c r="I13" s="80"/>
      <c r="J13" s="74"/>
      <c r="K13" s="70">
        <f>VLOOKUP(O13,'item list'!$C$3:$F$115,3,0)</f>
        <v>16.29</v>
      </c>
      <c r="L13" s="72" t="str">
        <f>VLOOKUP(O13,'item list'!$C$3:$F$115,2,0)</f>
        <v>B</v>
      </c>
      <c r="M13" s="73" t="str">
        <f xml:space="preserve"> VLOOKUP(O13,'item list'!$C$3:$F$115,4,0)</f>
        <v>Home Appliance</v>
      </c>
      <c r="N13" s="80"/>
      <c r="O13" s="88" t="str">
        <f>'[1]08.08-14.08'!$C$38</f>
        <v>Thiết bị lọc nước WARPURE</v>
      </c>
      <c r="P13" s="80"/>
      <c r="Q13" s="74"/>
      <c r="R13" s="70">
        <f>VLOOKUP(V13,'item list'!$C$3:$F$115,3,0)</f>
        <v>17</v>
      </c>
      <c r="S13" s="72" t="str">
        <f>VLOOKUP(V13,'item list'!$C$3:$F$115,2,0)</f>
        <v>A</v>
      </c>
      <c r="T13" s="73" t="str">
        <f>VLOOKUP(V13,'item list'!$C$3:$F$115,4,0)</f>
        <v>Health Equipment</v>
      </c>
      <c r="U13" s="80"/>
      <c r="V13" s="88" t="str">
        <f>'[1]30.07-07.08'!$C$42</f>
        <v>Nệm massage Bella</v>
      </c>
      <c r="W13" s="80"/>
      <c r="X13" s="74"/>
      <c r="Y13" s="70">
        <f>VLOOKUP(AC13,'item list'!$C$3:$F$115,3,0)</f>
        <v>17</v>
      </c>
      <c r="Z13" s="72" t="str">
        <f>VLOOKUP(AC13,'item list'!$C$3:$F$115,2,0)</f>
        <v>A</v>
      </c>
      <c r="AA13" s="73" t="str">
        <f>VLOOKUP(AC13,'item list'!$C$3:$F$115,4,0)</f>
        <v>Health Equipment</v>
      </c>
      <c r="AB13" s="80"/>
      <c r="AC13" s="88" t="str">
        <f>'[1]30.07-07.08'!$C$42</f>
        <v>Nệm massage Bella</v>
      </c>
      <c r="AD13" s="80"/>
      <c r="AE13" s="74"/>
      <c r="AF13" s="70">
        <f>VLOOKUP(AJ13,'item list'!$C$3:$F$115,3,0)</f>
        <v>17</v>
      </c>
      <c r="AG13" s="72" t="str">
        <f>VLOOKUP(AJ13,'item list'!$C$3:$F$115,2,0)</f>
        <v>A</v>
      </c>
      <c r="AH13" s="73" t="str">
        <f>VLOOKUP(AJ13,'item list'!$C$3:$F$115,4,0)</f>
        <v>Health Equipment</v>
      </c>
      <c r="AI13" s="80"/>
      <c r="AJ13" s="88" t="str">
        <f>'[1]30.07-07.08'!$C$42</f>
        <v>Nệm massage Bella</v>
      </c>
      <c r="AK13" s="74"/>
      <c r="AL13" s="70">
        <f>VLOOKUP(AP13,'item list'!$C$3:$F$115,3,0)</f>
        <v>17</v>
      </c>
      <c r="AM13" s="72" t="str">
        <f>VLOOKUP(AP13,'item list'!$C$3:$F$115,2,0)</f>
        <v>A</v>
      </c>
      <c r="AN13" s="73" t="str">
        <f>VLOOKUP(AP13,'item list'!$C$3:$F$115,4,0)</f>
        <v>Health Equipment</v>
      </c>
      <c r="AO13" s="80"/>
      <c r="AP13" s="88" t="str">
        <f>'[1]30.07-07.08'!$C$42</f>
        <v>Nệm massage Bella</v>
      </c>
      <c r="AQ13" s="74"/>
      <c r="AR13" s="70">
        <f>VLOOKUP(AV13,'item list'!$C$3:$F$115,3,0)</f>
        <v>17</v>
      </c>
      <c r="AS13" s="72" t="str">
        <f>VLOOKUP(AV13,'item list'!$C$3:$F$115,2,0)</f>
        <v>A</v>
      </c>
      <c r="AT13" s="73" t="str">
        <f>VLOOKUP(AV13,'item list'!$C$3:$F$115,4,0)</f>
        <v>Health Equipment</v>
      </c>
      <c r="AU13" s="80"/>
      <c r="AV13" s="88" t="str">
        <f>'[1]30.07-07.08'!$C$42</f>
        <v>Nệm massage Bella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list'!$C$3:$F$115,3,0)</f>
        <v>16.260000000000002</v>
      </c>
      <c r="E14" s="72" t="str">
        <f>VLOOKUP(H14,'item list'!$C$3:$F$115,2,0)</f>
        <v>C</v>
      </c>
      <c r="F14" s="73" t="str">
        <f xml:space="preserve"> VLOOKUP(H14,'item list'!$C$3:$F$115,4,0)</f>
        <v>Fashion</v>
      </c>
      <c r="G14" s="78"/>
      <c r="H14" s="50" t="str">
        <f>'[1]08.08-14.08'!$C$40</f>
        <v>Bộ 12 đôi vớ For Men</v>
      </c>
      <c r="I14" s="78"/>
      <c r="J14" s="71"/>
      <c r="K14" s="70">
        <f>VLOOKUP(O14,'item list'!$C$3:$F$115,3,0)</f>
        <v>16.260000000000002</v>
      </c>
      <c r="L14" s="72" t="str">
        <f>VLOOKUP(O14,'item list'!$C$3:$F$115,2,0)</f>
        <v>C</v>
      </c>
      <c r="M14" s="73" t="str">
        <f xml:space="preserve"> VLOOKUP(O14,'item list'!$C$3:$F$115,4,0)</f>
        <v>Fashion</v>
      </c>
      <c r="N14" s="78"/>
      <c r="O14" s="50" t="str">
        <f>'[1]08.08-14.08'!$C$40</f>
        <v>Bộ 12 đôi vớ For Men</v>
      </c>
      <c r="P14" s="78"/>
      <c r="Q14" s="71"/>
      <c r="R14" s="70">
        <f>VLOOKUP(V14,'item list'!$C$3:$F$115,3,0)</f>
        <v>15</v>
      </c>
      <c r="S14" s="72" t="str">
        <f>VLOOKUP(V14,'item list'!$C$3:$F$115,2,0)</f>
        <v>A</v>
      </c>
      <c r="T14" s="73" t="str">
        <f>VLOOKUP(V14,'item list'!$C$3:$F$115,4,0)</f>
        <v>Fashion</v>
      </c>
      <c r="U14" s="78"/>
      <c r="V14" s="50" t="str">
        <f>'[1]30.07-07.08'!$C$44</f>
        <v>Áo thun For Men</v>
      </c>
      <c r="W14" s="78"/>
      <c r="X14" s="71"/>
      <c r="Y14" s="70">
        <f>VLOOKUP(AC14,'item list'!$C$3:$F$115,3,0)</f>
        <v>15</v>
      </c>
      <c r="Z14" s="72" t="str">
        <f>VLOOKUP(AC14,'item list'!$C$3:$F$115,2,0)</f>
        <v>A</v>
      </c>
      <c r="AA14" s="73" t="str">
        <f>VLOOKUP(AC14,'item list'!$C$3:$F$115,4,0)</f>
        <v>Fashion</v>
      </c>
      <c r="AB14" s="78"/>
      <c r="AC14" s="50" t="str">
        <f>'[1]30.07-07.08'!$C$44</f>
        <v>Áo thun For Men</v>
      </c>
      <c r="AD14" s="78"/>
      <c r="AE14" s="71"/>
      <c r="AF14" s="70">
        <f>VLOOKUP(AJ14,'item list'!$C$3:$F$115,3,0)</f>
        <v>15</v>
      </c>
      <c r="AG14" s="72" t="str">
        <f>VLOOKUP(AJ14,'item list'!$C$3:$F$115,2,0)</f>
        <v>A</v>
      </c>
      <c r="AH14" s="73" t="str">
        <f>VLOOKUP(AJ14,'item list'!$C$3:$F$115,4,0)</f>
        <v>Fashion</v>
      </c>
      <c r="AI14" s="78"/>
      <c r="AJ14" s="50" t="str">
        <f>'[1]30.07-07.08'!$C$44</f>
        <v>Áo thun For Men</v>
      </c>
      <c r="AK14" s="71"/>
      <c r="AL14" s="70">
        <f>VLOOKUP(AP14,'item list'!$C$3:$F$115,3,0)</f>
        <v>15</v>
      </c>
      <c r="AM14" s="72" t="str">
        <f>VLOOKUP(AP14,'item list'!$C$3:$F$115,2,0)</f>
        <v>A</v>
      </c>
      <c r="AN14" s="73" t="str">
        <f>VLOOKUP(AP14,'item list'!$C$3:$F$115,4,0)</f>
        <v>Fashion</v>
      </c>
      <c r="AO14" s="78"/>
      <c r="AP14" s="50" t="str">
        <f>'[1]30.07-07.08'!$C$44</f>
        <v>Áo thun For Men</v>
      </c>
      <c r="AQ14" s="71"/>
      <c r="AR14" s="70">
        <f>VLOOKUP(AV14,'item list'!$C$3:$F$115,3,0)</f>
        <v>15</v>
      </c>
      <c r="AS14" s="72" t="str">
        <f>VLOOKUP(AV14,'item list'!$C$3:$F$115,2,0)</f>
        <v>A</v>
      </c>
      <c r="AT14" s="73" t="str">
        <f>VLOOKUP(AV14,'item list'!$C$3:$F$115,4,0)</f>
        <v>Fashion</v>
      </c>
      <c r="AU14" s="78"/>
      <c r="AV14" s="50" t="str">
        <f>'[1]30.07-07.08'!$C$44</f>
        <v>Áo thun For Men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list'!$C$3:$F$115,3,0)</f>
        <v>17.23</v>
      </c>
      <c r="E15" s="72" t="str">
        <f>VLOOKUP(H15,'item list'!$C$3:$F$115,2,0)</f>
        <v>B</v>
      </c>
      <c r="F15" s="73" t="str">
        <f xml:space="preserve"> VLOOKUP(H15,'item list'!$C$3:$F$115,4,0)</f>
        <v>Home Appliance</v>
      </c>
      <c r="G15" s="78"/>
      <c r="H15" s="102" t="str">
        <f>'[1]08.08-14.08'!$C$42</f>
        <v>Nồi ủ GoodLife 7L</v>
      </c>
      <c r="I15" s="78"/>
      <c r="J15" s="71"/>
      <c r="K15" s="70">
        <f>VLOOKUP(O15,'item list'!$C$3:$F$115,3,0)</f>
        <v>17.23</v>
      </c>
      <c r="L15" s="72" t="str">
        <f>VLOOKUP(O15,'item list'!$C$3:$F$115,2,0)</f>
        <v>B</v>
      </c>
      <c r="M15" s="73" t="str">
        <f xml:space="preserve"> VLOOKUP(O15,'item list'!$C$3:$F$115,4,0)</f>
        <v>Home Appliance</v>
      </c>
      <c r="N15" s="78"/>
      <c r="O15" s="102" t="str">
        <f>'[1]08.08-14.08'!$C$42</f>
        <v>Nồi ủ GoodLife 7L</v>
      </c>
      <c r="P15" s="78"/>
      <c r="Q15" s="71"/>
      <c r="R15" s="70">
        <f>VLOOKUP(V15,'item list'!$C$3:$F$115,3,0)</f>
        <v>16.29</v>
      </c>
      <c r="S15" s="72" t="str">
        <f>VLOOKUP(V15,'item list'!$C$3:$F$115,2,0)</f>
        <v>B</v>
      </c>
      <c r="T15" s="73" t="str">
        <f>VLOOKUP(V15,'item list'!$C$3:$F$115,4,0)</f>
        <v>Home Appliance</v>
      </c>
      <c r="U15" s="78"/>
      <c r="V15" s="102" t="str">
        <f>'[1]30.07-07.08'!$C$46</f>
        <v>Thiết bị lọc nước WARPURE</v>
      </c>
      <c r="W15" s="78"/>
      <c r="X15" s="71"/>
      <c r="Y15" s="70">
        <f>VLOOKUP(AC15,'item list'!$C$3:$F$115,3,0)</f>
        <v>16.29</v>
      </c>
      <c r="Z15" s="72" t="str">
        <f>VLOOKUP(AC15,'item list'!$C$3:$F$115,2,0)</f>
        <v>B</v>
      </c>
      <c r="AA15" s="73" t="str">
        <f>VLOOKUP(AC15,'item list'!$C$3:$F$115,4,0)</f>
        <v>Home Appliance</v>
      </c>
      <c r="AB15" s="78"/>
      <c r="AC15" s="102" t="str">
        <f>'[1]30.07-07.08'!$C$46</f>
        <v>Thiết bị lọc nước WARPURE</v>
      </c>
      <c r="AD15" s="78"/>
      <c r="AE15" s="71"/>
      <c r="AF15" s="70">
        <f>VLOOKUP(AJ15,'item list'!$C$3:$F$115,3,0)</f>
        <v>16.29</v>
      </c>
      <c r="AG15" s="72" t="str">
        <f>VLOOKUP(AJ15,'item list'!$C$3:$F$115,2,0)</f>
        <v>B</v>
      </c>
      <c r="AH15" s="73" t="str">
        <f>VLOOKUP(AJ15,'item list'!$C$3:$F$115,4,0)</f>
        <v>Home Appliance</v>
      </c>
      <c r="AI15" s="78"/>
      <c r="AJ15" s="102" t="str">
        <f>'[1]30.07-07.08'!$C$46</f>
        <v>Thiết bị lọc nước WARPURE</v>
      </c>
      <c r="AK15" s="71"/>
      <c r="AL15" s="70">
        <f>VLOOKUP(AP15,'item list'!$C$3:$F$115,3,0)</f>
        <v>16.29</v>
      </c>
      <c r="AM15" s="72" t="str">
        <f>VLOOKUP(AP15,'item list'!$C$3:$F$115,2,0)</f>
        <v>B</v>
      </c>
      <c r="AN15" s="73" t="str">
        <f>VLOOKUP(AP15,'item list'!$C$3:$F$115,4,0)</f>
        <v>Home Appliance</v>
      </c>
      <c r="AO15" s="78"/>
      <c r="AP15" s="102" t="str">
        <f>'[1]30.07-07.08'!$C$46</f>
        <v>Thiết bị lọc nước WARPURE</v>
      </c>
      <c r="AQ15" s="71"/>
      <c r="AR15" s="70">
        <f>VLOOKUP(AV15,'item list'!$C$3:$F$115,3,0)</f>
        <v>16.29</v>
      </c>
      <c r="AS15" s="72" t="str">
        <f>VLOOKUP(AV15,'item list'!$C$3:$F$115,2,0)</f>
        <v>B</v>
      </c>
      <c r="AT15" s="73" t="str">
        <f>VLOOKUP(AV15,'item list'!$C$3:$F$115,4,0)</f>
        <v>Home Appliance</v>
      </c>
      <c r="AU15" s="78"/>
      <c r="AV15" s="102" t="str">
        <f>'[1]30.07-07.08'!$C$46</f>
        <v>Thiết bị lọc nước WARPURE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list'!$C$3:$F$115,3,0)</f>
        <v>16.11</v>
      </c>
      <c r="E16" s="72" t="str">
        <f>VLOOKUP(H16,'item list'!$C$3:$F$115,2,0)</f>
        <v>A</v>
      </c>
      <c r="F16" s="73" t="str">
        <f xml:space="preserve"> VLOOKUP(H16,'item list'!$C$3:$F$115,4,0)</f>
        <v>Fashion</v>
      </c>
      <c r="G16" s="78"/>
      <c r="H16" s="102" t="str">
        <f>'[1]08.08-14.08'!$C$44</f>
        <v>Bộ quần lót nam DIM</v>
      </c>
      <c r="I16" s="78"/>
      <c r="J16" s="71"/>
      <c r="K16" s="70">
        <f>VLOOKUP(O16,'item list'!$C$3:$F$115,3,0)</f>
        <v>16.11</v>
      </c>
      <c r="L16" s="72" t="str">
        <f>VLOOKUP(O16,'item list'!$C$3:$F$115,2,0)</f>
        <v>A</v>
      </c>
      <c r="M16" s="73" t="str">
        <f xml:space="preserve"> VLOOKUP(O16,'item list'!$C$3:$F$115,4,0)</f>
        <v>Fashion</v>
      </c>
      <c r="N16" s="78"/>
      <c r="O16" s="102" t="str">
        <f>'[1]08.08-14.08'!$C$44</f>
        <v>Bộ quần lót nam DIM</v>
      </c>
      <c r="P16" s="78"/>
      <c r="Q16" s="71"/>
      <c r="R16" s="70">
        <f>VLOOKUP(V16,'item list'!$C$3:$F$115,3,0)</f>
        <v>16.260000000000002</v>
      </c>
      <c r="S16" s="72" t="str">
        <f>VLOOKUP(V16,'item list'!$C$3:$F$115,2,0)</f>
        <v>C</v>
      </c>
      <c r="T16" s="73" t="str">
        <f>VLOOKUP(V16,'item list'!$C$3:$F$115,4,0)</f>
        <v>Fashion</v>
      </c>
      <c r="U16" s="78"/>
      <c r="V16" s="102" t="str">
        <f>'[1]30.07-07.08'!$C$48</f>
        <v>Bộ 12 đôi vớ For Men</v>
      </c>
      <c r="W16" s="78"/>
      <c r="X16" s="71"/>
      <c r="Y16" s="70">
        <f>VLOOKUP(AC16,'item list'!$C$3:$F$115,3,0)</f>
        <v>16.260000000000002</v>
      </c>
      <c r="Z16" s="72" t="str">
        <f>VLOOKUP(AC16,'item list'!$C$3:$F$115,2,0)</f>
        <v>C</v>
      </c>
      <c r="AA16" s="73" t="str">
        <f>VLOOKUP(AC16,'item list'!$C$3:$F$115,4,0)</f>
        <v>Fashion</v>
      </c>
      <c r="AB16" s="78"/>
      <c r="AC16" s="102" t="str">
        <f>'[1]30.07-07.08'!$C$48</f>
        <v>Bộ 12 đôi vớ For Men</v>
      </c>
      <c r="AD16" s="78"/>
      <c r="AE16" s="71"/>
      <c r="AF16" s="70">
        <f>VLOOKUP(AJ16,'item list'!$C$3:$F$115,3,0)</f>
        <v>16.260000000000002</v>
      </c>
      <c r="AG16" s="72" t="str">
        <f>VLOOKUP(AJ16,'item list'!$C$3:$F$115,2,0)</f>
        <v>C</v>
      </c>
      <c r="AH16" s="73" t="str">
        <f>VLOOKUP(AJ16,'item list'!$C$3:$F$115,4,0)</f>
        <v>Fashion</v>
      </c>
      <c r="AI16" s="78"/>
      <c r="AJ16" s="102" t="str">
        <f>'[1]30.07-07.08'!$C$48</f>
        <v>Bộ 12 đôi vớ For Men</v>
      </c>
      <c r="AK16" s="71"/>
      <c r="AL16" s="70">
        <f>VLOOKUP(AP16,'item list'!$C$3:$F$115,3,0)</f>
        <v>16.260000000000002</v>
      </c>
      <c r="AM16" s="72" t="str">
        <f>VLOOKUP(AP16,'item list'!$C$3:$F$115,2,0)</f>
        <v>C</v>
      </c>
      <c r="AN16" s="73" t="str">
        <f>VLOOKUP(AP16,'item list'!$C$3:$F$115,4,0)</f>
        <v>Fashion</v>
      </c>
      <c r="AO16" s="78"/>
      <c r="AP16" s="102" t="str">
        <f>'[1]30.07-07.08'!$C$48</f>
        <v>Bộ 12 đôi vớ For Men</v>
      </c>
      <c r="AQ16" s="71"/>
      <c r="AR16" s="70">
        <f>VLOOKUP(AV16,'item list'!$C$3:$F$115,3,0)</f>
        <v>16.260000000000002</v>
      </c>
      <c r="AS16" s="72" t="str">
        <f>VLOOKUP(AV16,'item list'!$C$3:$F$115,2,0)</f>
        <v>C</v>
      </c>
      <c r="AT16" s="73" t="str">
        <f>VLOOKUP(AV16,'item list'!$C$3:$F$115,4,0)</f>
        <v>Fashion</v>
      </c>
      <c r="AU16" s="78"/>
      <c r="AV16" s="102" t="str">
        <f>'[1]30.07-07.08'!$C$48</f>
        <v>Bộ 12 đôi vớ For Men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list'!$C$3:$F$115,3,0)</f>
        <v>17.21</v>
      </c>
      <c r="E17" s="72" t="str">
        <f>VLOOKUP(H17,'item list'!$C$3:$F$115,2,0)</f>
        <v>A</v>
      </c>
      <c r="F17" s="73" t="str">
        <f xml:space="preserve"> VLOOKUP(H17,'item list'!$C$3:$F$115,4,0)</f>
        <v>Digital - Electronics</v>
      </c>
      <c r="G17" s="78"/>
      <c r="H17" s="50" t="str">
        <f>'[1]08.08-14.08'!$C$46</f>
        <v>Điện thoại  SMobile V2</v>
      </c>
      <c r="I17" s="78"/>
      <c r="J17" s="71"/>
      <c r="K17" s="70">
        <f>VLOOKUP(O17,'item list'!$C$3:$F$115,3,0)</f>
        <v>17.21</v>
      </c>
      <c r="L17" s="72" t="str">
        <f>VLOOKUP(O17,'item list'!$C$3:$F$115,2,0)</f>
        <v>A</v>
      </c>
      <c r="M17" s="73" t="str">
        <f xml:space="preserve"> VLOOKUP(O17,'item list'!$C$3:$F$115,4,0)</f>
        <v>Digital - Electronics</v>
      </c>
      <c r="N17" s="78"/>
      <c r="O17" s="50" t="str">
        <f>'[1]08.08-14.08'!$C$46</f>
        <v>Điện thoại  SMobile V2</v>
      </c>
      <c r="P17" s="78"/>
      <c r="Q17" s="71"/>
      <c r="R17" s="70">
        <f>VLOOKUP(V17,'item list'!$C$3:$F$115,3,0)</f>
        <v>17.23</v>
      </c>
      <c r="S17" s="72" t="str">
        <f>VLOOKUP(V17,'item list'!$C$3:$F$115,2,0)</f>
        <v>B</v>
      </c>
      <c r="T17" s="73" t="str">
        <f>VLOOKUP(V17,'item list'!$C$3:$F$115,4,0)</f>
        <v>Home Appliance</v>
      </c>
      <c r="U17" s="78"/>
      <c r="V17" s="50" t="str">
        <f>'[1]30.07-07.08'!$C$50</f>
        <v>Nồi ủ GoodLife 7L</v>
      </c>
      <c r="W17" s="78"/>
      <c r="X17" s="71"/>
      <c r="Y17" s="70">
        <f>VLOOKUP(AC17,'item list'!$C$3:$F$115,3,0)</f>
        <v>17.23</v>
      </c>
      <c r="Z17" s="72" t="str">
        <f>VLOOKUP(AC17,'item list'!$C$3:$F$115,2,0)</f>
        <v>B</v>
      </c>
      <c r="AA17" s="73" t="str">
        <f>VLOOKUP(AC17,'item list'!$C$3:$F$115,4,0)</f>
        <v>Home Appliance</v>
      </c>
      <c r="AB17" s="78"/>
      <c r="AC17" s="50" t="str">
        <f>'[1]30.07-07.08'!$C$50</f>
        <v>Nồi ủ GoodLife 7L</v>
      </c>
      <c r="AD17" s="78"/>
      <c r="AE17" s="71"/>
      <c r="AF17" s="70">
        <f>VLOOKUP(AJ17,'item list'!$C$3:$F$115,3,0)</f>
        <v>17.23</v>
      </c>
      <c r="AG17" s="72" t="str">
        <f>VLOOKUP(AJ17,'item list'!$C$3:$F$115,2,0)</f>
        <v>B</v>
      </c>
      <c r="AH17" s="73" t="str">
        <f>VLOOKUP(AJ17,'item list'!$C$3:$F$115,4,0)</f>
        <v>Home Appliance</v>
      </c>
      <c r="AI17" s="78"/>
      <c r="AJ17" s="50" t="str">
        <f>'[1]30.07-07.08'!$C$50</f>
        <v>Nồi ủ GoodLife 7L</v>
      </c>
      <c r="AK17" s="71"/>
      <c r="AL17" s="70">
        <f>VLOOKUP(AP17,'item list'!$C$3:$F$115,3,0)</f>
        <v>17.23</v>
      </c>
      <c r="AM17" s="72" t="str">
        <f>VLOOKUP(AP17,'item list'!$C$3:$F$115,2,0)</f>
        <v>B</v>
      </c>
      <c r="AN17" s="73" t="str">
        <f>VLOOKUP(AP17,'item list'!$C$3:$F$115,4,0)</f>
        <v>Home Appliance</v>
      </c>
      <c r="AO17" s="78"/>
      <c r="AP17" s="50" t="str">
        <f>'[1]30.07-07.08'!$C$50</f>
        <v>Nồi ủ GoodLife 7L</v>
      </c>
      <c r="AQ17" s="71"/>
      <c r="AR17" s="70">
        <f>VLOOKUP(AV17,'item list'!$C$3:$F$115,3,0)</f>
        <v>17.23</v>
      </c>
      <c r="AS17" s="72" t="str">
        <f>VLOOKUP(AV17,'item list'!$C$3:$F$115,2,0)</f>
        <v>B</v>
      </c>
      <c r="AT17" s="73" t="str">
        <f>VLOOKUP(AV17,'item list'!$C$3:$F$115,4,0)</f>
        <v>Home Appliance</v>
      </c>
      <c r="AU17" s="78"/>
      <c r="AV17" s="50" t="str">
        <f>'[1]30.07-07.08'!$C$50</f>
        <v>Nồi ủ GoodLife 7L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list'!$C$3:$F$115,3,0)</f>
        <v>18</v>
      </c>
      <c r="E18" s="72" t="str">
        <f>VLOOKUP(H18,'item list'!$C$3:$F$115,2,0)</f>
        <v>C</v>
      </c>
      <c r="F18" s="73" t="str">
        <f xml:space="preserve"> VLOOKUP(H18,'item list'!$C$3:$F$115,4,0)</f>
        <v>Health Equipment</v>
      </c>
      <c r="G18" s="78"/>
      <c r="H18" s="48" t="str">
        <f>'[1]08.08-14.08'!$C$48</f>
        <v>Combo 2 hộp Nấm linh chi Hoàng Gia</v>
      </c>
      <c r="I18" s="78"/>
      <c r="J18" s="71"/>
      <c r="K18" s="70">
        <f>VLOOKUP(O18,'item list'!$C$3:$F$115,3,0)</f>
        <v>18</v>
      </c>
      <c r="L18" s="72" t="str">
        <f>VLOOKUP(O18,'item list'!$C$3:$F$115,2,0)</f>
        <v>C</v>
      </c>
      <c r="M18" s="73" t="str">
        <f xml:space="preserve"> VLOOKUP(O18,'item list'!$C$3:$F$115,4,0)</f>
        <v>Health Equipment</v>
      </c>
      <c r="N18" s="78"/>
      <c r="O18" s="48" t="str">
        <f>'[1]08.08-14.08'!$C$48</f>
        <v>Combo 2 hộp Nấm linh chi Hoàng Gia</v>
      </c>
      <c r="P18" s="78"/>
      <c r="Q18" s="71"/>
      <c r="R18" s="70">
        <f>VLOOKUP(V18,'item list'!$C$3:$F$115,3,0)</f>
        <v>16.11</v>
      </c>
      <c r="S18" s="72" t="str">
        <f>VLOOKUP(V18,'item list'!$C$3:$F$115,2,0)</f>
        <v>A</v>
      </c>
      <c r="T18" s="73" t="str">
        <f>VLOOKUP(V18,'item list'!$C$3:$F$115,4,0)</f>
        <v>Fashion</v>
      </c>
      <c r="U18" s="78"/>
      <c r="V18" s="48" t="str">
        <f>'[1]30.07-07.08'!$C$52</f>
        <v>Bộ quần lót nam DIM</v>
      </c>
      <c r="W18" s="78"/>
      <c r="X18" s="71"/>
      <c r="Y18" s="70">
        <f>VLOOKUP(AC18,'item list'!$C$3:$F$115,3,0)</f>
        <v>16.11</v>
      </c>
      <c r="Z18" s="72" t="str">
        <f>VLOOKUP(AC18,'item list'!$C$3:$F$115,2,0)</f>
        <v>A</v>
      </c>
      <c r="AA18" s="73" t="str">
        <f>VLOOKUP(AC18,'item list'!$C$3:$F$115,4,0)</f>
        <v>Fashion</v>
      </c>
      <c r="AB18" s="78"/>
      <c r="AC18" s="48" t="str">
        <f>'[1]30.07-07.08'!$C$52</f>
        <v>Bộ quần lót nam DIM</v>
      </c>
      <c r="AD18" s="78"/>
      <c r="AE18" s="71"/>
      <c r="AF18" s="70">
        <f>VLOOKUP(AJ18,'item list'!$C$3:$F$115,3,0)</f>
        <v>16.11</v>
      </c>
      <c r="AG18" s="72" t="str">
        <f>VLOOKUP(AJ18,'item list'!$C$3:$F$115,2,0)</f>
        <v>A</v>
      </c>
      <c r="AH18" s="73" t="str">
        <f>VLOOKUP(AJ18,'item list'!$C$3:$F$115,4,0)</f>
        <v>Fashion</v>
      </c>
      <c r="AI18" s="78"/>
      <c r="AJ18" s="48" t="str">
        <f>'[1]30.07-07.08'!$C$52</f>
        <v>Bộ quần lót nam DIM</v>
      </c>
      <c r="AK18" s="71"/>
      <c r="AL18" s="70">
        <f>VLOOKUP(AP18,'item list'!$C$3:$F$115,3,0)</f>
        <v>16.11</v>
      </c>
      <c r="AM18" s="72" t="str">
        <f>VLOOKUP(AP18,'item list'!$C$3:$F$115,2,0)</f>
        <v>A</v>
      </c>
      <c r="AN18" s="73" t="str">
        <f>VLOOKUP(AP18,'item list'!$C$3:$F$115,4,0)</f>
        <v>Fashion</v>
      </c>
      <c r="AO18" s="78"/>
      <c r="AP18" s="48" t="str">
        <f>'[1]30.07-07.08'!$C$52</f>
        <v>Bộ quần lót nam DIM</v>
      </c>
      <c r="AQ18" s="71"/>
      <c r="AR18" s="70">
        <f>VLOOKUP(AV18,'item list'!$C$3:$F$115,3,0)</f>
        <v>16.11</v>
      </c>
      <c r="AS18" s="72" t="str">
        <f>VLOOKUP(AV18,'item list'!$C$3:$F$115,2,0)</f>
        <v>A</v>
      </c>
      <c r="AT18" s="73" t="str">
        <f>VLOOKUP(AV18,'item list'!$C$3:$F$115,4,0)</f>
        <v>Fashion</v>
      </c>
      <c r="AU18" s="78"/>
      <c r="AV18" s="48" t="str">
        <f>'[1]30.07-07.08'!$C$52</f>
        <v>Bộ quần lót nam DIM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list'!$C$3:$F$115,3,0)</f>
        <v>25.41</v>
      </c>
      <c r="E19" s="72" t="str">
        <f>VLOOKUP(H19,'item list'!$C$3:$F$115,2,0)</f>
        <v>A</v>
      </c>
      <c r="F19" s="73" t="str">
        <f xml:space="preserve"> VLOOKUP(H19,'item list'!$C$3:$F$115,4,0)</f>
        <v>Kitchen Electronics</v>
      </c>
      <c r="G19" s="78"/>
      <c r="H19" s="48" t="str">
        <f>'[1]08.08-14.08'!$C$50</f>
        <v>Máy xay ép DML - LIVE 30'</v>
      </c>
      <c r="I19" s="78"/>
      <c r="J19" s="71"/>
      <c r="K19" s="70">
        <f>VLOOKUP(O19,'item list'!$C$3:$F$115,3,0)</f>
        <v>25.41</v>
      </c>
      <c r="L19" s="72" t="str">
        <f>VLOOKUP(O19,'item list'!$C$3:$F$115,2,0)</f>
        <v>A</v>
      </c>
      <c r="M19" s="73" t="str">
        <f xml:space="preserve"> VLOOKUP(O19,'item list'!$C$3:$F$115,4,0)</f>
        <v>Kitchen Electronics</v>
      </c>
      <c r="N19" s="78"/>
      <c r="O19" s="48" t="str">
        <f>'[1]08.08-14.08'!$C$50</f>
        <v>Máy xay ép DML - LIVE 30'</v>
      </c>
      <c r="P19" s="78"/>
      <c r="Q19" s="71"/>
      <c r="R19" s="70">
        <f>VLOOKUP(V19,'item list'!$C$3:$F$115,3,0)</f>
        <v>17.21</v>
      </c>
      <c r="S19" s="72" t="str">
        <f>VLOOKUP(V19,'item list'!$C$3:$F$115,2,0)</f>
        <v>A</v>
      </c>
      <c r="T19" s="73" t="str">
        <f>VLOOKUP(V19,'item list'!$C$3:$F$115,4,0)</f>
        <v>Digital - Electronics</v>
      </c>
      <c r="U19" s="78"/>
      <c r="V19" s="48" t="str">
        <f>'[1]30.07-07.08'!$C$54</f>
        <v>Điện thoại  SMobile V2</v>
      </c>
      <c r="W19" s="78"/>
      <c r="X19" s="71"/>
      <c r="Y19" s="70">
        <f>VLOOKUP(AC19,'item list'!$C$3:$F$115,3,0)</f>
        <v>17.21</v>
      </c>
      <c r="Z19" s="72" t="str">
        <f>VLOOKUP(AC19,'item list'!$C$3:$F$115,2,0)</f>
        <v>A</v>
      </c>
      <c r="AA19" s="73" t="str">
        <f>VLOOKUP(AC19,'item list'!$C$3:$F$115,4,0)</f>
        <v>Digital - Electronics</v>
      </c>
      <c r="AB19" s="78"/>
      <c r="AC19" s="48" t="str">
        <f>'[1]30.07-07.08'!$C$54</f>
        <v>Điện thoại  SMobile V2</v>
      </c>
      <c r="AD19" s="78"/>
      <c r="AE19" s="71"/>
      <c r="AF19" s="70">
        <f>VLOOKUP(AJ19,'item list'!$C$3:$F$115,3,0)</f>
        <v>17.21</v>
      </c>
      <c r="AG19" s="72" t="str">
        <f>VLOOKUP(AJ19,'item list'!$C$3:$F$115,2,0)</f>
        <v>A</v>
      </c>
      <c r="AH19" s="73" t="str">
        <f>VLOOKUP(AJ19,'item list'!$C$3:$F$115,4,0)</f>
        <v>Digital - Electronics</v>
      </c>
      <c r="AI19" s="78"/>
      <c r="AJ19" s="48" t="str">
        <f>'[1]30.07-07.08'!$C$54</f>
        <v>Điện thoại  SMobile V2</v>
      </c>
      <c r="AK19" s="71"/>
      <c r="AL19" s="70">
        <f>VLOOKUP(AP19,'item list'!$C$3:$F$115,3,0)</f>
        <v>17.21</v>
      </c>
      <c r="AM19" s="72" t="str">
        <f>VLOOKUP(AP19,'item list'!$C$3:$F$115,2,0)</f>
        <v>A</v>
      </c>
      <c r="AN19" s="73" t="str">
        <f>VLOOKUP(AP19,'item list'!$C$3:$F$115,4,0)</f>
        <v>Digital - Electronics</v>
      </c>
      <c r="AO19" s="78"/>
      <c r="AP19" s="48" t="str">
        <f>'[1]30.07-07.08'!$C$54</f>
        <v>Điện thoại  SMobile V2</v>
      </c>
      <c r="AQ19" s="71"/>
      <c r="AR19" s="70">
        <f>VLOOKUP(AV19,'item list'!$C$3:$F$115,3,0)</f>
        <v>17.21</v>
      </c>
      <c r="AS19" s="72" t="str">
        <f>VLOOKUP(AV19,'item list'!$C$3:$F$115,2,0)</f>
        <v>A</v>
      </c>
      <c r="AT19" s="73" t="str">
        <f>VLOOKUP(AV19,'item list'!$C$3:$F$115,4,0)</f>
        <v>Digital - Electronics</v>
      </c>
      <c r="AU19" s="78"/>
      <c r="AV19" s="48" t="str">
        <f>'[1]30.07-07.08'!$C$54</f>
        <v>Điện thoại  SMobile V2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list'!$C$3:$F$115,3,0)</f>
        <v>27</v>
      </c>
      <c r="E20" s="72" t="str">
        <f>VLOOKUP(H20,'item list'!$C$3:$F$115,2,0)</f>
        <v>A</v>
      </c>
      <c r="F20" s="73" t="str">
        <f xml:space="preserve"> VLOOKUP(H20,'item list'!$C$3:$F$115,4,0)</f>
        <v>Health Equipment</v>
      </c>
      <c r="G20" s="78"/>
      <c r="H20" s="102" t="str">
        <f>'[1]08.08-14.08'!$C$52</f>
        <v>Máy tập bụng NEW SIX PACK CARE - LIVE 30'</v>
      </c>
      <c r="I20" s="78"/>
      <c r="J20" s="71"/>
      <c r="K20" s="70">
        <f>VLOOKUP(O20,'item list'!$C$3:$F$115,3,0)</f>
        <v>27</v>
      </c>
      <c r="L20" s="72" t="str">
        <f>VLOOKUP(O20,'item list'!$C$3:$F$115,2,0)</f>
        <v>A</v>
      </c>
      <c r="M20" s="73" t="str">
        <f xml:space="preserve"> VLOOKUP(O20,'item list'!$C$3:$F$115,4,0)</f>
        <v>Health Equipment</v>
      </c>
      <c r="N20" s="78"/>
      <c r="O20" s="102" t="str">
        <f>'[1]08.08-14.08'!$C$52</f>
        <v>Máy tập bụng NEW SIX PACK CARE - LIVE 30'</v>
      </c>
      <c r="P20" s="78"/>
      <c r="Q20" s="71"/>
      <c r="R20" s="70">
        <f>VLOOKUP(V20,'item list'!$C$3:$F$115,3,0)</f>
        <v>11.5</v>
      </c>
      <c r="S20" s="72" t="str">
        <f>VLOOKUP(V20,'item list'!$C$3:$F$115,2,0)</f>
        <v>E</v>
      </c>
      <c r="T20" s="73" t="str">
        <f>VLOOKUP(V20,'item list'!$C$3:$F$115,4,0)</f>
        <v>Health Equipment</v>
      </c>
      <c r="U20" s="78"/>
      <c r="V20" s="102" t="str">
        <f>'[1]30.07-07.08'!$C$56</f>
        <v>Tảo Spirulina</v>
      </c>
      <c r="W20" s="78"/>
      <c r="X20" s="71"/>
      <c r="Y20" s="70">
        <f>VLOOKUP(AC20,'item list'!$C$3:$F$115,3,0)</f>
        <v>11.5</v>
      </c>
      <c r="Z20" s="72" t="str">
        <f>VLOOKUP(AC20,'item list'!$C$3:$F$115,2,0)</f>
        <v>E</v>
      </c>
      <c r="AA20" s="73" t="str">
        <f>VLOOKUP(AC20,'item list'!$C$3:$F$115,4,0)</f>
        <v>Health Equipment</v>
      </c>
      <c r="AB20" s="78"/>
      <c r="AC20" s="102" t="str">
        <f>'[1]30.07-07.08'!$C$56</f>
        <v>Tảo Spirulina</v>
      </c>
      <c r="AD20" s="78"/>
      <c r="AE20" s="71"/>
      <c r="AF20" s="70">
        <f>VLOOKUP(AJ20,'item list'!$C$3:$F$115,3,0)</f>
        <v>11.5</v>
      </c>
      <c r="AG20" s="72" t="str">
        <f>VLOOKUP(AJ20,'item list'!$C$3:$F$115,2,0)</f>
        <v>E</v>
      </c>
      <c r="AH20" s="73" t="str">
        <f>VLOOKUP(AJ20,'item list'!$C$3:$F$115,4,0)</f>
        <v>Health Equipment</v>
      </c>
      <c r="AI20" s="78"/>
      <c r="AJ20" s="102" t="str">
        <f>'[1]30.07-07.08'!$C$56</f>
        <v>Tảo Spirulina</v>
      </c>
      <c r="AK20" s="71"/>
      <c r="AL20" s="70">
        <f>VLOOKUP(AP20,'item list'!$C$3:$F$115,3,0)</f>
        <v>11.5</v>
      </c>
      <c r="AM20" s="72" t="str">
        <f>VLOOKUP(AP20,'item list'!$C$3:$F$115,2,0)</f>
        <v>E</v>
      </c>
      <c r="AN20" s="73" t="str">
        <f>VLOOKUP(AP20,'item list'!$C$3:$F$115,4,0)</f>
        <v>Health Equipment</v>
      </c>
      <c r="AO20" s="78"/>
      <c r="AP20" s="102" t="str">
        <f>'[1]30.07-07.08'!$C$56</f>
        <v>Tảo Spirulina</v>
      </c>
      <c r="AQ20" s="71"/>
      <c r="AR20" s="70">
        <f>VLOOKUP(AV20,'item list'!$C$3:$F$115,3,0)</f>
        <v>11.5</v>
      </c>
      <c r="AS20" s="72" t="str">
        <f>VLOOKUP(AV20,'item list'!$C$3:$F$115,2,0)</f>
        <v>E</v>
      </c>
      <c r="AT20" s="73" t="str">
        <f>VLOOKUP(AV20,'item list'!$C$3:$F$115,4,0)</f>
        <v>Health Equipment</v>
      </c>
      <c r="AU20" s="78"/>
      <c r="AV20" s="102" t="str">
        <f>'[1]30.07-07.08'!$C$56</f>
        <v>Tảo Spirulina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list'!$C$3:$F$115,3,0)</f>
        <v>29.11</v>
      </c>
      <c r="E21" s="72" t="str">
        <f>VLOOKUP(H21,'item list'!$C$3:$F$115,2,0)</f>
        <v>A</v>
      </c>
      <c r="F21" s="73" t="str">
        <f xml:space="preserve"> VLOOKUP(H21,'item list'!$C$3:$F$115,4,0)</f>
        <v>Kitchen Electronics</v>
      </c>
      <c r="G21" s="80"/>
      <c r="H21" s="88" t="str">
        <f>'[1]08.08-14.08'!$C$54</f>
        <v>Nồi cơm điện tử Oritochi - LIVE 30'</v>
      </c>
      <c r="I21" s="80"/>
      <c r="J21" s="74"/>
      <c r="K21" s="70">
        <f>VLOOKUP(O21,'item list'!$C$3:$F$115,3,0)</f>
        <v>29.11</v>
      </c>
      <c r="L21" s="72" t="str">
        <f>VLOOKUP(O21,'item list'!$C$3:$F$115,2,0)</f>
        <v>A</v>
      </c>
      <c r="M21" s="73" t="str">
        <f xml:space="preserve"> VLOOKUP(O21,'item list'!$C$3:$F$115,4,0)</f>
        <v>Kitchen Electronics</v>
      </c>
      <c r="N21" s="80"/>
      <c r="O21" s="88" t="str">
        <f>'[1]08.08-14.08'!$C$54</f>
        <v>Nồi cơm điện tử Oritochi - LIVE 30'</v>
      </c>
      <c r="P21" s="80"/>
      <c r="Q21" s="74"/>
      <c r="R21" s="70">
        <f>VLOOKUP(V21,'item list'!$C$3:$F$115,3,0)</f>
        <v>27</v>
      </c>
      <c r="S21" s="72" t="str">
        <f>VLOOKUP(V21,'item list'!$C$3:$F$115,2,0)</f>
        <v>A</v>
      </c>
      <c r="T21" s="73" t="str">
        <f>VLOOKUP(V21,'item list'!$C$3:$F$115,4,0)</f>
        <v>Health Equipment</v>
      </c>
      <c r="U21" s="80"/>
      <c r="V21" s="88" t="str">
        <f>'[1]30.07-07.08'!$C$58</f>
        <v>Máy tập bụng NEW SIX PACK CARE - LIVE 30'</v>
      </c>
      <c r="W21" s="80"/>
      <c r="X21" s="74"/>
      <c r="Y21" s="70">
        <f>VLOOKUP(AC21,'item list'!$C$3:$F$115,3,0)</f>
        <v>27</v>
      </c>
      <c r="Z21" s="72" t="str">
        <f>VLOOKUP(AC21,'item list'!$C$3:$F$115,2,0)</f>
        <v>A</v>
      </c>
      <c r="AA21" s="73" t="str">
        <f>VLOOKUP(AC21,'item list'!$C$3:$F$115,4,0)</f>
        <v>Health Equipment</v>
      </c>
      <c r="AB21" s="80"/>
      <c r="AC21" s="88" t="str">
        <f>'[1]30.07-07.08'!$C$58</f>
        <v>Máy tập bụng NEW SIX PACK CARE - LIVE 30'</v>
      </c>
      <c r="AD21" s="80"/>
      <c r="AE21" s="74"/>
      <c r="AF21" s="70">
        <f>VLOOKUP(AJ21,'item list'!$C$3:$F$115,3,0)</f>
        <v>27</v>
      </c>
      <c r="AG21" s="72" t="str">
        <f>VLOOKUP(AJ21,'item list'!$C$3:$F$115,2,0)</f>
        <v>A</v>
      </c>
      <c r="AH21" s="73" t="str">
        <f>VLOOKUP(AJ21,'item list'!$C$3:$F$115,4,0)</f>
        <v>Health Equipment</v>
      </c>
      <c r="AI21" s="80"/>
      <c r="AJ21" s="88" t="str">
        <f>'[1]30.07-07.08'!$C$58</f>
        <v>Máy tập bụng NEW SIX PACK CARE - LIVE 30'</v>
      </c>
      <c r="AK21" s="74"/>
      <c r="AL21" s="70">
        <f>VLOOKUP(AP21,'item list'!$C$3:$F$115,3,0)</f>
        <v>27</v>
      </c>
      <c r="AM21" s="72" t="str">
        <f>VLOOKUP(AP21,'item list'!$C$3:$F$115,2,0)</f>
        <v>A</v>
      </c>
      <c r="AN21" s="73" t="str">
        <f>VLOOKUP(AP21,'item list'!$C$3:$F$115,4,0)</f>
        <v>Health Equipment</v>
      </c>
      <c r="AO21" s="80"/>
      <c r="AP21" s="88" t="str">
        <f>'[1]30.07-07.08'!$C$58</f>
        <v>Máy tập bụng NEW SIX PACK CARE - LIVE 30'</v>
      </c>
      <c r="AQ21" s="74"/>
      <c r="AR21" s="70">
        <f>VLOOKUP(AV21,'item list'!$C$3:$F$115,3,0)</f>
        <v>27</v>
      </c>
      <c r="AS21" s="72" t="str">
        <f>VLOOKUP(AV21,'item list'!$C$3:$F$115,2,0)</f>
        <v>A</v>
      </c>
      <c r="AT21" s="73" t="str">
        <f>VLOOKUP(AV21,'item list'!$C$3:$F$115,4,0)</f>
        <v>Health Equipment</v>
      </c>
      <c r="AU21" s="80"/>
      <c r="AV21" s="88" t="str">
        <f>'[1]30.07-07.08'!$C$58</f>
        <v>Máy tập bụng NEW SIX PACK CARE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list'!$C$3:$F$115,3,0)</f>
        <v>19.02</v>
      </c>
      <c r="E22" s="72" t="str">
        <f>VLOOKUP(H22,'item list'!$C$3:$F$115,2,0)</f>
        <v>A</v>
      </c>
      <c r="F22" s="73" t="str">
        <f xml:space="preserve"> VLOOKUP(H22,'item list'!$C$3:$F$115,4,0)</f>
        <v>Digital - Electronics</v>
      </c>
      <c r="G22" s="78"/>
      <c r="H22" s="50" t="str">
        <f>'[1]08.08-14.08'!$C$56</f>
        <v>Đồng hồ điện thoại S Mobile W1</v>
      </c>
      <c r="I22" s="78"/>
      <c r="J22" s="71"/>
      <c r="K22" s="70">
        <f>VLOOKUP(O22,'item list'!$C$3:$F$115,3,0)</f>
        <v>19.02</v>
      </c>
      <c r="L22" s="72" t="str">
        <f>VLOOKUP(O22,'item list'!$C$3:$F$115,2,0)</f>
        <v>A</v>
      </c>
      <c r="M22" s="73" t="str">
        <f xml:space="preserve"> VLOOKUP(O22,'item list'!$C$3:$F$115,4,0)</f>
        <v>Digital - Electronics</v>
      </c>
      <c r="N22" s="78"/>
      <c r="O22" s="50" t="str">
        <f>'[1]08.08-14.08'!$C$56</f>
        <v>Đồng hồ điện thoại S Mobile W1</v>
      </c>
      <c r="P22" s="78"/>
      <c r="Q22" s="71"/>
      <c r="R22" s="70">
        <f>VLOOKUP(V22,'item list'!$C$3:$F$115,3,0)</f>
        <v>29.11</v>
      </c>
      <c r="S22" s="72" t="str">
        <f>VLOOKUP(V22,'item list'!$C$3:$F$115,2,0)</f>
        <v>A</v>
      </c>
      <c r="T22" s="73" t="str">
        <f>VLOOKUP(V22,'item list'!$C$3:$F$115,4,0)</f>
        <v>Kitchen Electronics</v>
      </c>
      <c r="U22" s="78"/>
      <c r="V22" s="50" t="str">
        <f>'[1]30.07-07.08'!$C$60</f>
        <v>Nồi cơm điện tử Oritochi - LIVE 30'</v>
      </c>
      <c r="W22" s="78"/>
      <c r="X22" s="71"/>
      <c r="Y22" s="70">
        <f>VLOOKUP(AC22,'item list'!$C$3:$F$115,3,0)</f>
        <v>29.11</v>
      </c>
      <c r="Z22" s="72" t="str">
        <f>VLOOKUP(AC22,'item list'!$C$3:$F$115,2,0)</f>
        <v>A</v>
      </c>
      <c r="AA22" s="73" t="str">
        <f>VLOOKUP(AC22,'item list'!$C$3:$F$115,4,0)</f>
        <v>Kitchen Electronics</v>
      </c>
      <c r="AB22" s="78"/>
      <c r="AC22" s="50" t="str">
        <f>'[1]30.07-07.08'!$C$60</f>
        <v>Nồi cơm điện tử Oritochi - LIVE 30'</v>
      </c>
      <c r="AD22" s="78"/>
      <c r="AE22" s="71"/>
      <c r="AF22" s="70">
        <f>VLOOKUP(AJ22,'item list'!$C$3:$F$115,3,0)</f>
        <v>29.11</v>
      </c>
      <c r="AG22" s="72" t="str">
        <f>VLOOKUP(AJ22,'item list'!$C$3:$F$115,2,0)</f>
        <v>A</v>
      </c>
      <c r="AH22" s="73" t="str">
        <f>VLOOKUP(AJ22,'item list'!$C$3:$F$115,4,0)</f>
        <v>Kitchen Electronics</v>
      </c>
      <c r="AI22" s="78"/>
      <c r="AJ22" s="50" t="str">
        <f>'[1]30.07-07.08'!$C$60</f>
        <v>Nồi cơm điện tử Oritochi - LIVE 30'</v>
      </c>
      <c r="AK22" s="71"/>
      <c r="AL22" s="70">
        <f>VLOOKUP(AP22,'item list'!$C$3:$F$115,3,0)</f>
        <v>29.11</v>
      </c>
      <c r="AM22" s="72" t="str">
        <f>VLOOKUP(AP22,'item list'!$C$3:$F$115,2,0)</f>
        <v>A</v>
      </c>
      <c r="AN22" s="73" t="str">
        <f>VLOOKUP(AP22,'item list'!$C$3:$F$115,4,0)</f>
        <v>Kitchen Electronics</v>
      </c>
      <c r="AO22" s="78"/>
      <c r="AP22" s="50" t="str">
        <f>'[1]30.07-07.08'!$C$60</f>
        <v>Nồi cơm điện tử Oritochi - LIVE 30'</v>
      </c>
      <c r="AQ22" s="71"/>
      <c r="AR22" s="70">
        <f>VLOOKUP(AV22,'item list'!$C$3:$F$115,3,0)</f>
        <v>29.11</v>
      </c>
      <c r="AS22" s="72" t="str">
        <f>VLOOKUP(AV22,'item list'!$C$3:$F$115,2,0)</f>
        <v>A</v>
      </c>
      <c r="AT22" s="73" t="str">
        <f>VLOOKUP(AV22,'item list'!$C$3:$F$115,4,0)</f>
        <v>Kitchen Electronics</v>
      </c>
      <c r="AU22" s="78"/>
      <c r="AV22" s="50" t="str">
        <f>'[1]30.07-07.08'!$C$60</f>
        <v>Nồi cơm điện tử Oritochi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 t="e">
        <f>VLOOKUP(H23,'item list'!$C$3:$F$115,3,0)</f>
        <v>#N/A</v>
      </c>
      <c r="E23" s="72" t="e">
        <f>VLOOKUP(H23,'item list'!$C$3:$F$115,2,0)</f>
        <v>#N/A</v>
      </c>
      <c r="F23" s="73" t="e">
        <f xml:space="preserve"> VLOOKUP(H23,'item list'!$C$3:$F$115,4,0)</f>
        <v>#N/A</v>
      </c>
      <c r="G23" s="78"/>
      <c r="H23" s="50"/>
      <c r="I23" s="78"/>
      <c r="J23" s="71"/>
      <c r="K23" s="70" t="e">
        <f>VLOOKUP(O23,'item list'!$C$3:$F$115,3,0)</f>
        <v>#N/A</v>
      </c>
      <c r="L23" s="72" t="e">
        <f>VLOOKUP(O23,'item list'!$C$3:$F$115,2,0)</f>
        <v>#N/A</v>
      </c>
      <c r="M23" s="73" t="e">
        <f xml:space="preserve"> VLOOKUP(O23,'item list'!$C$3:$F$115,4,0)</f>
        <v>#N/A</v>
      </c>
      <c r="N23" s="78"/>
      <c r="O23" s="50"/>
      <c r="P23" s="78"/>
      <c r="Q23" s="71"/>
      <c r="R23" s="70">
        <f>VLOOKUP(V23,'item list'!$C$3:$F$115,3,0)</f>
        <v>19.02</v>
      </c>
      <c r="S23" s="72" t="str">
        <f>VLOOKUP(V23,'item list'!$C$3:$F$115,2,0)</f>
        <v>A</v>
      </c>
      <c r="T23" s="73" t="str">
        <f>VLOOKUP(V23,'item list'!$C$3:$F$115,4,0)</f>
        <v>Digital - Electronics</v>
      </c>
      <c r="U23" s="78"/>
      <c r="V23" s="50" t="str">
        <f>'[1]30.07-07.08'!$C$62</f>
        <v>Đồng hồ điện thoại S Mobile W1</v>
      </c>
      <c r="W23" s="78"/>
      <c r="X23" s="71"/>
      <c r="Y23" s="70">
        <f>VLOOKUP(AC23,'item list'!$C$3:$F$115,3,0)</f>
        <v>19.02</v>
      </c>
      <c r="Z23" s="72" t="str">
        <f>VLOOKUP(AC23,'item list'!$C$3:$F$115,2,0)</f>
        <v>A</v>
      </c>
      <c r="AA23" s="73" t="str">
        <f>VLOOKUP(AC23,'item list'!$C$3:$F$115,4,0)</f>
        <v>Digital - Electronics</v>
      </c>
      <c r="AB23" s="78"/>
      <c r="AC23" s="50" t="str">
        <f>'[1]30.07-07.08'!$C$62</f>
        <v>Đồng hồ điện thoại S Mobile W1</v>
      </c>
      <c r="AD23" s="78"/>
      <c r="AE23" s="71"/>
      <c r="AF23" s="70">
        <f>VLOOKUP(AJ23,'item list'!$C$3:$F$115,3,0)</f>
        <v>19.02</v>
      </c>
      <c r="AG23" s="72" t="str">
        <f>VLOOKUP(AJ23,'item list'!$C$3:$F$115,2,0)</f>
        <v>A</v>
      </c>
      <c r="AH23" s="73" t="str">
        <f>VLOOKUP(AJ23,'item list'!$C$3:$F$115,4,0)</f>
        <v>Digital - Electronics</v>
      </c>
      <c r="AI23" s="78"/>
      <c r="AJ23" s="50" t="str">
        <f>'[1]30.07-07.08'!$C$62</f>
        <v>Đồng hồ điện thoại S Mobile W1</v>
      </c>
      <c r="AK23" s="71"/>
      <c r="AL23" s="70">
        <f>VLOOKUP(AP23,'item list'!$C$3:$F$115,3,0)</f>
        <v>19.02</v>
      </c>
      <c r="AM23" s="72" t="str">
        <f>VLOOKUP(AP23,'item list'!$C$3:$F$115,2,0)</f>
        <v>A</v>
      </c>
      <c r="AN23" s="73" t="str">
        <f>VLOOKUP(AP23,'item list'!$C$3:$F$115,4,0)</f>
        <v>Digital - Electronics</v>
      </c>
      <c r="AO23" s="78"/>
      <c r="AP23" s="50" t="str">
        <f>'[1]30.07-07.08'!$C$62</f>
        <v>Đồng hồ điện thoại S Mobile W1</v>
      </c>
      <c r="AQ23" s="71"/>
      <c r="AR23" s="70">
        <f>VLOOKUP(AV23,'item list'!$C$3:$F$115,3,0)</f>
        <v>19.02</v>
      </c>
      <c r="AS23" s="72" t="str">
        <f>VLOOKUP(AV23,'item list'!$C$3:$F$115,2,0)</f>
        <v>A</v>
      </c>
      <c r="AT23" s="73" t="str">
        <f>VLOOKUP(AV23,'item list'!$C$3:$F$115,4,0)</f>
        <v>Digital - Electronics</v>
      </c>
      <c r="AU23" s="78"/>
      <c r="AV23" s="50" t="str">
        <f>'[1]30.07-07.08'!$C$62</f>
        <v>Đồng hồ điện thoại S Mobile W1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list'!$C$3:$F$115,3,0)</f>
        <v>#N/A</v>
      </c>
      <c r="E24" s="72" t="e">
        <f>VLOOKUP(H24,'item list'!$C$3:$F$115,2,0)</f>
        <v>#N/A</v>
      </c>
      <c r="F24" s="73" t="e">
        <f xml:space="preserve"> VLOOKUP(H24,'item list'!$C$3:$F$115,4,0)</f>
        <v>#N/A</v>
      </c>
      <c r="G24" s="78"/>
      <c r="H24" s="102"/>
      <c r="I24" s="78"/>
      <c r="J24" s="71"/>
      <c r="K24" s="70" t="e">
        <f>VLOOKUP(O24,'item list'!$C$3:$F$115,3,0)</f>
        <v>#N/A</v>
      </c>
      <c r="L24" s="72" t="e">
        <f>VLOOKUP(O24,'item list'!$C$3:$F$115,2,0)</f>
        <v>#N/A</v>
      </c>
      <c r="M24" s="73" t="e">
        <f xml:space="preserve"> VLOOKUP(O24,'item list'!$C$3:$F$115,4,0)</f>
        <v>#N/A</v>
      </c>
      <c r="N24" s="78"/>
      <c r="O24" s="102"/>
      <c r="P24" s="78"/>
      <c r="Q24" s="71"/>
      <c r="R24" s="70" t="e">
        <f>VLOOKUP(V24,'item list'!$C$3:$F$115,3,0)</f>
        <v>#N/A</v>
      </c>
      <c r="S24" s="72" t="e">
        <f>VLOOKUP(V24,'item list'!$C$3:$F$115,2,0)</f>
        <v>#N/A</v>
      </c>
      <c r="T24" s="73" t="e">
        <f>VLOOKUP(V24,'item list'!$C$3:$F$115,4,0)</f>
        <v>#N/A</v>
      </c>
      <c r="U24" s="78"/>
      <c r="V24" s="102"/>
      <c r="W24" s="78"/>
      <c r="X24" s="71"/>
      <c r="Y24" s="70" t="e">
        <f>VLOOKUP(AC24,'item list'!$C$3:$F$115,3,0)</f>
        <v>#N/A</v>
      </c>
      <c r="Z24" s="72" t="e">
        <f>VLOOKUP(AC24,'item list'!$C$3:$F$115,2,0)</f>
        <v>#N/A</v>
      </c>
      <c r="AA24" s="73" t="e">
        <f>VLOOKUP(AC24,'item list'!$C$3:$F$115,4,0)</f>
        <v>#N/A</v>
      </c>
      <c r="AB24" s="78"/>
      <c r="AC24" s="102"/>
      <c r="AD24" s="78"/>
      <c r="AE24" s="71"/>
      <c r="AF24" s="70" t="e">
        <f>VLOOKUP(AJ24,'item list'!$C$3:$F$115,3,0)</f>
        <v>#N/A</v>
      </c>
      <c r="AG24" s="72" t="e">
        <f>VLOOKUP(AJ24,'item list'!$C$3:$F$115,2,0)</f>
        <v>#N/A</v>
      </c>
      <c r="AH24" s="73" t="e">
        <f>VLOOKUP(AJ24,'item list'!$C$3:$F$115,4,0)</f>
        <v>#N/A</v>
      </c>
      <c r="AI24" s="78"/>
      <c r="AJ24" s="102"/>
      <c r="AK24" s="71"/>
      <c r="AL24" s="70" t="e">
        <f>VLOOKUP(AP24,'item list'!$C$3:$F$115,3,0)</f>
        <v>#N/A</v>
      </c>
      <c r="AM24" s="72" t="e">
        <f>VLOOKUP(AP24,'item list'!$C$3:$F$115,2,0)</f>
        <v>#N/A</v>
      </c>
      <c r="AN24" s="73" t="e">
        <f>VLOOKUP(AP24,'item list'!$C$3:$F$115,4,0)</f>
        <v>#N/A</v>
      </c>
      <c r="AO24" s="78"/>
      <c r="AP24" s="102"/>
      <c r="AQ24" s="71"/>
      <c r="AR24" s="70" t="e">
        <f>VLOOKUP(AV24,'item list'!$C$3:$F$115,3,0)</f>
        <v>#N/A</v>
      </c>
      <c r="AS24" s="72" t="e">
        <f>VLOOKUP(AV24,'item list'!$C$3:$F$115,2,0)</f>
        <v>#N/A</v>
      </c>
      <c r="AT24" s="73" t="e">
        <f>VLOOKUP(AV24,'item list'!$C$3:$F$115,4,0)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list'!$C$3:$F$115,3,0)</f>
        <v>17.5</v>
      </c>
      <c r="E25" s="72" t="str">
        <f>VLOOKUP(H25,'item list'!$C$3:$F$115,2,0)</f>
        <v>A</v>
      </c>
      <c r="F25" s="73" t="str">
        <f xml:space="preserve"> VLOOKUP(H25,'item list'!$C$3:$F$115,4,0)</f>
        <v>Beauty - Cosmetics</v>
      </c>
      <c r="G25" s="78"/>
      <c r="H25" s="50" t="str">
        <f>'[1]08.08-14.08'!$C$58</f>
        <v>Bộ son JO-A 3 cây</v>
      </c>
      <c r="I25" s="78"/>
      <c r="J25" s="71"/>
      <c r="K25" s="70">
        <f>VLOOKUP(O25,'item list'!$C$3:$F$115,3,0)</f>
        <v>17.5</v>
      </c>
      <c r="L25" s="72" t="str">
        <f>VLOOKUP(O25,'item list'!$C$3:$F$115,2,0)</f>
        <v>A</v>
      </c>
      <c r="M25" s="73" t="str">
        <f xml:space="preserve"> VLOOKUP(O25,'item list'!$C$3:$F$115,4,0)</f>
        <v>Beauty - Cosmetics</v>
      </c>
      <c r="N25" s="78"/>
      <c r="O25" s="50" t="str">
        <f>'[1]08.08-14.08'!$C$58</f>
        <v>Bộ son JO-A 3 cây</v>
      </c>
      <c r="P25" s="78"/>
      <c r="Q25" s="71"/>
      <c r="R25" s="70">
        <f>VLOOKUP(V25,'item list'!$C$3:$F$115,3,0)</f>
        <v>14.45</v>
      </c>
      <c r="S25" s="72" t="str">
        <f>VLOOKUP(V25,'item list'!$C$3:$F$115,2,0)</f>
        <v>E</v>
      </c>
      <c r="T25" s="73" t="str">
        <f>VLOOKUP(V25,'item list'!$C$3:$F$115,4,0)</f>
        <v>Fashion</v>
      </c>
      <c r="U25" s="78"/>
      <c r="V25" s="50" t="str">
        <f>'[1]30.07-07.08'!$C$64</f>
        <v>Bộ sưu tập nữ trang Midu</v>
      </c>
      <c r="W25" s="78"/>
      <c r="X25" s="71"/>
      <c r="Y25" s="70">
        <f>VLOOKUP(AC25,'item list'!$C$3:$F$115,3,0)</f>
        <v>14.45</v>
      </c>
      <c r="Z25" s="72" t="str">
        <f>VLOOKUP(AC25,'item list'!$C$3:$F$115,2,0)</f>
        <v>E</v>
      </c>
      <c r="AA25" s="73" t="str">
        <f>VLOOKUP(AC25,'item list'!$C$3:$F$115,4,0)</f>
        <v>Fashion</v>
      </c>
      <c r="AB25" s="78"/>
      <c r="AC25" s="50" t="str">
        <f>'[1]30.07-07.08'!$C$64</f>
        <v>Bộ sưu tập nữ trang Midu</v>
      </c>
      <c r="AD25" s="78"/>
      <c r="AE25" s="71"/>
      <c r="AF25" s="70">
        <f>VLOOKUP(AJ25,'item list'!$C$3:$F$115,3,0)</f>
        <v>14.45</v>
      </c>
      <c r="AG25" s="72" t="str">
        <f>VLOOKUP(AJ25,'item list'!$C$3:$F$115,2,0)</f>
        <v>E</v>
      </c>
      <c r="AH25" s="73" t="str">
        <f>VLOOKUP(AJ25,'item list'!$C$3:$F$115,4,0)</f>
        <v>Fashion</v>
      </c>
      <c r="AI25" s="78"/>
      <c r="AJ25" s="50" t="str">
        <f>'[1]30.07-07.08'!$C$64</f>
        <v>Bộ sưu tập nữ trang Midu</v>
      </c>
      <c r="AK25" s="71"/>
      <c r="AL25" s="70">
        <f>VLOOKUP(AP25,'item list'!$C$3:$F$115,3,0)</f>
        <v>14.45</v>
      </c>
      <c r="AM25" s="72" t="str">
        <f>VLOOKUP(AP25,'item list'!$C$3:$F$115,2,0)</f>
        <v>E</v>
      </c>
      <c r="AN25" s="73" t="str">
        <f>VLOOKUP(AP25,'item list'!$C$3:$F$115,4,0)</f>
        <v>Fashion</v>
      </c>
      <c r="AO25" s="78"/>
      <c r="AP25" s="50" t="str">
        <f>'[1]30.07-07.08'!$C$64</f>
        <v>Bộ sưu tập nữ trang Midu</v>
      </c>
      <c r="AQ25" s="71"/>
      <c r="AR25" s="70">
        <f>VLOOKUP(AV25,'item list'!$C$3:$F$115,3,0)</f>
        <v>14.45</v>
      </c>
      <c r="AS25" s="72" t="str">
        <f>VLOOKUP(AV25,'item list'!$C$3:$F$115,2,0)</f>
        <v>E</v>
      </c>
      <c r="AT25" s="73" t="str">
        <f>VLOOKUP(AV25,'item list'!$C$3:$F$115,4,0)</f>
        <v>Fashion</v>
      </c>
      <c r="AU25" s="78"/>
      <c r="AV25" s="50" t="str">
        <f>'[1]30.07-07.08'!$C$64</f>
        <v>Bộ sưu tập nữ trang Midu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list'!$C$3:$F$115,3,0)</f>
        <v>21</v>
      </c>
      <c r="E26" s="72" t="str">
        <f>VLOOKUP(H26,'item list'!$C$3:$F$115,2,0)</f>
        <v>B</v>
      </c>
      <c r="F26" s="73" t="str">
        <f xml:space="preserve"> VLOOKUP(H26,'item list'!$C$3:$F$115,4,0)</f>
        <v>Fashion</v>
      </c>
      <c r="G26" s="78"/>
      <c r="H26" s="50" t="str">
        <f>'[1]08.08-14.08'!$C$60</f>
        <v>Giày Tây VNL</v>
      </c>
      <c r="I26" s="78"/>
      <c r="J26" s="71"/>
      <c r="K26" s="70">
        <f>VLOOKUP(O26,'item list'!$C$3:$F$115,3,0)</f>
        <v>21</v>
      </c>
      <c r="L26" s="72" t="str">
        <f>VLOOKUP(O26,'item list'!$C$3:$F$115,2,0)</f>
        <v>B</v>
      </c>
      <c r="M26" s="73" t="str">
        <f xml:space="preserve"> VLOOKUP(O26,'item list'!$C$3:$F$115,4,0)</f>
        <v>Fashion</v>
      </c>
      <c r="N26" s="78"/>
      <c r="O26" s="50" t="str">
        <f>'[1]08.08-14.08'!$C$60</f>
        <v>Giày Tây VNL</v>
      </c>
      <c r="P26" s="78"/>
      <c r="Q26" s="71"/>
      <c r="R26" s="70">
        <f>VLOOKUP(V26,'item list'!$C$3:$F$115,3,0)</f>
        <v>14.45</v>
      </c>
      <c r="S26" s="72" t="str">
        <f>VLOOKUP(V26,'item list'!$C$3:$F$115,2,0)</f>
        <v>A</v>
      </c>
      <c r="T26" s="73" t="str">
        <f>VLOOKUP(V26,'item list'!$C$3:$F$115,4,0)</f>
        <v>Fashion</v>
      </c>
      <c r="U26" s="78"/>
      <c r="V26" s="50" t="str">
        <f>'[1]30.07-07.08'!$C$66</f>
        <v>Áo thun nữ Vita Bella</v>
      </c>
      <c r="W26" s="78"/>
      <c r="X26" s="71"/>
      <c r="Y26" s="70">
        <f>VLOOKUP(AC26,'item list'!$C$3:$F$115,3,0)</f>
        <v>14.45</v>
      </c>
      <c r="Z26" s="72" t="str">
        <f>VLOOKUP(AC26,'item list'!$C$3:$F$115,2,0)</f>
        <v>A</v>
      </c>
      <c r="AA26" s="73" t="str">
        <f>VLOOKUP(AC26,'item list'!$C$3:$F$115,4,0)</f>
        <v>Fashion</v>
      </c>
      <c r="AB26" s="78"/>
      <c r="AC26" s="50" t="str">
        <f>'[1]30.07-07.08'!$C$66</f>
        <v>Áo thun nữ Vita Bella</v>
      </c>
      <c r="AD26" s="78"/>
      <c r="AE26" s="71"/>
      <c r="AF26" s="70">
        <f>VLOOKUP(AJ26,'item list'!$C$3:$F$115,3,0)</f>
        <v>14.45</v>
      </c>
      <c r="AG26" s="72" t="str">
        <f>VLOOKUP(AJ26,'item list'!$C$3:$F$115,2,0)</f>
        <v>A</v>
      </c>
      <c r="AH26" s="73" t="str">
        <f>VLOOKUP(AJ26,'item list'!$C$3:$F$115,4,0)</f>
        <v>Fashion</v>
      </c>
      <c r="AI26" s="78"/>
      <c r="AJ26" s="50" t="str">
        <f>'[1]30.07-07.08'!$C$66</f>
        <v>Áo thun nữ Vita Bella</v>
      </c>
      <c r="AK26" s="71"/>
      <c r="AL26" s="70">
        <f>VLOOKUP(AP26,'item list'!$C$3:$F$115,3,0)</f>
        <v>14.45</v>
      </c>
      <c r="AM26" s="72" t="str">
        <f>VLOOKUP(AP26,'item list'!$C$3:$F$115,2,0)</f>
        <v>A</v>
      </c>
      <c r="AN26" s="73" t="str">
        <f>VLOOKUP(AP26,'item list'!$C$3:$F$115,4,0)</f>
        <v>Fashion</v>
      </c>
      <c r="AO26" s="78"/>
      <c r="AP26" s="50" t="str">
        <f>'[1]30.07-07.08'!$C$66</f>
        <v>Áo thun nữ Vita Bella</v>
      </c>
      <c r="AQ26" s="71"/>
      <c r="AR26" s="70">
        <f>VLOOKUP(AV26,'item list'!$C$3:$F$115,3,0)</f>
        <v>14.45</v>
      </c>
      <c r="AS26" s="72" t="str">
        <f>VLOOKUP(AV26,'item list'!$C$3:$F$115,2,0)</f>
        <v>A</v>
      </c>
      <c r="AT26" s="73" t="str">
        <f>VLOOKUP(AV26,'item list'!$C$3:$F$115,4,0)</f>
        <v>Fashion</v>
      </c>
      <c r="AU26" s="78"/>
      <c r="AV26" s="50" t="str">
        <f>'[1]30.07-07.08'!$C$66</f>
        <v>Áo thun nữ Vita Bella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list'!$C$3:$F$115,3,0)</f>
        <v>21</v>
      </c>
      <c r="E27" s="72" t="str">
        <f>VLOOKUP(H27,'item list'!$C$3:$F$115,2,0)</f>
        <v>C</v>
      </c>
      <c r="F27" s="73" t="str">
        <f xml:space="preserve"> VLOOKUP(H27,'item list'!$C$3:$F$115,4,0)</f>
        <v>Beauty - Cosmetics</v>
      </c>
      <c r="G27" s="78"/>
      <c r="H27" s="50" t="str">
        <f>'[1]08.08-14.08'!$C$62</f>
        <v>Kem phấn nước JO-A</v>
      </c>
      <c r="I27" s="78"/>
      <c r="J27" s="71"/>
      <c r="K27" s="70">
        <f>VLOOKUP(O27,'item list'!$C$3:$F$115,3,0)</f>
        <v>21</v>
      </c>
      <c r="L27" s="72" t="str">
        <f>VLOOKUP(O27,'item list'!$C$3:$F$115,2,0)</f>
        <v>C</v>
      </c>
      <c r="M27" s="73" t="str">
        <f xml:space="preserve"> VLOOKUP(O27,'item list'!$C$3:$F$115,4,0)</f>
        <v>Beauty - Cosmetics</v>
      </c>
      <c r="N27" s="78"/>
      <c r="O27" s="50" t="str">
        <f>'[1]08.08-14.08'!$C$62</f>
        <v>Kem phấn nước JO-A</v>
      </c>
      <c r="P27" s="78"/>
      <c r="Q27" s="71"/>
      <c r="R27" s="70">
        <f>VLOOKUP(V27,'item list'!$C$3:$F$115,3,0)</f>
        <v>17.5</v>
      </c>
      <c r="S27" s="72" t="str">
        <f>VLOOKUP(V27,'item list'!$C$3:$F$115,2,0)</f>
        <v>A</v>
      </c>
      <c r="T27" s="73" t="str">
        <f>VLOOKUP(V27,'item list'!$C$3:$F$115,4,0)</f>
        <v>Beauty - Cosmetics</v>
      </c>
      <c r="U27" s="78"/>
      <c r="V27" s="50" t="str">
        <f>'[1]30.07-07.08'!$C$68</f>
        <v>Bộ son JO-A 3 cây</v>
      </c>
      <c r="W27" s="78"/>
      <c r="X27" s="71"/>
      <c r="Y27" s="70">
        <f>VLOOKUP(AC27,'item list'!$C$3:$F$115,3,0)</f>
        <v>17.5</v>
      </c>
      <c r="Z27" s="72" t="str">
        <f>VLOOKUP(AC27,'item list'!$C$3:$F$115,2,0)</f>
        <v>A</v>
      </c>
      <c r="AA27" s="73" t="str">
        <f>VLOOKUP(AC27,'item list'!$C$3:$F$115,4,0)</f>
        <v>Beauty - Cosmetics</v>
      </c>
      <c r="AB27" s="78"/>
      <c r="AC27" s="50" t="str">
        <f>'[1]30.07-07.08'!$C$68</f>
        <v>Bộ son JO-A 3 cây</v>
      </c>
      <c r="AD27" s="78"/>
      <c r="AE27" s="71"/>
      <c r="AF27" s="70">
        <f>VLOOKUP(AJ27,'item list'!$C$3:$F$115,3,0)</f>
        <v>17.5</v>
      </c>
      <c r="AG27" s="72" t="str">
        <f>VLOOKUP(AJ27,'item list'!$C$3:$F$115,2,0)</f>
        <v>A</v>
      </c>
      <c r="AH27" s="73" t="str">
        <f>VLOOKUP(AJ27,'item list'!$C$3:$F$115,4,0)</f>
        <v>Beauty - Cosmetics</v>
      </c>
      <c r="AI27" s="78"/>
      <c r="AJ27" s="50" t="str">
        <f>'[1]30.07-07.08'!$C$68</f>
        <v>Bộ son JO-A 3 cây</v>
      </c>
      <c r="AK27" s="71"/>
      <c r="AL27" s="70">
        <f>VLOOKUP(AP27,'item list'!$C$3:$F$115,3,0)</f>
        <v>17.5</v>
      </c>
      <c r="AM27" s="72" t="str">
        <f>VLOOKUP(AP27,'item list'!$C$3:$F$115,2,0)</f>
        <v>A</v>
      </c>
      <c r="AN27" s="73" t="str">
        <f>VLOOKUP(AP27,'item list'!$C$3:$F$115,4,0)</f>
        <v>Beauty - Cosmetics</v>
      </c>
      <c r="AO27" s="78"/>
      <c r="AP27" s="50" t="str">
        <f>'[1]30.07-07.08'!$C$68</f>
        <v>Bộ son JO-A 3 cây</v>
      </c>
      <c r="AQ27" s="71"/>
      <c r="AR27" s="70">
        <f>VLOOKUP(AV27,'item list'!$C$3:$F$115,3,0)</f>
        <v>17.5</v>
      </c>
      <c r="AS27" s="72" t="str">
        <f>VLOOKUP(AV27,'item list'!$C$3:$F$115,2,0)</f>
        <v>A</v>
      </c>
      <c r="AT27" s="73" t="str">
        <f>VLOOKUP(AV27,'item list'!$C$3:$F$115,4,0)</f>
        <v>Beauty - Cosmetics</v>
      </c>
      <c r="AU27" s="78"/>
      <c r="AV27" s="50" t="str">
        <f>'[1]30.07-07.08'!$C$68</f>
        <v>Bộ son JO-A 3 cây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list'!$C$3:$F$115,3,0)</f>
        <v>17</v>
      </c>
      <c r="E28" s="72" t="str">
        <f>VLOOKUP(H28,'item list'!$C$3:$F$115,2,0)</f>
        <v>B</v>
      </c>
      <c r="F28" s="73" t="str">
        <f xml:space="preserve"> VLOOKUP(H28,'item list'!$C$3:$F$115,4,0)</f>
        <v>Fashion</v>
      </c>
      <c r="G28" s="78"/>
      <c r="H28" s="50" t="str">
        <f>'[1]08.08-14.08'!$C$64</f>
        <v>Bộ 3 quần Jegging Vita Bela 2015</v>
      </c>
      <c r="I28" s="78"/>
      <c r="J28" s="71"/>
      <c r="K28" s="70">
        <f>VLOOKUP(O28,'item list'!$C$3:$F$115,3,0)</f>
        <v>17</v>
      </c>
      <c r="L28" s="72" t="str">
        <f>VLOOKUP(O28,'item list'!$C$3:$F$115,2,0)</f>
        <v>B</v>
      </c>
      <c r="M28" s="73" t="str">
        <f xml:space="preserve"> VLOOKUP(O28,'item list'!$C$3:$F$115,4,0)</f>
        <v>Fashion</v>
      </c>
      <c r="N28" s="78"/>
      <c r="O28" s="50" t="str">
        <f>'[1]08.08-14.08'!$C$64</f>
        <v>Bộ 3 quần Jegging Vita Bela 2015</v>
      </c>
      <c r="P28" s="78"/>
      <c r="Q28" s="71"/>
      <c r="R28" s="70" t="e">
        <f>VLOOKUP(V28,'item list'!$C$3:$F$115,3,0)</f>
        <v>#N/A</v>
      </c>
      <c r="S28" s="72" t="e">
        <f>VLOOKUP(V28,'item list'!$C$3:$F$115,2,0)</f>
        <v>#N/A</v>
      </c>
      <c r="T28" s="73" t="e">
        <f>VLOOKUP(V28,'item list'!$C$3:$F$115,4,0)</f>
        <v>#N/A</v>
      </c>
      <c r="U28" s="78"/>
      <c r="V28" s="50"/>
      <c r="W28" s="78"/>
      <c r="X28" s="71"/>
      <c r="Y28" s="70" t="e">
        <f>VLOOKUP(AC28,'item list'!$C$3:$F$115,3,0)</f>
        <v>#N/A</v>
      </c>
      <c r="Z28" s="72" t="e">
        <f>VLOOKUP(AC28,'item list'!$C$3:$F$115,2,0)</f>
        <v>#N/A</v>
      </c>
      <c r="AA28" s="73" t="e">
        <f>VLOOKUP(AC28,'item list'!$C$3:$F$115,4,0)</f>
        <v>#N/A</v>
      </c>
      <c r="AB28" s="78"/>
      <c r="AC28" s="50"/>
      <c r="AD28" s="78"/>
      <c r="AE28" s="71"/>
      <c r="AF28" s="70" t="e">
        <f>VLOOKUP(AJ28,'item list'!$C$3:$F$115,3,0)</f>
        <v>#N/A</v>
      </c>
      <c r="AG28" s="72" t="e">
        <f>VLOOKUP(AJ28,'item list'!$C$3:$F$115,2,0)</f>
        <v>#N/A</v>
      </c>
      <c r="AH28" s="73" t="e">
        <f>VLOOKUP(AJ28,'item list'!$C$3:$F$115,4,0)</f>
        <v>#N/A</v>
      </c>
      <c r="AI28" s="78"/>
      <c r="AJ28" s="50"/>
      <c r="AK28" s="71"/>
      <c r="AL28" s="70" t="e">
        <f>VLOOKUP(AP28,'item list'!$C$3:$F$115,3,0)</f>
        <v>#N/A</v>
      </c>
      <c r="AM28" s="72" t="e">
        <f>VLOOKUP(AP28,'item list'!$C$3:$F$115,2,0)</f>
        <v>#N/A</v>
      </c>
      <c r="AN28" s="73" t="e">
        <f>VLOOKUP(AP28,'item list'!$C$3:$F$115,4,0)</f>
        <v>#N/A</v>
      </c>
      <c r="AO28" s="78"/>
      <c r="AP28" s="50"/>
      <c r="AQ28" s="71"/>
      <c r="AR28" s="70" t="e">
        <f>VLOOKUP(AV28,'item list'!$C$3:$F$115,3,0)</f>
        <v>#N/A</v>
      </c>
      <c r="AS28" s="72" t="e">
        <f>VLOOKUP(AV28,'item list'!$C$3:$F$115,2,0)</f>
        <v>#N/A</v>
      </c>
      <c r="AT28" s="73" t="e">
        <f>VLOOKUP(AV28,'item list'!$C$3:$F$115,4,0)</f>
        <v>#N/A</v>
      </c>
      <c r="AU28" s="78"/>
      <c r="AV28" s="50"/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list'!$C$3:$F$115,3,0)</f>
        <v>14.45</v>
      </c>
      <c r="E29" s="72" t="str">
        <f>VLOOKUP(H29,'item list'!$C$3:$F$115,2,0)</f>
        <v>A</v>
      </c>
      <c r="F29" s="73" t="str">
        <f xml:space="preserve"> VLOOKUP(H29,'item list'!$C$3:$F$115,4,0)</f>
        <v>Fashion</v>
      </c>
      <c r="G29" s="80"/>
      <c r="H29" s="88" t="str">
        <f>'[1]08.08-14.08'!$C$66</f>
        <v>Áo thun nữ Vita Bella</v>
      </c>
      <c r="I29" s="80"/>
      <c r="J29" s="74"/>
      <c r="K29" s="70">
        <f>VLOOKUP(O29,'item list'!$C$3:$F$115,3,0)</f>
        <v>14.45</v>
      </c>
      <c r="L29" s="72" t="str">
        <f>VLOOKUP(O29,'item list'!$C$3:$F$115,2,0)</f>
        <v>A</v>
      </c>
      <c r="M29" s="73" t="str">
        <f xml:space="preserve"> VLOOKUP(O29,'item list'!$C$3:$F$115,4,0)</f>
        <v>Fashion</v>
      </c>
      <c r="N29" s="80"/>
      <c r="O29" s="88" t="str">
        <f>'[1]08.08-14.08'!$C$66</f>
        <v>Áo thun nữ Vita Bella</v>
      </c>
      <c r="P29" s="80"/>
      <c r="Q29" s="74"/>
      <c r="R29" s="70">
        <f>VLOOKUP(V29,'item list'!$C$3:$F$115,3,0)</f>
        <v>21</v>
      </c>
      <c r="S29" s="72" t="str">
        <f>VLOOKUP(V29,'item list'!$C$3:$F$115,2,0)</f>
        <v>B</v>
      </c>
      <c r="T29" s="73" t="str">
        <f>VLOOKUP(V29,'item list'!$C$3:$F$115,4,0)</f>
        <v>Fashion</v>
      </c>
      <c r="U29" s="80"/>
      <c r="V29" s="88" t="str">
        <f>'[1]30.07-07.08'!$C$70</f>
        <v>Giày Tây VNL</v>
      </c>
      <c r="W29" s="80"/>
      <c r="X29" s="74"/>
      <c r="Y29" s="70">
        <f>VLOOKUP(AC29,'item list'!$C$3:$F$115,3,0)</f>
        <v>21</v>
      </c>
      <c r="Z29" s="72" t="str">
        <f>VLOOKUP(AC29,'item list'!$C$3:$F$115,2,0)</f>
        <v>B</v>
      </c>
      <c r="AA29" s="73" t="str">
        <f>VLOOKUP(AC29,'item list'!$C$3:$F$115,4,0)</f>
        <v>Fashion</v>
      </c>
      <c r="AB29" s="80"/>
      <c r="AC29" s="88" t="str">
        <f>'[1]30.07-07.08'!$C$70</f>
        <v>Giày Tây VNL</v>
      </c>
      <c r="AD29" s="80"/>
      <c r="AE29" s="74"/>
      <c r="AF29" s="70">
        <f>VLOOKUP(AJ29,'item list'!$C$3:$F$115,3,0)</f>
        <v>21</v>
      </c>
      <c r="AG29" s="72" t="str">
        <f>VLOOKUP(AJ29,'item list'!$C$3:$F$115,2,0)</f>
        <v>B</v>
      </c>
      <c r="AH29" s="73" t="str">
        <f>VLOOKUP(AJ29,'item list'!$C$3:$F$115,4,0)</f>
        <v>Fashion</v>
      </c>
      <c r="AI29" s="80"/>
      <c r="AJ29" s="88" t="str">
        <f>'[1]30.07-07.08'!$C$70</f>
        <v>Giày Tây VNL</v>
      </c>
      <c r="AK29" s="74"/>
      <c r="AL29" s="70">
        <f>VLOOKUP(AP29,'item list'!$C$3:$F$115,3,0)</f>
        <v>21</v>
      </c>
      <c r="AM29" s="72" t="str">
        <f>VLOOKUP(AP29,'item list'!$C$3:$F$115,2,0)</f>
        <v>B</v>
      </c>
      <c r="AN29" s="73" t="str">
        <f>VLOOKUP(AP29,'item list'!$C$3:$F$115,4,0)</f>
        <v>Fashion</v>
      </c>
      <c r="AO29" s="80"/>
      <c r="AP29" s="88" t="str">
        <f>'[1]30.07-07.08'!$C$70</f>
        <v>Giày Tây VNL</v>
      </c>
      <c r="AQ29" s="74"/>
      <c r="AR29" s="70">
        <f>VLOOKUP(AV29,'item list'!$C$3:$F$115,3,0)</f>
        <v>21</v>
      </c>
      <c r="AS29" s="72" t="str">
        <f>VLOOKUP(AV29,'item list'!$C$3:$F$115,2,0)</f>
        <v>B</v>
      </c>
      <c r="AT29" s="73" t="str">
        <f>VLOOKUP(AV29,'item list'!$C$3:$F$115,4,0)</f>
        <v>Fashion</v>
      </c>
      <c r="AU29" s="80"/>
      <c r="AV29" s="88" t="str">
        <f>'[1]30.07-07.08'!$C$70</f>
        <v>Giày Tây VNL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list'!$C$3:$F$115,3,0)</f>
        <v>17.399999999999999</v>
      </c>
      <c r="E30" s="72" t="str">
        <f>VLOOKUP(H30,'item list'!$C$3:$F$115,2,0)</f>
        <v>C</v>
      </c>
      <c r="F30" s="73" t="str">
        <f xml:space="preserve"> VLOOKUP(H30,'item list'!$C$3:$F$115,4,0)</f>
        <v>Fashion</v>
      </c>
      <c r="G30" s="78"/>
      <c r="H30" s="50" t="str">
        <f>'[1]08.08-14.08'!$C$68</f>
        <v>Bộ 2 áo khoác Dore</v>
      </c>
      <c r="I30" s="78"/>
      <c r="J30" s="71"/>
      <c r="K30" s="70">
        <f>VLOOKUP(O30,'item list'!$C$3:$F$115,3,0)</f>
        <v>17.399999999999999</v>
      </c>
      <c r="L30" s="72" t="str">
        <f>VLOOKUP(O30,'item list'!$C$3:$F$115,2,0)</f>
        <v>C</v>
      </c>
      <c r="M30" s="73" t="str">
        <f xml:space="preserve"> VLOOKUP(O30,'item list'!$C$3:$F$115,4,0)</f>
        <v>Fashion</v>
      </c>
      <c r="N30" s="78"/>
      <c r="O30" s="50" t="str">
        <f>'[1]08.08-14.08'!$C$68</f>
        <v>Bộ 2 áo khoác Dore</v>
      </c>
      <c r="P30" s="78"/>
      <c r="Q30" s="71"/>
      <c r="R30" s="70">
        <f>VLOOKUP(V30,'item list'!$C$3:$F$115,3,0)</f>
        <v>21</v>
      </c>
      <c r="S30" s="72" t="str">
        <f>VLOOKUP(V30,'item list'!$C$3:$F$115,2,0)</f>
        <v>C</v>
      </c>
      <c r="T30" s="73" t="str">
        <f>VLOOKUP(V30,'item list'!$C$3:$F$115,4,0)</f>
        <v>Beauty - Cosmetics</v>
      </c>
      <c r="U30" s="78"/>
      <c r="V30" s="50" t="str">
        <f>'[1]30.07-07.08'!$C$72</f>
        <v>Kem phấn nước JO-A</v>
      </c>
      <c r="W30" s="78"/>
      <c r="X30" s="71"/>
      <c r="Y30" s="70">
        <f>VLOOKUP(AC30,'item list'!$C$3:$F$115,3,0)</f>
        <v>21</v>
      </c>
      <c r="Z30" s="72" t="str">
        <f>VLOOKUP(AC30,'item list'!$C$3:$F$115,2,0)</f>
        <v>C</v>
      </c>
      <c r="AA30" s="73" t="str">
        <f>VLOOKUP(AC30,'item list'!$C$3:$F$115,4,0)</f>
        <v>Beauty - Cosmetics</v>
      </c>
      <c r="AB30" s="78"/>
      <c r="AC30" s="50" t="str">
        <f>'[1]30.07-07.08'!$C$72</f>
        <v>Kem phấn nước JO-A</v>
      </c>
      <c r="AD30" s="78"/>
      <c r="AE30" s="71"/>
      <c r="AF30" s="70">
        <f>VLOOKUP(AJ30,'item list'!$C$3:$F$115,3,0)</f>
        <v>21</v>
      </c>
      <c r="AG30" s="72" t="str">
        <f>VLOOKUP(AJ30,'item list'!$C$3:$F$115,2,0)</f>
        <v>C</v>
      </c>
      <c r="AH30" s="73" t="str">
        <f>VLOOKUP(AJ30,'item list'!$C$3:$F$115,4,0)</f>
        <v>Beauty - Cosmetics</v>
      </c>
      <c r="AI30" s="78"/>
      <c r="AJ30" s="50" t="str">
        <f>'[1]30.07-07.08'!$C$72</f>
        <v>Kem phấn nước JO-A</v>
      </c>
      <c r="AK30" s="71"/>
      <c r="AL30" s="70">
        <f>VLOOKUP(AP30,'item list'!$C$3:$F$115,3,0)</f>
        <v>21</v>
      </c>
      <c r="AM30" s="72" t="str">
        <f>VLOOKUP(AP30,'item list'!$C$3:$F$115,2,0)</f>
        <v>C</v>
      </c>
      <c r="AN30" s="73" t="str">
        <f>VLOOKUP(AP30,'item list'!$C$3:$F$115,4,0)</f>
        <v>Beauty - Cosmetics</v>
      </c>
      <c r="AO30" s="78"/>
      <c r="AP30" s="50" t="str">
        <f>'[1]30.07-07.08'!$C$72</f>
        <v>Kem phấn nước JO-A</v>
      </c>
      <c r="AQ30" s="71"/>
      <c r="AR30" s="70">
        <f>VLOOKUP(AV30,'item list'!$C$3:$F$115,3,0)</f>
        <v>21</v>
      </c>
      <c r="AS30" s="72" t="str">
        <f>VLOOKUP(AV30,'item list'!$C$3:$F$115,2,0)</f>
        <v>C</v>
      </c>
      <c r="AT30" s="73" t="str">
        <f>VLOOKUP(AV30,'item list'!$C$3:$F$115,4,0)</f>
        <v>Beauty - Cosmetics</v>
      </c>
      <c r="AU30" s="78"/>
      <c r="AV30" s="50" t="str">
        <f>'[1]30.07-07.08'!$C$72</f>
        <v>Kem phấn nước JO-A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list'!$C$3:$F$115,3,0)</f>
        <v>17.04</v>
      </c>
      <c r="E31" s="72" t="str">
        <f>VLOOKUP(H31,'item list'!$C$3:$F$115,2,0)</f>
        <v>B</v>
      </c>
      <c r="F31" s="73" t="str">
        <f xml:space="preserve"> VLOOKUP(H31,'item list'!$C$3:$F$115,4,0)</f>
        <v>Home Appliance</v>
      </c>
      <c r="G31" s="78"/>
      <c r="H31" s="50" t="str">
        <f>'[1]08.08-14.08'!$C$70</f>
        <v>Máy xịt cao áp Kalis</v>
      </c>
      <c r="I31" s="78"/>
      <c r="J31" s="71"/>
      <c r="K31" s="70">
        <f>VLOOKUP(O31,'item list'!$C$3:$F$115,3,0)</f>
        <v>17.04</v>
      </c>
      <c r="L31" s="72" t="str">
        <f>VLOOKUP(O31,'item list'!$C$3:$F$115,2,0)</f>
        <v>B</v>
      </c>
      <c r="M31" s="73" t="str">
        <f xml:space="preserve"> VLOOKUP(O31,'item list'!$C$3:$F$115,4,0)</f>
        <v>Home Appliance</v>
      </c>
      <c r="N31" s="78"/>
      <c r="O31" s="50" t="str">
        <f>'[1]08.08-14.08'!$C$70</f>
        <v>Máy xịt cao áp Kalis</v>
      </c>
      <c r="P31" s="78"/>
      <c r="Q31" s="71"/>
      <c r="R31" s="70">
        <f>VLOOKUP(V31,'item list'!$C$3:$F$115,3,0)</f>
        <v>17.04</v>
      </c>
      <c r="S31" s="72" t="str">
        <f>VLOOKUP(V31,'item list'!$C$3:$F$115,2,0)</f>
        <v>B</v>
      </c>
      <c r="T31" s="73" t="str">
        <f>VLOOKUP(V31,'item list'!$C$3:$F$115,4,0)</f>
        <v>Home Appliance</v>
      </c>
      <c r="U31" s="78"/>
      <c r="V31" s="50" t="str">
        <f>'[1]30.07-07.08'!$C$74</f>
        <v>Máy xịt cao áp Kalis</v>
      </c>
      <c r="W31" s="78"/>
      <c r="X31" s="71"/>
      <c r="Y31" s="70">
        <f>VLOOKUP(AC31,'item list'!$C$3:$F$115,3,0)</f>
        <v>17.04</v>
      </c>
      <c r="Z31" s="72" t="str">
        <f>VLOOKUP(AC31,'item list'!$C$3:$F$115,2,0)</f>
        <v>B</v>
      </c>
      <c r="AA31" s="73" t="str">
        <f>VLOOKUP(AC31,'item list'!$C$3:$F$115,4,0)</f>
        <v>Home Appliance</v>
      </c>
      <c r="AB31" s="78"/>
      <c r="AC31" s="50" t="str">
        <f>'[1]30.07-07.08'!$C$74</f>
        <v>Máy xịt cao áp Kalis</v>
      </c>
      <c r="AD31" s="78"/>
      <c r="AE31" s="71"/>
      <c r="AF31" s="70">
        <f>VLOOKUP(AJ31,'item list'!$C$3:$F$115,3,0)</f>
        <v>17.04</v>
      </c>
      <c r="AG31" s="72" t="str">
        <f>VLOOKUP(AJ31,'item list'!$C$3:$F$115,2,0)</f>
        <v>B</v>
      </c>
      <c r="AH31" s="73" t="str">
        <f>VLOOKUP(AJ31,'item list'!$C$3:$F$115,4,0)</f>
        <v>Home Appliance</v>
      </c>
      <c r="AI31" s="78"/>
      <c r="AJ31" s="50" t="str">
        <f>'[1]30.07-07.08'!$C$74</f>
        <v>Máy xịt cao áp Kalis</v>
      </c>
      <c r="AK31" s="71"/>
      <c r="AL31" s="70">
        <f>VLOOKUP(AP31,'item list'!$C$3:$F$115,3,0)</f>
        <v>17.04</v>
      </c>
      <c r="AM31" s="72" t="str">
        <f>VLOOKUP(AP31,'item list'!$C$3:$F$115,2,0)</f>
        <v>B</v>
      </c>
      <c r="AN31" s="73" t="str">
        <f>VLOOKUP(AP31,'item list'!$C$3:$F$115,4,0)</f>
        <v>Home Appliance</v>
      </c>
      <c r="AO31" s="78"/>
      <c r="AP31" s="50" t="str">
        <f>'[1]30.07-07.08'!$C$74</f>
        <v>Máy xịt cao áp Kalis</v>
      </c>
      <c r="AQ31" s="71"/>
      <c r="AR31" s="70">
        <f>VLOOKUP(AV31,'item list'!$C$3:$F$115,3,0)</f>
        <v>17.04</v>
      </c>
      <c r="AS31" s="72" t="str">
        <f>VLOOKUP(AV31,'item list'!$C$3:$F$115,2,0)</f>
        <v>B</v>
      </c>
      <c r="AT31" s="73" t="str">
        <f>VLOOKUP(AV31,'item list'!$C$3:$F$115,4,0)</f>
        <v>Home Appliance</v>
      </c>
      <c r="AU31" s="78"/>
      <c r="AV31" s="50" t="str">
        <f>'[1]30.07-07.08'!$C$74</f>
        <v>Máy xịt cao áp Kalis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 t="e">
        <f>VLOOKUP(H32,'item list'!$C$3:$F$115,3,0)</f>
        <v>#REF!</v>
      </c>
      <c r="E32" s="72" t="e">
        <f>VLOOKUP(H32,'item list'!$C$3:$F$115,2,0)</f>
        <v>#REF!</v>
      </c>
      <c r="F32" s="73" t="e">
        <f xml:space="preserve"> VLOOKUP(H32,'item list'!$C$3:$F$115,4,0)</f>
        <v>#REF!</v>
      </c>
      <c r="G32" s="78"/>
      <c r="H32" s="50" t="e">
        <f>#REF!</f>
        <v>#REF!</v>
      </c>
      <c r="I32" s="78"/>
      <c r="J32" s="71"/>
      <c r="K32" s="70" t="e">
        <f>VLOOKUP(O32,'item list'!$C$3:$F$115,3,0)</f>
        <v>#REF!</v>
      </c>
      <c r="L32" s="72" t="e">
        <f>VLOOKUP(O32,'item list'!$C$3:$F$115,2,0)</f>
        <v>#REF!</v>
      </c>
      <c r="M32" s="73" t="e">
        <f xml:space="preserve"> VLOOKUP(O32,'item list'!$C$3:$F$115,4,0)</f>
        <v>#REF!</v>
      </c>
      <c r="N32" s="78"/>
      <c r="O32" s="50" t="e">
        <f>#REF!</f>
        <v>#REF!</v>
      </c>
      <c r="P32" s="78"/>
      <c r="Q32" s="71"/>
      <c r="R32" s="70">
        <f>VLOOKUP(V32,'item list'!$C$3:$F$115,3,0)</f>
        <v>18</v>
      </c>
      <c r="S32" s="72" t="str">
        <f>VLOOKUP(V32,'item list'!$C$3:$F$115,2,0)</f>
        <v>A</v>
      </c>
      <c r="T32" s="73" t="str">
        <f>VLOOKUP(V32,'item list'!$C$3:$F$115,4,0)</f>
        <v>Kitchen Electronics</v>
      </c>
      <c r="U32" s="78"/>
      <c r="V32" s="50" t="str">
        <f>'[1]30.07-07.08'!$C$76</f>
        <v>Máy xay ép đa năng DML</v>
      </c>
      <c r="W32" s="78"/>
      <c r="X32" s="71"/>
      <c r="Y32" s="70">
        <f>VLOOKUP(AC32,'item list'!$C$3:$F$115,3,0)</f>
        <v>18</v>
      </c>
      <c r="Z32" s="72" t="str">
        <f>VLOOKUP(AC32,'item list'!$C$3:$F$115,2,0)</f>
        <v>A</v>
      </c>
      <c r="AA32" s="73" t="str">
        <f>VLOOKUP(AC32,'item list'!$C$3:$F$115,4,0)</f>
        <v>Kitchen Electronics</v>
      </c>
      <c r="AB32" s="78"/>
      <c r="AC32" s="50" t="str">
        <f>'[1]30.07-07.08'!$C$76</f>
        <v>Máy xay ép đa năng DML</v>
      </c>
      <c r="AD32" s="78"/>
      <c r="AE32" s="71"/>
      <c r="AF32" s="70">
        <f>VLOOKUP(AJ32,'item list'!$C$3:$F$115,3,0)</f>
        <v>18</v>
      </c>
      <c r="AG32" s="72" t="str">
        <f>VLOOKUP(AJ32,'item list'!$C$3:$F$115,2,0)</f>
        <v>A</v>
      </c>
      <c r="AH32" s="73" t="str">
        <f>VLOOKUP(AJ32,'item list'!$C$3:$F$115,4,0)</f>
        <v>Kitchen Electronics</v>
      </c>
      <c r="AI32" s="78"/>
      <c r="AJ32" s="50" t="str">
        <f>'[1]30.07-07.08'!$C$76</f>
        <v>Máy xay ép đa năng DML</v>
      </c>
      <c r="AK32" s="71"/>
      <c r="AL32" s="70">
        <f>VLOOKUP(AP32,'item list'!$C$3:$F$115,3,0)</f>
        <v>18</v>
      </c>
      <c r="AM32" s="72" t="str">
        <f>VLOOKUP(AP32,'item list'!$C$3:$F$115,2,0)</f>
        <v>A</v>
      </c>
      <c r="AN32" s="73" t="str">
        <f>VLOOKUP(AP32,'item list'!$C$3:$F$115,4,0)</f>
        <v>Kitchen Electronics</v>
      </c>
      <c r="AO32" s="78"/>
      <c r="AP32" s="50" t="str">
        <f>'[1]30.07-07.08'!$C$76</f>
        <v>Máy xay ép đa năng DML</v>
      </c>
      <c r="AQ32" s="71"/>
      <c r="AR32" s="70">
        <f>VLOOKUP(AV32,'item list'!$C$3:$F$115,3,0)</f>
        <v>18</v>
      </c>
      <c r="AS32" s="72" t="str">
        <f>VLOOKUP(AV32,'item list'!$C$3:$F$115,2,0)</f>
        <v>A</v>
      </c>
      <c r="AT32" s="73" t="str">
        <f>VLOOKUP(AV32,'item list'!$C$3:$F$115,4,0)</f>
        <v>Kitchen Electronics</v>
      </c>
      <c r="AU32" s="78"/>
      <c r="AV32" s="50" t="str">
        <f>'[1]30.07-07.08'!$C$76</f>
        <v>Máy xay ép đa năng DML</v>
      </c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list'!$C$3:$F$115,3,0)</f>
        <v>15.46</v>
      </c>
      <c r="E33" s="72" t="str">
        <f>VLOOKUP(H33,'item list'!$C$3:$F$115,2,0)</f>
        <v>B</v>
      </c>
      <c r="F33" s="73" t="str">
        <f xml:space="preserve"> VLOOKUP(H33,'item list'!$C$3:$F$115,4,0)</f>
        <v>Household</v>
      </c>
      <c r="G33" s="78"/>
      <c r="H33" s="50" t="str">
        <f>'[1]08.08-14.08'!$C$72</f>
        <v>Quạt làm lạnh không khí Oritochi</v>
      </c>
      <c r="I33" s="78"/>
      <c r="J33" s="71"/>
      <c r="K33" s="70">
        <f>VLOOKUP(O33,'item list'!$C$3:$F$115,3,0)</f>
        <v>15.46</v>
      </c>
      <c r="L33" s="72" t="str">
        <f>VLOOKUP(O33,'item list'!$C$3:$F$115,2,0)</f>
        <v>B</v>
      </c>
      <c r="M33" s="73" t="str">
        <f xml:space="preserve"> VLOOKUP(O33,'item list'!$C$3:$F$115,4,0)</f>
        <v>Household</v>
      </c>
      <c r="N33" s="78"/>
      <c r="O33" s="50" t="str">
        <f>'[1]08.08-14.08'!$C$72</f>
        <v>Quạt làm lạnh không khí Oritochi</v>
      </c>
      <c r="P33" s="78"/>
      <c r="Q33" s="71"/>
      <c r="R33" s="70">
        <f>VLOOKUP(V33,'item list'!$C$3:$F$115,3,0)</f>
        <v>15.46</v>
      </c>
      <c r="S33" s="72" t="str">
        <f>VLOOKUP(V33,'item list'!$C$3:$F$115,2,0)</f>
        <v>B</v>
      </c>
      <c r="T33" s="73" t="str">
        <f>VLOOKUP(V33,'item list'!$C$3:$F$115,4,0)</f>
        <v>Household</v>
      </c>
      <c r="U33" s="78"/>
      <c r="V33" s="50" t="str">
        <f>'[1]30.07-07.08'!$C$78</f>
        <v>Quạt làm lạnh không khí Oritochi</v>
      </c>
      <c r="W33" s="78"/>
      <c r="X33" s="71"/>
      <c r="Y33" s="70">
        <f>VLOOKUP(AC33,'item list'!$C$3:$F$115,3,0)</f>
        <v>15.46</v>
      </c>
      <c r="Z33" s="72" t="str">
        <f>VLOOKUP(AC33,'item list'!$C$3:$F$115,2,0)</f>
        <v>B</v>
      </c>
      <c r="AA33" s="73" t="str">
        <f>VLOOKUP(AC33,'item list'!$C$3:$F$115,4,0)</f>
        <v>Household</v>
      </c>
      <c r="AB33" s="78"/>
      <c r="AC33" s="50" t="str">
        <f>'[1]30.07-07.08'!$C$78</f>
        <v>Quạt làm lạnh không khí Oritochi</v>
      </c>
      <c r="AD33" s="78"/>
      <c r="AE33" s="71"/>
      <c r="AF33" s="70">
        <f>VLOOKUP(AJ33,'item list'!$C$3:$F$115,3,0)</f>
        <v>15.46</v>
      </c>
      <c r="AG33" s="72" t="str">
        <f>VLOOKUP(AJ33,'item list'!$C$3:$F$115,2,0)</f>
        <v>B</v>
      </c>
      <c r="AH33" s="73" t="str">
        <f>VLOOKUP(AJ33,'item list'!$C$3:$F$115,4,0)</f>
        <v>Household</v>
      </c>
      <c r="AI33" s="78"/>
      <c r="AJ33" s="50" t="str">
        <f>'[1]30.07-07.08'!$C$78</f>
        <v>Quạt làm lạnh không khí Oritochi</v>
      </c>
      <c r="AK33" s="71"/>
      <c r="AL33" s="70">
        <f>VLOOKUP(AP33,'item list'!$C$3:$F$115,3,0)</f>
        <v>15.46</v>
      </c>
      <c r="AM33" s="72" t="str">
        <f>VLOOKUP(AP33,'item list'!$C$3:$F$115,2,0)</f>
        <v>B</v>
      </c>
      <c r="AN33" s="73" t="str">
        <f>VLOOKUP(AP33,'item list'!$C$3:$F$115,4,0)</f>
        <v>Household</v>
      </c>
      <c r="AO33" s="78"/>
      <c r="AP33" s="50" t="str">
        <f>'[1]30.07-07.08'!$C$78</f>
        <v>Quạt làm lạnh không khí Oritochi</v>
      </c>
      <c r="AQ33" s="71"/>
      <c r="AR33" s="70">
        <f>VLOOKUP(AV33,'item list'!$C$3:$F$115,3,0)</f>
        <v>15.46</v>
      </c>
      <c r="AS33" s="72" t="str">
        <f>VLOOKUP(AV33,'item list'!$C$3:$F$115,2,0)</f>
        <v>B</v>
      </c>
      <c r="AT33" s="73" t="str">
        <f>VLOOKUP(AV33,'item list'!$C$3:$F$115,4,0)</f>
        <v>Household</v>
      </c>
      <c r="AU33" s="78"/>
      <c r="AV33" s="50" t="str">
        <f>'[1]30.07-07.08'!$C$78</f>
        <v>Quạt làm lạnh không khí Oritochi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list'!$C$3:$F$115,3,0)</f>
        <v>21.5</v>
      </c>
      <c r="E34" s="72" t="str">
        <f>VLOOKUP(H34,'item list'!$C$3:$F$115,2,0)</f>
        <v>B</v>
      </c>
      <c r="F34" s="73" t="str">
        <f xml:space="preserve"> VLOOKUP(H34,'item list'!$C$3:$F$115,4,0)</f>
        <v>Kitchen Electronics</v>
      </c>
      <c r="G34" s="78"/>
      <c r="H34" s="50" t="str">
        <f>'[1]08.08-14.08'!$C$74</f>
        <v>Lò nướng Mishio</v>
      </c>
      <c r="I34" s="78"/>
      <c r="J34" s="71"/>
      <c r="K34" s="70">
        <f>VLOOKUP(O34,'item list'!$C$3:$F$115,3,0)</f>
        <v>21.5</v>
      </c>
      <c r="L34" s="72" t="str">
        <f>VLOOKUP(O34,'item list'!$C$3:$F$115,2,0)</f>
        <v>B</v>
      </c>
      <c r="M34" s="73" t="str">
        <f xml:space="preserve"> VLOOKUP(O34,'item list'!$C$3:$F$115,4,0)</f>
        <v>Kitchen Electronics</v>
      </c>
      <c r="N34" s="78"/>
      <c r="O34" s="50" t="str">
        <f>'[1]08.08-14.08'!$C$74</f>
        <v>Lò nướng Mishio</v>
      </c>
      <c r="P34" s="78"/>
      <c r="Q34" s="71"/>
      <c r="R34" s="70">
        <f>VLOOKUP(V34,'item list'!$C$3:$F$115,3,0)</f>
        <v>21.5</v>
      </c>
      <c r="S34" s="72" t="str">
        <f>VLOOKUP(V34,'item list'!$C$3:$F$115,2,0)</f>
        <v>B</v>
      </c>
      <c r="T34" s="73" t="str">
        <f>VLOOKUP(V34,'item list'!$C$3:$F$115,4,0)</f>
        <v>Kitchen Electronics</v>
      </c>
      <c r="U34" s="78"/>
      <c r="V34" s="50" t="str">
        <f>'[1]30.07-07.08'!$C$80</f>
        <v>Lò nướng Mishio</v>
      </c>
      <c r="W34" s="78"/>
      <c r="X34" s="71"/>
      <c r="Y34" s="70">
        <f>VLOOKUP(AC34,'item list'!$C$3:$F$115,3,0)</f>
        <v>21.5</v>
      </c>
      <c r="Z34" s="72" t="str">
        <f>VLOOKUP(AC34,'item list'!$C$3:$F$115,2,0)</f>
        <v>B</v>
      </c>
      <c r="AA34" s="73" t="str">
        <f>VLOOKUP(AC34,'item list'!$C$3:$F$115,4,0)</f>
        <v>Kitchen Electronics</v>
      </c>
      <c r="AB34" s="78"/>
      <c r="AC34" s="50" t="str">
        <f>'[1]30.07-07.08'!$C$80</f>
        <v>Lò nướng Mishio</v>
      </c>
      <c r="AD34" s="78"/>
      <c r="AE34" s="71"/>
      <c r="AF34" s="70">
        <f>VLOOKUP(AJ34,'item list'!$C$3:$F$115,3,0)</f>
        <v>21.5</v>
      </c>
      <c r="AG34" s="72" t="str">
        <f>VLOOKUP(AJ34,'item list'!$C$3:$F$115,2,0)</f>
        <v>B</v>
      </c>
      <c r="AH34" s="73" t="str">
        <f>VLOOKUP(AJ34,'item list'!$C$3:$F$115,4,0)</f>
        <v>Kitchen Electronics</v>
      </c>
      <c r="AI34" s="78"/>
      <c r="AJ34" s="50" t="str">
        <f>'[1]30.07-07.08'!$C$80</f>
        <v>Lò nướng Mishio</v>
      </c>
      <c r="AK34" s="71"/>
      <c r="AL34" s="70">
        <f>VLOOKUP(AP34,'item list'!$C$3:$F$115,3,0)</f>
        <v>21.5</v>
      </c>
      <c r="AM34" s="72" t="str">
        <f>VLOOKUP(AP34,'item list'!$C$3:$F$115,2,0)</f>
        <v>B</v>
      </c>
      <c r="AN34" s="73" t="str">
        <f>VLOOKUP(AP34,'item list'!$C$3:$F$115,4,0)</f>
        <v>Kitchen Electronics</v>
      </c>
      <c r="AO34" s="78"/>
      <c r="AP34" s="50" t="str">
        <f>'[1]30.07-07.08'!$C$80</f>
        <v>Lò nướng Mishio</v>
      </c>
      <c r="AQ34" s="71"/>
      <c r="AR34" s="70">
        <f>VLOOKUP(AV34,'item list'!$C$3:$F$115,3,0)</f>
        <v>21.5</v>
      </c>
      <c r="AS34" s="72" t="str">
        <f>VLOOKUP(AV34,'item list'!$C$3:$F$115,2,0)</f>
        <v>B</v>
      </c>
      <c r="AT34" s="73" t="str">
        <f>VLOOKUP(AV34,'item list'!$C$3:$F$115,4,0)</f>
        <v>Kitchen Electronics</v>
      </c>
      <c r="AU34" s="78"/>
      <c r="AV34" s="50" t="str">
        <f>'[1]30.07-07.08'!$C$80</f>
        <v>Lò nướng Mishio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list'!$C$3:$F$115,3,0)</f>
        <v>18.22</v>
      </c>
      <c r="E35" s="72" t="str">
        <f>VLOOKUP(H35,'item list'!$C$3:$F$115,2,0)</f>
        <v>A</v>
      </c>
      <c r="F35" s="73" t="str">
        <f xml:space="preserve"> VLOOKUP(H35,'item list'!$C$3:$F$115,4,0)</f>
        <v>Fashion</v>
      </c>
      <c r="G35" s="78"/>
      <c r="H35" s="50" t="str">
        <f>'[1]08.08-14.08'!$C$76</f>
        <v>Bộ Mắt kiếng Wins</v>
      </c>
      <c r="I35" s="78"/>
      <c r="J35" s="71"/>
      <c r="K35" s="70">
        <f>VLOOKUP(O35,'item list'!$C$3:$F$115,3,0)</f>
        <v>18.22</v>
      </c>
      <c r="L35" s="72" t="str">
        <f>VLOOKUP(O35,'item list'!$C$3:$F$115,2,0)</f>
        <v>A</v>
      </c>
      <c r="M35" s="73" t="str">
        <f xml:space="preserve"> VLOOKUP(O35,'item list'!$C$3:$F$115,4,0)</f>
        <v>Fashion</v>
      </c>
      <c r="N35" s="78"/>
      <c r="O35" s="50" t="str">
        <f>'[1]08.08-14.08'!$C$76</f>
        <v>Bộ Mắt kiếng Wins</v>
      </c>
      <c r="P35" s="78"/>
      <c r="Q35" s="71"/>
      <c r="R35" s="70">
        <f>VLOOKUP(V35,'item list'!$C$3:$F$115,3,0)</f>
        <v>17.59</v>
      </c>
      <c r="S35" s="72" t="str">
        <f>VLOOKUP(V35,'item list'!$C$3:$F$115,2,0)</f>
        <v>D</v>
      </c>
      <c r="T35" s="73" t="str">
        <f>VLOOKUP(V35,'item list'!$C$3:$F$115,4,0)</f>
        <v>Kitchen Electronics</v>
      </c>
      <c r="U35" s="78"/>
      <c r="V35" s="50" t="str">
        <f>'[1]30.07-07.08'!$C$82</f>
        <v>Máy làm kem tươi Kahchan</v>
      </c>
      <c r="W35" s="78"/>
      <c r="X35" s="71"/>
      <c r="Y35" s="70">
        <f>VLOOKUP(AC35,'item list'!$C$3:$F$115,3,0)</f>
        <v>17.59</v>
      </c>
      <c r="Z35" s="72" t="str">
        <f>VLOOKUP(AC35,'item list'!$C$3:$F$115,2,0)</f>
        <v>D</v>
      </c>
      <c r="AA35" s="73" t="str">
        <f>VLOOKUP(AC35,'item list'!$C$3:$F$115,4,0)</f>
        <v>Kitchen Electronics</v>
      </c>
      <c r="AB35" s="78"/>
      <c r="AC35" s="50" t="str">
        <f>'[1]30.07-07.08'!$C$82</f>
        <v>Máy làm kem tươi Kahchan</v>
      </c>
      <c r="AD35" s="78"/>
      <c r="AE35" s="71"/>
      <c r="AF35" s="70">
        <f>VLOOKUP(AJ35,'item list'!$C$3:$F$115,3,0)</f>
        <v>17.59</v>
      </c>
      <c r="AG35" s="72" t="str">
        <f>VLOOKUP(AJ35,'item list'!$C$3:$F$115,2,0)</f>
        <v>D</v>
      </c>
      <c r="AH35" s="73" t="str">
        <f>VLOOKUP(AJ35,'item list'!$C$3:$F$115,4,0)</f>
        <v>Kitchen Electronics</v>
      </c>
      <c r="AI35" s="78"/>
      <c r="AJ35" s="50" t="str">
        <f>'[1]30.07-07.08'!$C$82</f>
        <v>Máy làm kem tươi Kahchan</v>
      </c>
      <c r="AK35" s="71"/>
      <c r="AL35" s="70">
        <f>VLOOKUP(AP35,'item list'!$C$3:$F$115,3,0)</f>
        <v>17.59</v>
      </c>
      <c r="AM35" s="72" t="str">
        <f>VLOOKUP(AP35,'item list'!$C$3:$F$115,2,0)</f>
        <v>D</v>
      </c>
      <c r="AN35" s="73" t="str">
        <f>VLOOKUP(AP35,'item list'!$C$3:$F$115,4,0)</f>
        <v>Kitchen Electronics</v>
      </c>
      <c r="AO35" s="78"/>
      <c r="AP35" s="50" t="str">
        <f>'[1]30.07-07.08'!$C$82</f>
        <v>Máy làm kem tươi Kahchan</v>
      </c>
      <c r="AQ35" s="71"/>
      <c r="AR35" s="70">
        <f>VLOOKUP(AV35,'item list'!$C$3:$F$115,3,0)</f>
        <v>17.59</v>
      </c>
      <c r="AS35" s="72" t="str">
        <f>VLOOKUP(AV35,'item list'!$C$3:$F$115,2,0)</f>
        <v>D</v>
      </c>
      <c r="AT35" s="73" t="str">
        <f>VLOOKUP(AV35,'item list'!$C$3:$F$115,4,0)</f>
        <v>Kitchen Electronics</v>
      </c>
      <c r="AU35" s="78"/>
      <c r="AV35" s="50" t="str">
        <f>'[1]30.07-07.08'!$C$82</f>
        <v>Máy làm kem tươi Kahchan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list'!$C$3:$F$115,3,0)</f>
        <v>#N/A</v>
      </c>
      <c r="E36" s="72" t="e">
        <f>VLOOKUP(H36,'item list'!$C$3:$F$115,2,0)</f>
        <v>#N/A</v>
      </c>
      <c r="F36" s="73" t="e">
        <f xml:space="preserve"> VLOOKUP(H36,'item list'!$C$3:$F$115,4,0)</f>
        <v>#N/A</v>
      </c>
      <c r="G36" s="78"/>
      <c r="H36" s="50"/>
      <c r="I36" s="78"/>
      <c r="J36" s="71"/>
      <c r="K36" s="70" t="e">
        <f>VLOOKUP(O36,'item list'!$C$3:$F$115,3,0)</f>
        <v>#N/A</v>
      </c>
      <c r="L36" s="72" t="e">
        <f>VLOOKUP(O36,'item list'!$C$3:$F$115,2,0)</f>
        <v>#N/A</v>
      </c>
      <c r="M36" s="73" t="e">
        <f xml:space="preserve"> VLOOKUP(O36,'item list'!$C$3:$F$115,4,0)</f>
        <v>#N/A</v>
      </c>
      <c r="N36" s="78"/>
      <c r="O36" s="50"/>
      <c r="P36" s="78"/>
      <c r="Q36" s="71"/>
      <c r="R36" s="70" t="e">
        <f>VLOOKUP(V36,'item list'!$C$3:$F$115,3,0)</f>
        <v>#N/A</v>
      </c>
      <c r="S36" s="72" t="e">
        <f>VLOOKUP(V36,'item list'!$C$3:$F$115,2,0)</f>
        <v>#N/A</v>
      </c>
      <c r="T36" s="73" t="e">
        <f>VLOOKUP(V36,'item list'!$C$3:$F$115,4,0)</f>
        <v>#N/A</v>
      </c>
      <c r="U36" s="78"/>
      <c r="V36" s="50"/>
      <c r="W36" s="78"/>
      <c r="X36" s="71"/>
      <c r="Y36" s="70" t="e">
        <f>VLOOKUP(AC36,'item list'!$C$3:$F$115,3,0)</f>
        <v>#N/A</v>
      </c>
      <c r="Z36" s="72" t="e">
        <f>VLOOKUP(AC36,'item list'!$C$3:$F$115,2,0)</f>
        <v>#N/A</v>
      </c>
      <c r="AA36" s="73" t="e">
        <f>VLOOKUP(AC36,'item list'!$C$3:$F$115,4,0)</f>
        <v>#N/A</v>
      </c>
      <c r="AB36" s="78"/>
      <c r="AC36" s="50"/>
      <c r="AD36" s="78"/>
      <c r="AE36" s="71"/>
      <c r="AF36" s="70" t="e">
        <f>VLOOKUP(AJ36,'item list'!$C$3:$F$115,3,0)</f>
        <v>#N/A</v>
      </c>
      <c r="AG36" s="72" t="e">
        <f>VLOOKUP(AJ36,'item list'!$C$3:$F$115,2,0)</f>
        <v>#N/A</v>
      </c>
      <c r="AH36" s="73" t="e">
        <f>VLOOKUP(AJ36,'item list'!$C$3:$F$115,4,0)</f>
        <v>#N/A</v>
      </c>
      <c r="AI36" s="78"/>
      <c r="AJ36" s="50"/>
      <c r="AK36" s="71"/>
      <c r="AL36" s="70" t="e">
        <f>VLOOKUP(AP36,'item list'!$C$3:$F$115,3,0)</f>
        <v>#N/A</v>
      </c>
      <c r="AM36" s="72" t="e">
        <f>VLOOKUP(AP36,'item list'!$C$3:$F$115,2,0)</f>
        <v>#N/A</v>
      </c>
      <c r="AN36" s="73" t="e">
        <f>VLOOKUP(AP36,'item list'!$C$3:$F$115,4,0)</f>
        <v>#N/A</v>
      </c>
      <c r="AO36" s="78"/>
      <c r="AP36" s="50"/>
      <c r="AQ36" s="71"/>
      <c r="AR36" s="70" t="e">
        <f>VLOOKUP(AV36,'item list'!$C$3:$F$115,3,0)</f>
        <v>#N/A</v>
      </c>
      <c r="AS36" s="72" t="e">
        <f>VLOOKUP(AV36,'item list'!$C$3:$F$115,2,0)</f>
        <v>#N/A</v>
      </c>
      <c r="AT36" s="73" t="e">
        <f>VLOOKUP(AV36,'item list'!$C$3:$F$115,4,0)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list'!$C$3:$F$115,3,0)</f>
        <v>17.5</v>
      </c>
      <c r="E37" s="72" t="str">
        <f>VLOOKUP(H37,'item list'!$C$3:$F$115,2,0)</f>
        <v>B</v>
      </c>
      <c r="F37" s="73" t="str">
        <f xml:space="preserve"> VLOOKUP(H37,'item list'!$C$3:$F$115,4,0)</f>
        <v>Household</v>
      </c>
      <c r="G37" s="80"/>
      <c r="H37" s="48" t="str">
        <f>'[1]08.08-14.08'!$C$78</f>
        <v>Vòi nước đa năng Magic Hose</v>
      </c>
      <c r="I37" s="80"/>
      <c r="J37" s="81"/>
      <c r="K37" s="70">
        <f>VLOOKUP(O37,'item list'!$C$3:$F$115,3,0)</f>
        <v>17.5</v>
      </c>
      <c r="L37" s="72" t="str">
        <f>VLOOKUP(O37,'item list'!$C$3:$F$115,2,0)</f>
        <v>B</v>
      </c>
      <c r="M37" s="73" t="str">
        <f xml:space="preserve"> VLOOKUP(O37,'item list'!$C$3:$F$115,4,0)</f>
        <v>Household</v>
      </c>
      <c r="N37" s="80"/>
      <c r="O37" s="48" t="str">
        <f>'[1]08.08-14.08'!$C$78</f>
        <v>Vòi nước đa năng Magic Hose</v>
      </c>
      <c r="P37" s="80"/>
      <c r="Q37" s="81"/>
      <c r="R37" s="70">
        <f>VLOOKUP(V37,'item list'!$C$3:$F$115,3,0)</f>
        <v>18</v>
      </c>
      <c r="S37" s="72" t="str">
        <f>VLOOKUP(V37,'item list'!$C$3:$F$115,2,0)</f>
        <v>A</v>
      </c>
      <c r="T37" s="73" t="str">
        <f>VLOOKUP(V37,'item list'!$C$3:$F$115,4,0)</f>
        <v>Household</v>
      </c>
      <c r="U37" s="80"/>
      <c r="V37" s="48" t="str">
        <f>'[1]30.07-07.08'!$C$84</f>
        <v>Máy xịt rửa cao áp Kachi</v>
      </c>
      <c r="W37" s="80"/>
      <c r="X37" s="81"/>
      <c r="Y37" s="70">
        <f>VLOOKUP(AC37,'item list'!$C$3:$F$115,3,0)</f>
        <v>18</v>
      </c>
      <c r="Z37" s="72" t="str">
        <f>VLOOKUP(AC37,'item list'!$C$3:$F$115,2,0)</f>
        <v>A</v>
      </c>
      <c r="AA37" s="73" t="str">
        <f>VLOOKUP(AC37,'item list'!$C$3:$F$115,4,0)</f>
        <v>Household</v>
      </c>
      <c r="AB37" s="80"/>
      <c r="AC37" s="48" t="str">
        <f>'[1]30.07-07.08'!$C$84</f>
        <v>Máy xịt rửa cao áp Kachi</v>
      </c>
      <c r="AD37" s="80"/>
      <c r="AE37" s="81"/>
      <c r="AF37" s="70">
        <f>VLOOKUP(AJ37,'item list'!$C$3:$F$115,3,0)</f>
        <v>18</v>
      </c>
      <c r="AG37" s="72" t="str">
        <f>VLOOKUP(AJ37,'item list'!$C$3:$F$115,2,0)</f>
        <v>A</v>
      </c>
      <c r="AH37" s="73" t="str">
        <f>VLOOKUP(AJ37,'item list'!$C$3:$F$115,4,0)</f>
        <v>Household</v>
      </c>
      <c r="AI37" s="80"/>
      <c r="AJ37" s="48" t="str">
        <f>'[1]30.07-07.08'!$C$84</f>
        <v>Máy xịt rửa cao áp Kachi</v>
      </c>
      <c r="AK37" s="81"/>
      <c r="AL37" s="70">
        <f>VLOOKUP(AP37,'item list'!$C$3:$F$115,3,0)</f>
        <v>18</v>
      </c>
      <c r="AM37" s="72" t="str">
        <f>VLOOKUP(AP37,'item list'!$C$3:$F$115,2,0)</f>
        <v>A</v>
      </c>
      <c r="AN37" s="73" t="str">
        <f>VLOOKUP(AP37,'item list'!$C$3:$F$115,4,0)</f>
        <v>Household</v>
      </c>
      <c r="AO37" s="80"/>
      <c r="AP37" s="48" t="str">
        <f>'[1]30.07-07.08'!$C$84</f>
        <v>Máy xịt rửa cao áp Kachi</v>
      </c>
      <c r="AQ37" s="81"/>
      <c r="AR37" s="70">
        <f>VLOOKUP(AV37,'item list'!$C$3:$F$115,3,0)</f>
        <v>18</v>
      </c>
      <c r="AS37" s="72" t="str">
        <f>VLOOKUP(AV37,'item list'!$C$3:$F$115,2,0)</f>
        <v>A</v>
      </c>
      <c r="AT37" s="73" t="str">
        <f>VLOOKUP(AV37,'item list'!$C$3:$F$115,4,0)</f>
        <v>Household</v>
      </c>
      <c r="AU37" s="80"/>
      <c r="AV37" s="48" t="str">
        <f>'[1]30.07-07.08'!$C$84</f>
        <v>Máy xịt rửa cao áp Kachi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list'!$C$3:$F$115,3,0)</f>
        <v>18</v>
      </c>
      <c r="E38" s="72" t="str">
        <f>VLOOKUP(H38,'item list'!$C$3:$F$115,2,0)</f>
        <v>A</v>
      </c>
      <c r="F38" s="73" t="str">
        <f xml:space="preserve"> VLOOKUP(H38,'item list'!$C$3:$F$115,4,0)</f>
        <v>Household</v>
      </c>
      <c r="G38" s="78"/>
      <c r="H38" s="48" t="str">
        <f>'[1]08.08-14.08'!$C$80</f>
        <v>Máy xịt rửa cao áp Kachi</v>
      </c>
      <c r="I38" s="78"/>
      <c r="J38" s="79"/>
      <c r="K38" s="70">
        <f>VLOOKUP(O38,'item list'!$C$3:$F$115,3,0)</f>
        <v>18</v>
      </c>
      <c r="L38" s="72" t="str">
        <f>VLOOKUP(O38,'item list'!$C$3:$F$115,2,0)</f>
        <v>A</v>
      </c>
      <c r="M38" s="73" t="str">
        <f xml:space="preserve"> VLOOKUP(O38,'item list'!$C$3:$F$115,4,0)</f>
        <v>Household</v>
      </c>
      <c r="N38" s="78"/>
      <c r="O38" s="48" t="str">
        <f>'[1]08.08-14.08'!$C$80</f>
        <v>Máy xịt rửa cao áp Kachi</v>
      </c>
      <c r="P38" s="78"/>
      <c r="Q38" s="79"/>
      <c r="R38" s="70">
        <f>VLOOKUP(V38,'item list'!$C$3:$F$115,3,0)</f>
        <v>17.5</v>
      </c>
      <c r="S38" s="72" t="str">
        <f>VLOOKUP(V38,'item list'!$C$3:$F$115,2,0)</f>
        <v>B</v>
      </c>
      <c r="T38" s="73" t="str">
        <f>VLOOKUP(V38,'item list'!$C$3:$F$115,4,0)</f>
        <v>Household</v>
      </c>
      <c r="U38" s="78"/>
      <c r="V38" s="48" t="str">
        <f>'[1]30.07-07.08'!$C$86</f>
        <v>Vòi nước đa năng Magic Hose</v>
      </c>
      <c r="W38" s="78"/>
      <c r="X38" s="79"/>
      <c r="Y38" s="70">
        <f>VLOOKUP(AC38,'item list'!$C$3:$F$115,3,0)</f>
        <v>17.5</v>
      </c>
      <c r="Z38" s="72" t="str">
        <f>VLOOKUP(AC38,'item list'!$C$3:$F$115,2,0)</f>
        <v>B</v>
      </c>
      <c r="AA38" s="73" t="str">
        <f>VLOOKUP(AC38,'item list'!$C$3:$F$115,4,0)</f>
        <v>Household</v>
      </c>
      <c r="AB38" s="78"/>
      <c r="AC38" s="48" t="str">
        <f>'[1]30.07-07.08'!$C$86</f>
        <v>Vòi nước đa năng Magic Hose</v>
      </c>
      <c r="AD38" s="78"/>
      <c r="AE38" s="79"/>
      <c r="AF38" s="70">
        <f>VLOOKUP(AJ38,'item list'!$C$3:$F$115,3,0)</f>
        <v>17.5</v>
      </c>
      <c r="AG38" s="72" t="str">
        <f>VLOOKUP(AJ38,'item list'!$C$3:$F$115,2,0)</f>
        <v>B</v>
      </c>
      <c r="AH38" s="73" t="str">
        <f>VLOOKUP(AJ38,'item list'!$C$3:$F$115,4,0)</f>
        <v>Household</v>
      </c>
      <c r="AI38" s="78"/>
      <c r="AJ38" s="48" t="str">
        <f>'[1]30.07-07.08'!$C$86</f>
        <v>Vòi nước đa năng Magic Hose</v>
      </c>
      <c r="AK38" s="79"/>
      <c r="AL38" s="70">
        <f>VLOOKUP(AP38,'item list'!$C$3:$F$115,3,0)</f>
        <v>17.5</v>
      </c>
      <c r="AM38" s="72" t="str">
        <f>VLOOKUP(AP38,'item list'!$C$3:$F$115,2,0)</f>
        <v>B</v>
      </c>
      <c r="AN38" s="73" t="str">
        <f>VLOOKUP(AP38,'item list'!$C$3:$F$115,4,0)</f>
        <v>Household</v>
      </c>
      <c r="AO38" s="78"/>
      <c r="AP38" s="48" t="str">
        <f>'[1]30.07-07.08'!$C$86</f>
        <v>Vòi nước đa năng Magic Hose</v>
      </c>
      <c r="AQ38" s="79"/>
      <c r="AR38" s="70">
        <f>VLOOKUP(AV38,'item list'!$C$3:$F$115,3,0)</f>
        <v>17.5</v>
      </c>
      <c r="AS38" s="72" t="str">
        <f>VLOOKUP(AV38,'item list'!$C$3:$F$115,2,0)</f>
        <v>B</v>
      </c>
      <c r="AT38" s="73" t="str">
        <f>VLOOKUP(AV38,'item list'!$C$3:$F$115,4,0)</f>
        <v>Household</v>
      </c>
      <c r="AU38" s="78"/>
      <c r="AV38" s="48" t="str">
        <f>'[1]30.07-07.08'!$C$86</f>
        <v>Vòi nước đa năng Magic Hose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list'!$C$3:$F$115,3,0)</f>
        <v>31</v>
      </c>
      <c r="E39" s="72" t="str">
        <f>VLOOKUP(H39,'item list'!$C$3:$F$115,2,0)</f>
        <v>A</v>
      </c>
      <c r="F39" s="73" t="str">
        <f xml:space="preserve"> VLOOKUP(H39,'item list'!$C$3:$F$115,4,0)</f>
        <v>Home Appliance</v>
      </c>
      <c r="G39" s="78"/>
      <c r="H39" s="50" t="str">
        <f>'[1]08.08-14.08'!$C$82</f>
        <v>Bếp ga HN RichMan 1 vòng nhiệt - LIVE 30'</v>
      </c>
      <c r="I39" s="78"/>
      <c r="J39" s="79"/>
      <c r="K39" s="70">
        <f>VLOOKUP(O39,'item list'!$C$3:$F$115,3,0)</f>
        <v>31</v>
      </c>
      <c r="L39" s="72" t="str">
        <f>VLOOKUP(O39,'item list'!$C$3:$F$115,2,0)</f>
        <v>A</v>
      </c>
      <c r="M39" s="73" t="str">
        <f xml:space="preserve"> VLOOKUP(O39,'item list'!$C$3:$F$115,4,0)</f>
        <v>Home Appliance</v>
      </c>
      <c r="N39" s="78"/>
      <c r="O39" s="50" t="str">
        <f>'[1]08.08-14.08'!$C$82</f>
        <v>Bếp ga HN RichMan 1 vòng nhiệt - LIVE 30'</v>
      </c>
      <c r="P39" s="78"/>
      <c r="Q39" s="79"/>
      <c r="R39" s="70">
        <f>VLOOKUP(V39,'item list'!$C$3:$F$115,3,0)</f>
        <v>17.420000000000002</v>
      </c>
      <c r="S39" s="72" t="str">
        <f>VLOOKUP(V39,'item list'!$C$3:$F$115,2,0)</f>
        <v>A</v>
      </c>
      <c r="T39" s="73" t="str">
        <f>VLOOKUP(V39,'item list'!$C$3:$F$115,4,0)</f>
        <v>Kitchen Electronics</v>
      </c>
      <c r="U39" s="78"/>
      <c r="V39" s="50" t="str">
        <f>'[1]30.07-07.08'!$C$88</f>
        <v>Nồi 22 chức năng Vone</v>
      </c>
      <c r="W39" s="78"/>
      <c r="X39" s="79"/>
      <c r="Y39" s="70">
        <f>VLOOKUP(AC39,'item list'!$C$3:$F$115,3,0)</f>
        <v>17.420000000000002</v>
      </c>
      <c r="Z39" s="72" t="str">
        <f>VLOOKUP(AC39,'item list'!$C$3:$F$115,2,0)</f>
        <v>A</v>
      </c>
      <c r="AA39" s="73" t="str">
        <f>VLOOKUP(AC39,'item list'!$C$3:$F$115,4,0)</f>
        <v>Kitchen Electronics</v>
      </c>
      <c r="AB39" s="78"/>
      <c r="AC39" s="50" t="str">
        <f>'[1]30.07-07.08'!$C$88</f>
        <v>Nồi 22 chức năng Vone</v>
      </c>
      <c r="AD39" s="78"/>
      <c r="AE39" s="79"/>
      <c r="AF39" s="70">
        <f>VLOOKUP(AJ39,'item list'!$C$3:$F$115,3,0)</f>
        <v>17.420000000000002</v>
      </c>
      <c r="AG39" s="72" t="str">
        <f>VLOOKUP(AJ39,'item list'!$C$3:$F$115,2,0)</f>
        <v>A</v>
      </c>
      <c r="AH39" s="73" t="str">
        <f>VLOOKUP(AJ39,'item list'!$C$3:$F$115,4,0)</f>
        <v>Kitchen Electronics</v>
      </c>
      <c r="AI39" s="78"/>
      <c r="AJ39" s="50" t="str">
        <f>'[1]30.07-07.08'!$C$88</f>
        <v>Nồi 22 chức năng Vone</v>
      </c>
      <c r="AK39" s="79"/>
      <c r="AL39" s="70">
        <f>VLOOKUP(AP39,'item list'!$C$3:$F$115,3,0)</f>
        <v>17.420000000000002</v>
      </c>
      <c r="AM39" s="72" t="str">
        <f>VLOOKUP(AP39,'item list'!$C$3:$F$115,2,0)</f>
        <v>A</v>
      </c>
      <c r="AN39" s="73" t="str">
        <f>VLOOKUP(AP39,'item list'!$C$3:$F$115,4,0)</f>
        <v>Kitchen Electronics</v>
      </c>
      <c r="AO39" s="78"/>
      <c r="AP39" s="50" t="str">
        <f>'[1]30.07-07.08'!$C$88</f>
        <v>Nồi 22 chức năng Vone</v>
      </c>
      <c r="AQ39" s="79"/>
      <c r="AR39" s="70">
        <f>VLOOKUP(AV39,'item list'!$C$3:$F$115,3,0)</f>
        <v>17.420000000000002</v>
      </c>
      <c r="AS39" s="72" t="str">
        <f>VLOOKUP(AV39,'item list'!$C$3:$F$115,2,0)</f>
        <v>A</v>
      </c>
      <c r="AT39" s="73" t="str">
        <f>VLOOKUP(AV39,'item list'!$C$3:$F$115,4,0)</f>
        <v>Kitchen Electronics</v>
      </c>
      <c r="AU39" s="78"/>
      <c r="AV39" s="50" t="str">
        <f>'[1]30.07-07.08'!$C$88</f>
        <v>Nồi 22 chức năng Vone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list'!$C$3:$F$115,3,0)</f>
        <v>#REF!</v>
      </c>
      <c r="E40" s="72" t="e">
        <f>VLOOKUP(H40,'item list'!$C$3:$F$115,2,0)</f>
        <v>#REF!</v>
      </c>
      <c r="F40" s="73" t="e">
        <f xml:space="preserve"> VLOOKUP(H40,'item list'!$C$3:$F$115,4,0)</f>
        <v>#REF!</v>
      </c>
      <c r="G40" s="78"/>
      <c r="H40" s="50" t="e">
        <f>#REF!</f>
        <v>#REF!</v>
      </c>
      <c r="I40" s="78"/>
      <c r="J40" s="79"/>
      <c r="K40" s="70" t="e">
        <f>VLOOKUP(O40,'item list'!$C$3:$F$115,3,0)</f>
        <v>#REF!</v>
      </c>
      <c r="L40" s="72" t="e">
        <f>VLOOKUP(O40,'item list'!$C$3:$F$115,2,0)</f>
        <v>#REF!</v>
      </c>
      <c r="M40" s="73" t="e">
        <f xml:space="preserve"> VLOOKUP(O40,'item list'!$C$3:$F$115,4,0)</f>
        <v>#REF!</v>
      </c>
      <c r="N40" s="78"/>
      <c r="O40" s="50" t="e">
        <f>#REF!</f>
        <v>#REF!</v>
      </c>
      <c r="P40" s="78"/>
      <c r="Q40" s="79"/>
      <c r="R40" s="70">
        <f>VLOOKUP(V40,'item list'!$C$3:$F$115,3,0)</f>
        <v>17.5</v>
      </c>
      <c r="S40" s="72" t="str">
        <f>VLOOKUP(V40,'item list'!$C$3:$F$115,2,0)</f>
        <v>A</v>
      </c>
      <c r="T40" s="73" t="str">
        <f>VLOOKUP(V40,'item list'!$C$3:$F$115,4,0)</f>
        <v>Digital - Electronics</v>
      </c>
      <c r="U40" s="78"/>
      <c r="V40" s="50" t="str">
        <f>'[1]30.07-07.08'!$C$90</f>
        <v>Máy tính bảng LV 117</v>
      </c>
      <c r="W40" s="78"/>
      <c r="X40" s="79"/>
      <c r="Y40" s="70">
        <f>VLOOKUP(AC40,'item list'!$C$3:$F$115,3,0)</f>
        <v>17.5</v>
      </c>
      <c r="Z40" s="72" t="str">
        <f>VLOOKUP(AC40,'item list'!$C$3:$F$115,2,0)</f>
        <v>A</v>
      </c>
      <c r="AA40" s="73" t="str">
        <f>VLOOKUP(AC40,'item list'!$C$3:$F$115,4,0)</f>
        <v>Digital - Electronics</v>
      </c>
      <c r="AB40" s="78"/>
      <c r="AC40" s="50" t="str">
        <f>'[1]30.07-07.08'!$C$90</f>
        <v>Máy tính bảng LV 117</v>
      </c>
      <c r="AD40" s="78"/>
      <c r="AE40" s="79"/>
      <c r="AF40" s="70">
        <f>VLOOKUP(AJ40,'item list'!$C$3:$F$115,3,0)</f>
        <v>17.5</v>
      </c>
      <c r="AG40" s="72" t="str">
        <f>VLOOKUP(AJ40,'item list'!$C$3:$F$115,2,0)</f>
        <v>A</v>
      </c>
      <c r="AH40" s="73" t="str">
        <f>VLOOKUP(AJ40,'item list'!$C$3:$F$115,4,0)</f>
        <v>Digital - Electronics</v>
      </c>
      <c r="AI40" s="78"/>
      <c r="AJ40" s="50" t="str">
        <f>'[1]30.07-07.08'!$C$90</f>
        <v>Máy tính bảng LV 117</v>
      </c>
      <c r="AK40" s="79"/>
      <c r="AL40" s="70">
        <f>VLOOKUP(AP40,'item list'!$C$3:$F$115,3,0)</f>
        <v>17.5</v>
      </c>
      <c r="AM40" s="72" t="str">
        <f>VLOOKUP(AP40,'item list'!$C$3:$F$115,2,0)</f>
        <v>A</v>
      </c>
      <c r="AN40" s="73" t="str">
        <f>VLOOKUP(AP40,'item list'!$C$3:$F$115,4,0)</f>
        <v>Digital - Electronics</v>
      </c>
      <c r="AO40" s="78"/>
      <c r="AP40" s="50" t="str">
        <f>'[1]30.07-07.08'!$C$90</f>
        <v>Máy tính bảng LV 117</v>
      </c>
      <c r="AQ40" s="79"/>
      <c r="AR40" s="70">
        <f>VLOOKUP(AV40,'item list'!$C$3:$F$115,3,0)</f>
        <v>17.5</v>
      </c>
      <c r="AS40" s="72" t="str">
        <f>VLOOKUP(AV40,'item list'!$C$3:$F$115,2,0)</f>
        <v>A</v>
      </c>
      <c r="AT40" s="73" t="str">
        <f>VLOOKUP(AV40,'item list'!$C$3:$F$115,4,0)</f>
        <v>Digital - Electronics</v>
      </c>
      <c r="AU40" s="78"/>
      <c r="AV40" s="50" t="str">
        <f>'[1]30.07-07.08'!$C$90</f>
        <v>Máy tính bảng LV 117</v>
      </c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list'!$C$3:$F$115,3,0)</f>
        <v>25</v>
      </c>
      <c r="E41" s="72" t="str">
        <f>VLOOKUP(H41,'item list'!$C$3:$F$115,2,0)</f>
        <v>A</v>
      </c>
      <c r="F41" s="73" t="str">
        <f xml:space="preserve"> VLOOKUP(H41,'item list'!$C$3:$F$115,4,0)</f>
        <v>Kitchen Electronics</v>
      </c>
      <c r="G41" s="78"/>
      <c r="H41" s="48" t="str">
        <f>'[1]08.08-14.08'!$C$84</f>
        <v>Nồi chiên không dầu Vone - LIVE 30'</v>
      </c>
      <c r="I41" s="78"/>
      <c r="J41" s="79"/>
      <c r="K41" s="70">
        <f>VLOOKUP(O41,'item list'!$C$3:$F$115,3,0)</f>
        <v>25</v>
      </c>
      <c r="L41" s="72" t="str">
        <f>VLOOKUP(O41,'item list'!$C$3:$F$115,2,0)</f>
        <v>A</v>
      </c>
      <c r="M41" s="73" t="str">
        <f xml:space="preserve"> VLOOKUP(O41,'item list'!$C$3:$F$115,4,0)</f>
        <v>Kitchen Electronics</v>
      </c>
      <c r="N41" s="78"/>
      <c r="O41" s="48" t="str">
        <f>'[1]08.08-14.08'!$C$84</f>
        <v>Nồi chiên không dầu Vone - LIVE 30'</v>
      </c>
      <c r="P41" s="78"/>
      <c r="Q41" s="79"/>
      <c r="R41" s="70">
        <f>VLOOKUP(V41,'item list'!$C$3:$F$115,3,0)</f>
        <v>28</v>
      </c>
      <c r="S41" s="72" t="str">
        <f>VLOOKUP(V41,'item list'!$C$3:$F$115,2,0)</f>
        <v>A</v>
      </c>
      <c r="T41" s="73" t="str">
        <f>VLOOKUP(V41,'item list'!$C$3:$F$115,4,0)</f>
        <v>Household</v>
      </c>
      <c r="U41" s="78"/>
      <c r="V41" s="48" t="str">
        <f>'[1]30.07-07.08'!$C$92</f>
        <v xml:space="preserve">Bộ dụng cụ D.I.Y - LIVE 30' </v>
      </c>
      <c r="W41" s="78"/>
      <c r="X41" s="79"/>
      <c r="Y41" s="70">
        <f>VLOOKUP(AC41,'item list'!$C$3:$F$115,3,0)</f>
        <v>28</v>
      </c>
      <c r="Z41" s="72" t="str">
        <f>VLOOKUP(AC41,'item list'!$C$3:$F$115,2,0)</f>
        <v>A</v>
      </c>
      <c r="AA41" s="73" t="str">
        <f>VLOOKUP(AC41,'item list'!$C$3:$F$115,4,0)</f>
        <v>Household</v>
      </c>
      <c r="AB41" s="78"/>
      <c r="AC41" s="48" t="str">
        <f>'[1]30.07-07.08'!$C$92</f>
        <v xml:space="preserve">Bộ dụng cụ D.I.Y - LIVE 30' </v>
      </c>
      <c r="AD41" s="78"/>
      <c r="AE41" s="79"/>
      <c r="AF41" s="70">
        <f>VLOOKUP(AJ41,'item list'!$C$3:$F$115,3,0)</f>
        <v>28</v>
      </c>
      <c r="AG41" s="72" t="str">
        <f>VLOOKUP(AJ41,'item list'!$C$3:$F$115,2,0)</f>
        <v>A</v>
      </c>
      <c r="AH41" s="73" t="str">
        <f>VLOOKUP(AJ41,'item list'!$C$3:$F$115,4,0)</f>
        <v>Household</v>
      </c>
      <c r="AI41" s="78"/>
      <c r="AJ41" s="48" t="str">
        <f>'[1]30.07-07.08'!$C$92</f>
        <v xml:space="preserve">Bộ dụng cụ D.I.Y - LIVE 30' </v>
      </c>
      <c r="AK41" s="79"/>
      <c r="AL41" s="70">
        <f>VLOOKUP(AP41,'item list'!$C$3:$F$115,3,0)</f>
        <v>28</v>
      </c>
      <c r="AM41" s="72" t="str">
        <f>VLOOKUP(AP41,'item list'!$C$3:$F$115,2,0)</f>
        <v>A</v>
      </c>
      <c r="AN41" s="73" t="str">
        <f>VLOOKUP(AP41,'item list'!$C$3:$F$115,4,0)</f>
        <v>Household</v>
      </c>
      <c r="AO41" s="78"/>
      <c r="AP41" s="48" t="str">
        <f>'[1]30.07-07.08'!$C$92</f>
        <v xml:space="preserve">Bộ dụng cụ D.I.Y - LIVE 30' </v>
      </c>
      <c r="AQ41" s="79"/>
      <c r="AR41" s="70">
        <f>VLOOKUP(AV41,'item list'!$C$3:$F$115,3,0)</f>
        <v>28</v>
      </c>
      <c r="AS41" s="72" t="str">
        <f>VLOOKUP(AV41,'item list'!$C$3:$F$115,2,0)</f>
        <v>A</v>
      </c>
      <c r="AT41" s="73" t="str">
        <f>VLOOKUP(AV41,'item list'!$C$3:$F$115,4,0)</f>
        <v>Household</v>
      </c>
      <c r="AU41" s="78"/>
      <c r="AV41" s="48" t="str">
        <f>'[1]30.07-07.08'!$C$92</f>
        <v xml:space="preserve">Bộ dụng cụ D.I.Y - LIVE 30' 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list'!$C$3:$F$115,3,0)</f>
        <v>28</v>
      </c>
      <c r="E42" s="72" t="str">
        <f>VLOOKUP(H42,'item list'!$C$3:$F$115,2,0)</f>
        <v>A</v>
      </c>
      <c r="F42" s="73" t="str">
        <f xml:space="preserve"> VLOOKUP(H42,'item list'!$C$3:$F$115,4,0)</f>
        <v>Household</v>
      </c>
      <c r="G42" s="78"/>
      <c r="H42" s="50" t="str">
        <f>'[1]08.08-14.08'!$C$86</f>
        <v xml:space="preserve">Bộ dụng cụ D.I.Y - LIVE 30' </v>
      </c>
      <c r="I42" s="78"/>
      <c r="J42" s="79"/>
      <c r="K42" s="70">
        <f>VLOOKUP(O42,'item list'!$C$3:$F$115,3,0)</f>
        <v>28</v>
      </c>
      <c r="L42" s="72" t="str">
        <f>VLOOKUP(O42,'item list'!$C$3:$F$115,2,0)</f>
        <v>A</v>
      </c>
      <c r="M42" s="73" t="str">
        <f xml:space="preserve"> VLOOKUP(O42,'item list'!$C$3:$F$115,4,0)</f>
        <v>Household</v>
      </c>
      <c r="N42" s="78"/>
      <c r="O42" s="50" t="str">
        <f>'[1]08.08-14.08'!$C$86</f>
        <v xml:space="preserve">Bộ dụng cụ D.I.Y - LIVE 30' </v>
      </c>
      <c r="P42" s="78"/>
      <c r="Q42" s="79"/>
      <c r="R42" s="70">
        <f>VLOOKUP(V42,'item list'!$C$3:$F$115,3,0)</f>
        <v>25</v>
      </c>
      <c r="S42" s="72" t="str">
        <f>VLOOKUP(V42,'item list'!$C$3:$F$115,2,0)</f>
        <v>A</v>
      </c>
      <c r="T42" s="73" t="str">
        <f>VLOOKUP(V42,'item list'!$C$3:$F$115,4,0)</f>
        <v>Kitchen Electronics</v>
      </c>
      <c r="U42" s="78"/>
      <c r="V42" s="50" t="str">
        <f>'[1]30.07-07.08'!$C$94</f>
        <v>Nồi chiên không dầu Vone - LIVE 30'</v>
      </c>
      <c r="W42" s="78"/>
      <c r="X42" s="79"/>
      <c r="Y42" s="70">
        <f>VLOOKUP(AC42,'item list'!$C$3:$F$115,3,0)</f>
        <v>25</v>
      </c>
      <c r="Z42" s="72" t="str">
        <f>VLOOKUP(AC42,'item list'!$C$3:$F$115,2,0)</f>
        <v>A</v>
      </c>
      <c r="AA42" s="73" t="str">
        <f>VLOOKUP(AC42,'item list'!$C$3:$F$115,4,0)</f>
        <v>Kitchen Electronics</v>
      </c>
      <c r="AB42" s="78"/>
      <c r="AC42" s="50" t="str">
        <f>'[1]30.07-07.08'!$C$94</f>
        <v>Nồi chiên không dầu Vone - LIVE 30'</v>
      </c>
      <c r="AD42" s="78"/>
      <c r="AE42" s="79"/>
      <c r="AF42" s="70">
        <f>VLOOKUP(AJ42,'item list'!$C$3:$F$115,3,0)</f>
        <v>25</v>
      </c>
      <c r="AG42" s="72" t="str">
        <f>VLOOKUP(AJ42,'item list'!$C$3:$F$115,2,0)</f>
        <v>A</v>
      </c>
      <c r="AH42" s="73" t="str">
        <f>VLOOKUP(AJ42,'item list'!$C$3:$F$115,4,0)</f>
        <v>Kitchen Electronics</v>
      </c>
      <c r="AI42" s="78"/>
      <c r="AJ42" s="50" t="str">
        <f>'[1]30.07-07.08'!$C$94</f>
        <v>Nồi chiên không dầu Vone - LIVE 30'</v>
      </c>
      <c r="AK42" s="79"/>
      <c r="AL42" s="70">
        <f>VLOOKUP(AP42,'item list'!$C$3:$F$115,3,0)</f>
        <v>25</v>
      </c>
      <c r="AM42" s="72" t="str">
        <f>VLOOKUP(AP42,'item list'!$C$3:$F$115,2,0)</f>
        <v>A</v>
      </c>
      <c r="AN42" s="73" t="str">
        <f>VLOOKUP(AP42,'item list'!$C$3:$F$115,4,0)</f>
        <v>Kitchen Electronics</v>
      </c>
      <c r="AO42" s="78"/>
      <c r="AP42" s="50" t="str">
        <f>'[1]30.07-07.08'!$C$94</f>
        <v>Nồi chiên không dầu Vone - LIVE 30'</v>
      </c>
      <c r="AQ42" s="79"/>
      <c r="AR42" s="70">
        <f>VLOOKUP(AV42,'item list'!$C$3:$F$115,3,0)</f>
        <v>25</v>
      </c>
      <c r="AS42" s="72" t="str">
        <f>VLOOKUP(AV42,'item list'!$C$3:$F$115,2,0)</f>
        <v>A</v>
      </c>
      <c r="AT42" s="73" t="str">
        <f>VLOOKUP(AV42,'item list'!$C$3:$F$115,4,0)</f>
        <v>Kitchen Electronics</v>
      </c>
      <c r="AU42" s="78"/>
      <c r="AV42" s="50" t="str">
        <f>'[1]30.07-07.08'!$C$94</f>
        <v>Nồi chiên không dầu Vone - LIVE 30'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list'!$C$3:$F$115,3,0)</f>
        <v>#N/A</v>
      </c>
      <c r="E43" s="72" t="e">
        <f>VLOOKUP(H43,'item list'!$C$3:$F$115,2,0)</f>
        <v>#N/A</v>
      </c>
      <c r="F43" s="73" t="e">
        <f xml:space="preserve"> VLOOKUP(H43,'item list'!$C$3:$F$115,4,0)</f>
        <v>#N/A</v>
      </c>
      <c r="G43" s="78"/>
      <c r="H43" s="50"/>
      <c r="I43" s="78"/>
      <c r="J43" s="79"/>
      <c r="K43" s="70" t="e">
        <f>VLOOKUP(O43,'item list'!$C$3:$F$115,3,0)</f>
        <v>#N/A</v>
      </c>
      <c r="L43" s="72" t="e">
        <f>VLOOKUP(O43,'item list'!$C$3:$F$115,2,0)</f>
        <v>#N/A</v>
      </c>
      <c r="M43" s="73" t="e">
        <f xml:space="preserve"> VLOOKUP(O43,'item list'!$C$3:$F$115,4,0)</f>
        <v>#N/A</v>
      </c>
      <c r="N43" s="78"/>
      <c r="O43" s="50"/>
      <c r="P43" s="78"/>
      <c r="Q43" s="79"/>
      <c r="R43" s="70" t="e">
        <f>VLOOKUP(V43,'item list'!$C$3:$F$115,3,0)</f>
        <v>#N/A</v>
      </c>
      <c r="S43" s="72" t="e">
        <f>VLOOKUP(V43,'item list'!$C$3:$F$115,2,0)</f>
        <v>#N/A</v>
      </c>
      <c r="T43" s="73" t="e">
        <f>VLOOKUP(V43,'item list'!$C$3:$F$115,4,0)</f>
        <v>#N/A</v>
      </c>
      <c r="U43" s="78"/>
      <c r="V43" s="50"/>
      <c r="W43" s="78"/>
      <c r="X43" s="79"/>
      <c r="Y43" s="70" t="e">
        <f>VLOOKUP(AC43,'item list'!$C$3:$F$115,3,0)</f>
        <v>#N/A</v>
      </c>
      <c r="Z43" s="72" t="e">
        <f>VLOOKUP(AC43,'item list'!$C$3:$F$115,2,0)</f>
        <v>#N/A</v>
      </c>
      <c r="AA43" s="73" t="e">
        <f>VLOOKUP(AC43,'item list'!$C$3:$F$115,4,0)</f>
        <v>#N/A</v>
      </c>
      <c r="AB43" s="78"/>
      <c r="AC43" s="50"/>
      <c r="AD43" s="78"/>
      <c r="AE43" s="79"/>
      <c r="AF43" s="70" t="e">
        <f>VLOOKUP(AJ43,'item list'!$C$3:$F$115,3,0)</f>
        <v>#N/A</v>
      </c>
      <c r="AG43" s="72" t="e">
        <f>VLOOKUP(AJ43,'item list'!$C$3:$F$115,2,0)</f>
        <v>#N/A</v>
      </c>
      <c r="AH43" s="73" t="e">
        <f>VLOOKUP(AJ43,'item list'!$C$3:$F$115,4,0)</f>
        <v>#N/A</v>
      </c>
      <c r="AI43" s="78"/>
      <c r="AJ43" s="50"/>
      <c r="AK43" s="79"/>
      <c r="AL43" s="70" t="e">
        <f>VLOOKUP(AP43,'item list'!$C$3:$F$115,3,0)</f>
        <v>#N/A</v>
      </c>
      <c r="AM43" s="72" t="e">
        <f>VLOOKUP(AP43,'item list'!$C$3:$F$115,2,0)</f>
        <v>#N/A</v>
      </c>
      <c r="AN43" s="73" t="e">
        <f>VLOOKUP(AP43,'item list'!$C$3:$F$115,4,0)</f>
        <v>#N/A</v>
      </c>
      <c r="AO43" s="78"/>
      <c r="AP43" s="50"/>
      <c r="AQ43" s="79"/>
      <c r="AR43" s="70" t="e">
        <f>VLOOKUP(AV43,'item list'!$C$3:$F$115,3,0)</f>
        <v>#N/A</v>
      </c>
      <c r="AS43" s="72" t="e">
        <f>VLOOKUP(AV43,'item list'!$C$3:$F$115,2,0)</f>
        <v>#N/A</v>
      </c>
      <c r="AT43" s="73" t="e">
        <f>VLOOKUP(AV43,'item list'!$C$3:$F$115,4,0)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list'!$C$3:$F$115,3,0)</f>
        <v>#N/A</v>
      </c>
      <c r="E44" s="72" t="e">
        <f>VLOOKUP(H44,'item list'!$C$3:$F$115,2,0)</f>
        <v>#N/A</v>
      </c>
      <c r="F44" s="73" t="e">
        <f xml:space="preserve"> VLOOKUP(H44,'item list'!$C$3:$F$115,4,0)</f>
        <v>#N/A</v>
      </c>
      <c r="G44" s="78"/>
      <c r="H44" s="50"/>
      <c r="I44" s="78"/>
      <c r="J44" s="71"/>
      <c r="K44" s="70" t="e">
        <f>VLOOKUP(O44,'item list'!$C$3:$F$115,3,0)</f>
        <v>#N/A</v>
      </c>
      <c r="L44" s="72" t="e">
        <f>VLOOKUP(O44,'item list'!$C$3:$F$115,2,0)</f>
        <v>#N/A</v>
      </c>
      <c r="M44" s="73" t="e">
        <f xml:space="preserve"> VLOOKUP(O44,'item list'!$C$3:$F$115,4,0)</f>
        <v>#N/A</v>
      </c>
      <c r="N44" s="78"/>
      <c r="O44" s="50"/>
      <c r="P44" s="78"/>
      <c r="Q44" s="71"/>
      <c r="R44" s="70" t="e">
        <f>VLOOKUP(V44,'item list'!$C$3:$F$115,3,0)</f>
        <v>#N/A</v>
      </c>
      <c r="S44" s="72" t="e">
        <f>VLOOKUP(V44,'item list'!$C$3:$F$115,2,0)</f>
        <v>#N/A</v>
      </c>
      <c r="T44" s="73" t="e">
        <f>VLOOKUP(V44,'item list'!$C$3:$F$115,4,0)</f>
        <v>#N/A</v>
      </c>
      <c r="U44" s="78"/>
      <c r="V44" s="50"/>
      <c r="W44" s="78"/>
      <c r="X44" s="71"/>
      <c r="Y44" s="70" t="e">
        <f>VLOOKUP(AC44,'item list'!$C$3:$F$115,3,0)</f>
        <v>#N/A</v>
      </c>
      <c r="Z44" s="72" t="e">
        <f>VLOOKUP(AC44,'item list'!$C$3:$F$115,2,0)</f>
        <v>#N/A</v>
      </c>
      <c r="AA44" s="73" t="e">
        <f>VLOOKUP(AC44,'item list'!$C$3:$F$115,4,0)</f>
        <v>#N/A</v>
      </c>
      <c r="AB44" s="78"/>
      <c r="AC44" s="50"/>
      <c r="AD44" s="78"/>
      <c r="AE44" s="71"/>
      <c r="AF44" s="70" t="e">
        <f>VLOOKUP(AJ44,'item list'!$C$3:$F$115,3,0)</f>
        <v>#N/A</v>
      </c>
      <c r="AG44" s="72" t="e">
        <f>VLOOKUP(AJ44,'item list'!$C$3:$F$115,2,0)</f>
        <v>#N/A</v>
      </c>
      <c r="AH44" s="73" t="e">
        <f>VLOOKUP(AJ44,'item list'!$C$3:$F$115,4,0)</f>
        <v>#N/A</v>
      </c>
      <c r="AI44" s="78"/>
      <c r="AJ44" s="50"/>
      <c r="AK44" s="71"/>
      <c r="AL44" s="70" t="e">
        <f>VLOOKUP(AP44,'item list'!$C$3:$F$115,3,0)</f>
        <v>#N/A</v>
      </c>
      <c r="AM44" s="72" t="e">
        <f>VLOOKUP(AP44,'item list'!$C$3:$F$115,2,0)</f>
        <v>#N/A</v>
      </c>
      <c r="AN44" s="73" t="e">
        <f>VLOOKUP(AP44,'item list'!$C$3:$F$115,4,0)</f>
        <v>#N/A</v>
      </c>
      <c r="AO44" s="78"/>
      <c r="AP44" s="50"/>
      <c r="AQ44" s="71"/>
      <c r="AR44" s="70" t="e">
        <f>VLOOKUP(AV44,'item list'!$C$3:$F$115,3,0)</f>
        <v>#N/A</v>
      </c>
      <c r="AS44" s="72" t="e">
        <f>VLOOKUP(AV44,'item list'!$C$3:$F$115,2,0)</f>
        <v>#N/A</v>
      </c>
      <c r="AT44" s="73" t="e">
        <f>VLOOKUP(AV44,'item list'!$C$3:$F$115,4,0)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list'!$C$3:$F$115,3,0)</f>
        <v>17.420000000000002</v>
      </c>
      <c r="E45" s="72" t="str">
        <f>VLOOKUP(H45,'item list'!$C$3:$F$115,2,0)</f>
        <v>A</v>
      </c>
      <c r="F45" s="73" t="str">
        <f xml:space="preserve"> VLOOKUP(H45,'item list'!$C$3:$F$115,4,0)</f>
        <v>Kitchen Electronics</v>
      </c>
      <c r="G45" s="80"/>
      <c r="H45" s="54" t="str">
        <f>'[1]08.08-14.08'!$C$88</f>
        <v>Nồi 22 chức năng Vone</v>
      </c>
      <c r="I45" s="80"/>
      <c r="J45" s="81"/>
      <c r="K45" s="70">
        <f>VLOOKUP(O45,'item list'!$C$3:$F$115,3,0)</f>
        <v>17.420000000000002</v>
      </c>
      <c r="L45" s="72" t="str">
        <f>VLOOKUP(O45,'item list'!$C$3:$F$115,2,0)</f>
        <v>A</v>
      </c>
      <c r="M45" s="73" t="str">
        <f xml:space="preserve"> VLOOKUP(O45,'item list'!$C$3:$F$115,4,0)</f>
        <v>Kitchen Electronics</v>
      </c>
      <c r="N45" s="80"/>
      <c r="O45" s="54" t="str">
        <f>'[1]08.08-14.08'!$C$88</f>
        <v>Nồi 22 chức năng Vone</v>
      </c>
      <c r="P45" s="80"/>
      <c r="Q45" s="81"/>
      <c r="R45" s="70">
        <f>VLOOKUP(V45,'item list'!$C$3:$F$115,3,0)</f>
        <v>17.190000000000001</v>
      </c>
      <c r="S45" s="72" t="str">
        <f>VLOOKUP(V45,'item list'!$C$3:$F$115,2,0)</f>
        <v>A</v>
      </c>
      <c r="T45" s="73" t="str">
        <f>VLOOKUP(V45,'item list'!$C$3:$F$115,4,0)</f>
        <v>Digital - Electronics</v>
      </c>
      <c r="U45" s="80"/>
      <c r="V45" s="54" t="str">
        <f>'[1]30.07-07.08'!$C$96</f>
        <v>Điện thoại di động LV 6S</v>
      </c>
      <c r="W45" s="80"/>
      <c r="X45" s="81"/>
      <c r="Y45" s="70">
        <f>VLOOKUP(AC45,'item list'!$C$3:$F$115,3,0)</f>
        <v>17.190000000000001</v>
      </c>
      <c r="Z45" s="72" t="str">
        <f>VLOOKUP(AC45,'item list'!$C$3:$F$115,2,0)</f>
        <v>A</v>
      </c>
      <c r="AA45" s="73" t="str">
        <f>VLOOKUP(AC45,'item list'!$C$3:$F$115,4,0)</f>
        <v>Digital - Electronics</v>
      </c>
      <c r="AB45" s="80"/>
      <c r="AC45" s="54" t="str">
        <f>'[1]30.07-07.08'!$C$96</f>
        <v>Điện thoại di động LV 6S</v>
      </c>
      <c r="AD45" s="80"/>
      <c r="AE45" s="81"/>
      <c r="AF45" s="70">
        <f>VLOOKUP(AJ45,'item list'!$C$3:$F$115,3,0)</f>
        <v>17.190000000000001</v>
      </c>
      <c r="AG45" s="72" t="str">
        <f>VLOOKUP(AJ45,'item list'!$C$3:$F$115,2,0)</f>
        <v>A</v>
      </c>
      <c r="AH45" s="73" t="str">
        <f>VLOOKUP(AJ45,'item list'!$C$3:$F$115,4,0)</f>
        <v>Digital - Electronics</v>
      </c>
      <c r="AI45" s="80"/>
      <c r="AJ45" s="54" t="str">
        <f>'[1]30.07-07.08'!$C$96</f>
        <v>Điện thoại di động LV 6S</v>
      </c>
      <c r="AK45" s="81"/>
      <c r="AL45" s="70">
        <f>VLOOKUP(AP45,'item list'!$C$3:$F$115,3,0)</f>
        <v>17.190000000000001</v>
      </c>
      <c r="AM45" s="72" t="str">
        <f>VLOOKUP(AP45,'item list'!$C$3:$F$115,2,0)</f>
        <v>A</v>
      </c>
      <c r="AN45" s="73" t="str">
        <f>VLOOKUP(AP45,'item list'!$C$3:$F$115,4,0)</f>
        <v>Digital - Electronics</v>
      </c>
      <c r="AO45" s="80"/>
      <c r="AP45" s="54" t="str">
        <f>'[1]30.07-07.08'!$C$96</f>
        <v>Điện thoại di động LV 6S</v>
      </c>
      <c r="AQ45" s="81"/>
      <c r="AR45" s="70">
        <f>VLOOKUP(AV45,'item list'!$C$3:$F$115,3,0)</f>
        <v>17.190000000000001</v>
      </c>
      <c r="AS45" s="72" t="str">
        <f>VLOOKUP(AV45,'item list'!$C$3:$F$115,2,0)</f>
        <v>A</v>
      </c>
      <c r="AT45" s="73" t="str">
        <f>VLOOKUP(AV45,'item list'!$C$3:$F$115,4,0)</f>
        <v>Digital - Electronics</v>
      </c>
      <c r="AU45" s="80"/>
      <c r="AV45" s="54" t="str">
        <f>'[1]30.07-07.08'!$C$96</f>
        <v>Điện thoại di động LV 6S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list'!$C$3:$F$115,3,0)</f>
        <v>17.5</v>
      </c>
      <c r="E46" s="72" t="str">
        <f>VLOOKUP(H46,'item list'!$C$3:$F$115,2,0)</f>
        <v>A</v>
      </c>
      <c r="F46" s="73" t="str">
        <f xml:space="preserve"> VLOOKUP(H46,'item list'!$C$3:$F$115,4,0)</f>
        <v>Digital - Electronics</v>
      </c>
      <c r="G46" s="78"/>
      <c r="H46" s="50" t="str">
        <f>'[1]08.08-14.08'!$C$90</f>
        <v>Máy tính bảng LV 117</v>
      </c>
      <c r="I46" s="78"/>
      <c r="J46" s="79"/>
      <c r="K46" s="70">
        <f>VLOOKUP(O46,'item list'!$C$3:$F$115,3,0)</f>
        <v>17.5</v>
      </c>
      <c r="L46" s="72" t="str">
        <f>VLOOKUP(O46,'item list'!$C$3:$F$115,2,0)</f>
        <v>A</v>
      </c>
      <c r="M46" s="73" t="str">
        <f xml:space="preserve"> VLOOKUP(O46,'item list'!$C$3:$F$115,4,0)</f>
        <v>Digital - Electronics</v>
      </c>
      <c r="N46" s="78"/>
      <c r="O46" s="50" t="str">
        <f>'[1]08.08-14.08'!$C$90</f>
        <v>Máy tính bảng LV 117</v>
      </c>
      <c r="P46" s="78"/>
      <c r="Q46" s="79"/>
      <c r="R46" s="70">
        <f>VLOOKUP(V46,'item list'!$C$3:$F$115,3,0)</f>
        <v>18</v>
      </c>
      <c r="S46" s="72" t="str">
        <f>VLOOKUP(V46,'item list'!$C$3:$F$115,2,0)</f>
        <v>A</v>
      </c>
      <c r="T46" s="73" t="str">
        <f>VLOOKUP(V46,'item list'!$C$3:$F$115,4,0)</f>
        <v>Household</v>
      </c>
      <c r="U46" s="78"/>
      <c r="V46" s="50" t="str">
        <f>'[1]30.07-07.08'!$C$98</f>
        <v>Máy xịt rửa cao áp Kachi</v>
      </c>
      <c r="W46" s="78"/>
      <c r="X46" s="79"/>
      <c r="Y46" s="70">
        <f>VLOOKUP(AC46,'item list'!$C$3:$F$115,3,0)</f>
        <v>18</v>
      </c>
      <c r="Z46" s="72" t="str">
        <f>VLOOKUP(AC46,'item list'!$C$3:$F$115,2,0)</f>
        <v>A</v>
      </c>
      <c r="AA46" s="73" t="str">
        <f>VLOOKUP(AC46,'item list'!$C$3:$F$115,4,0)</f>
        <v>Household</v>
      </c>
      <c r="AB46" s="78"/>
      <c r="AC46" s="50" t="str">
        <f>'[1]30.07-07.08'!$C$98</f>
        <v>Máy xịt rửa cao áp Kachi</v>
      </c>
      <c r="AD46" s="78"/>
      <c r="AE46" s="79"/>
      <c r="AF46" s="70">
        <f>VLOOKUP(AJ46,'item list'!$C$3:$F$115,3,0)</f>
        <v>18</v>
      </c>
      <c r="AG46" s="72" t="str">
        <f>VLOOKUP(AJ46,'item list'!$C$3:$F$115,2,0)</f>
        <v>A</v>
      </c>
      <c r="AH46" s="73" t="str">
        <f>VLOOKUP(AJ46,'item list'!$C$3:$F$115,4,0)</f>
        <v>Household</v>
      </c>
      <c r="AI46" s="78"/>
      <c r="AJ46" s="50" t="str">
        <f>'[1]30.07-07.08'!$C$98</f>
        <v>Máy xịt rửa cao áp Kachi</v>
      </c>
      <c r="AK46" s="79"/>
      <c r="AL46" s="70">
        <f>VLOOKUP(AP46,'item list'!$C$3:$F$115,3,0)</f>
        <v>18</v>
      </c>
      <c r="AM46" s="72" t="str">
        <f>VLOOKUP(AP46,'item list'!$C$3:$F$115,2,0)</f>
        <v>A</v>
      </c>
      <c r="AN46" s="73" t="str">
        <f>VLOOKUP(AP46,'item list'!$C$3:$F$115,4,0)</f>
        <v>Household</v>
      </c>
      <c r="AO46" s="78"/>
      <c r="AP46" s="50" t="str">
        <f>'[1]30.07-07.08'!$C$98</f>
        <v>Máy xịt rửa cao áp Kachi</v>
      </c>
      <c r="AQ46" s="79"/>
      <c r="AR46" s="70">
        <f>VLOOKUP(AV46,'item list'!$C$3:$F$115,3,0)</f>
        <v>18</v>
      </c>
      <c r="AS46" s="72" t="str">
        <f>VLOOKUP(AV46,'item list'!$C$3:$F$115,2,0)</f>
        <v>A</v>
      </c>
      <c r="AT46" s="73" t="str">
        <f>VLOOKUP(AV46,'item list'!$C$3:$F$115,4,0)</f>
        <v>Household</v>
      </c>
      <c r="AU46" s="78"/>
      <c r="AV46" s="50" t="str">
        <f>'[1]30.07-07.08'!$C$98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list'!$C$3:$F$115,3,0)</f>
        <v>13.4</v>
      </c>
      <c r="E47" s="72" t="str">
        <f>VLOOKUP(H47,'item list'!$C$3:$F$115,2,0)</f>
        <v>B</v>
      </c>
      <c r="F47" s="73" t="str">
        <f xml:space="preserve"> VLOOKUP(H47,'item list'!$C$3:$F$115,4,0)</f>
        <v>Kitchen Electronics</v>
      </c>
      <c r="G47" s="78"/>
      <c r="H47" s="50" t="str">
        <f>'[1]08.08-14.08'!$C$92</f>
        <v>Nồi lẩu điện Gowell</v>
      </c>
      <c r="I47" s="78"/>
      <c r="J47" s="79"/>
      <c r="K47" s="70">
        <f>VLOOKUP(O47,'item list'!$C$3:$F$115,3,0)</f>
        <v>13.4</v>
      </c>
      <c r="L47" s="72" t="str">
        <f>VLOOKUP(O47,'item list'!$C$3:$F$115,2,0)</f>
        <v>B</v>
      </c>
      <c r="M47" s="73" t="str">
        <f xml:space="preserve"> VLOOKUP(O47,'item list'!$C$3:$F$115,4,0)</f>
        <v>Kitchen Electronics</v>
      </c>
      <c r="N47" s="78"/>
      <c r="O47" s="50" t="str">
        <f>'[1]08.08-14.08'!$C$92</f>
        <v>Nồi lẩu điện Gowell</v>
      </c>
      <c r="P47" s="78"/>
      <c r="Q47" s="79"/>
      <c r="R47" s="70">
        <f>VLOOKUP(V47,'item list'!$C$3:$F$115,3,0)</f>
        <v>16.57</v>
      </c>
      <c r="S47" s="72" t="str">
        <f>VLOOKUP(V47,'item list'!$C$3:$F$115,2,0)</f>
        <v>A</v>
      </c>
      <c r="T47" s="73" t="str">
        <f>VLOOKUP(V47,'item list'!$C$3:$F$115,4,0)</f>
        <v>Household</v>
      </c>
      <c r="U47" s="78"/>
      <c r="V47" s="50" t="str">
        <f>'[1]30.07-07.08'!$C$100</f>
        <v>Thang nhôm xếp Kalis</v>
      </c>
      <c r="W47" s="78"/>
      <c r="X47" s="79"/>
      <c r="Y47" s="70">
        <f>VLOOKUP(AC47,'item list'!$C$3:$F$115,3,0)</f>
        <v>16.57</v>
      </c>
      <c r="Z47" s="72" t="str">
        <f>VLOOKUP(AC47,'item list'!$C$3:$F$115,2,0)</f>
        <v>A</v>
      </c>
      <c r="AA47" s="73" t="str">
        <f>VLOOKUP(AC47,'item list'!$C$3:$F$115,4,0)</f>
        <v>Household</v>
      </c>
      <c r="AB47" s="78"/>
      <c r="AC47" s="50" t="str">
        <f>'[1]30.07-07.08'!$C$100</f>
        <v>Thang nhôm xếp Kalis</v>
      </c>
      <c r="AD47" s="78"/>
      <c r="AE47" s="79"/>
      <c r="AF47" s="70">
        <f>VLOOKUP(AJ47,'item list'!$C$3:$F$115,3,0)</f>
        <v>16.57</v>
      </c>
      <c r="AG47" s="72" t="str">
        <f>VLOOKUP(AJ47,'item list'!$C$3:$F$115,2,0)</f>
        <v>A</v>
      </c>
      <c r="AH47" s="73" t="str">
        <f>VLOOKUP(AJ47,'item list'!$C$3:$F$115,4,0)</f>
        <v>Household</v>
      </c>
      <c r="AI47" s="78"/>
      <c r="AJ47" s="50" t="str">
        <f>'[1]30.07-07.08'!$C$100</f>
        <v>Thang nhôm xếp Kalis</v>
      </c>
      <c r="AK47" s="79"/>
      <c r="AL47" s="70">
        <f>VLOOKUP(AP47,'item list'!$C$3:$F$115,3,0)</f>
        <v>16.57</v>
      </c>
      <c r="AM47" s="72" t="str">
        <f>VLOOKUP(AP47,'item list'!$C$3:$F$115,2,0)</f>
        <v>A</v>
      </c>
      <c r="AN47" s="73" t="str">
        <f>VLOOKUP(AP47,'item list'!$C$3:$F$115,4,0)</f>
        <v>Household</v>
      </c>
      <c r="AO47" s="78"/>
      <c r="AP47" s="50" t="str">
        <f>'[1]30.07-07.08'!$C$100</f>
        <v>Thang nhôm xếp Kalis</v>
      </c>
      <c r="AQ47" s="79"/>
      <c r="AR47" s="70">
        <f>VLOOKUP(AV47,'item list'!$C$3:$F$115,3,0)</f>
        <v>16.57</v>
      </c>
      <c r="AS47" s="72" t="str">
        <f>VLOOKUP(AV47,'item list'!$C$3:$F$115,2,0)</f>
        <v>A</v>
      </c>
      <c r="AT47" s="73" t="str">
        <f>VLOOKUP(AV47,'item list'!$C$3:$F$115,4,0)</f>
        <v>Household</v>
      </c>
      <c r="AU47" s="78"/>
      <c r="AV47" s="50" t="str">
        <f>'[1]30.07-07.08'!$C$100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>
        <f>VLOOKUP(H48,'item list'!$C$3:$F$115,3,0)</f>
        <v>17.190000000000001</v>
      </c>
      <c r="E48" s="72" t="str">
        <f>VLOOKUP(H48,'item list'!$C$3:$F$115,2,0)</f>
        <v>A</v>
      </c>
      <c r="F48" s="73" t="str">
        <f xml:space="preserve"> VLOOKUP(H48,'item list'!$C$3:$F$115,4,0)</f>
        <v>Digital - Electronics</v>
      </c>
      <c r="G48" s="78"/>
      <c r="H48" s="50" t="str">
        <f>'[1]08.08-14.08'!$C$94</f>
        <v>Điện thoại di động LV 6S</v>
      </c>
      <c r="I48" s="78"/>
      <c r="J48" s="71"/>
      <c r="K48" s="70">
        <f>VLOOKUP(O48,'item list'!$C$3:$F$115,3,0)</f>
        <v>17.190000000000001</v>
      </c>
      <c r="L48" s="72" t="str">
        <f>VLOOKUP(O48,'item list'!$C$3:$F$115,2,0)</f>
        <v>A</v>
      </c>
      <c r="M48" s="73" t="str">
        <f xml:space="preserve"> VLOOKUP(O48,'item list'!$C$3:$F$115,4,0)</f>
        <v>Digital - Electronics</v>
      </c>
      <c r="N48" s="78"/>
      <c r="O48" s="50" t="str">
        <f>'[1]08.08-14.08'!$C$94</f>
        <v>Điện thoại di động LV 6S</v>
      </c>
      <c r="P48" s="78"/>
      <c r="Q48" s="71"/>
      <c r="R48" s="70" t="e">
        <f>VLOOKUP(V48,'item list'!$C$3:$F$115,3,0)</f>
        <v>#N/A</v>
      </c>
      <c r="S48" s="72" t="e">
        <f>VLOOKUP(V48,'item list'!$C$3:$F$115,2,0)</f>
        <v>#N/A</v>
      </c>
      <c r="T48" s="73" t="e">
        <f>VLOOKUP(V48,'item list'!$C$3:$F$115,4,0)</f>
        <v>#N/A</v>
      </c>
      <c r="U48" s="78"/>
      <c r="V48" s="50"/>
      <c r="W48" s="78"/>
      <c r="X48" s="71"/>
      <c r="Y48" s="70" t="e">
        <f>VLOOKUP(AC48,'item list'!$C$3:$F$115,3,0)</f>
        <v>#N/A</v>
      </c>
      <c r="Z48" s="72" t="e">
        <f>VLOOKUP(AC48,'item list'!$C$3:$F$115,2,0)</f>
        <v>#N/A</v>
      </c>
      <c r="AA48" s="73" t="e">
        <f>VLOOKUP(AC48,'item list'!$C$3:$F$115,4,0)</f>
        <v>#N/A</v>
      </c>
      <c r="AB48" s="78"/>
      <c r="AC48" s="50"/>
      <c r="AD48" s="78"/>
      <c r="AE48" s="71"/>
      <c r="AF48" s="70" t="e">
        <f>VLOOKUP(AJ48,'item list'!$C$3:$F$115,3,0)</f>
        <v>#N/A</v>
      </c>
      <c r="AG48" s="72" t="e">
        <f>VLOOKUP(AJ48,'item list'!$C$3:$F$115,2,0)</f>
        <v>#N/A</v>
      </c>
      <c r="AH48" s="73" t="e">
        <f>VLOOKUP(AJ48,'item list'!$C$3:$F$115,4,0)</f>
        <v>#N/A</v>
      </c>
      <c r="AI48" s="78"/>
      <c r="AJ48" s="50"/>
      <c r="AK48" s="71"/>
      <c r="AL48" s="70" t="e">
        <f>VLOOKUP(AP48,'item list'!$C$3:$F$115,3,0)</f>
        <v>#N/A</v>
      </c>
      <c r="AM48" s="72" t="e">
        <f>VLOOKUP(AP48,'item list'!$C$3:$F$115,2,0)</f>
        <v>#N/A</v>
      </c>
      <c r="AN48" s="73" t="e">
        <f>VLOOKUP(AP48,'item list'!$C$3:$F$115,4,0)</f>
        <v>#N/A</v>
      </c>
      <c r="AO48" s="78"/>
      <c r="AP48" s="50"/>
      <c r="AQ48" s="71"/>
      <c r="AR48" s="70" t="e">
        <f>VLOOKUP(AV48,'item list'!$C$3:$F$115,3,0)</f>
        <v>#N/A</v>
      </c>
      <c r="AS48" s="72" t="e">
        <f>VLOOKUP(AV48,'item list'!$C$3:$F$115,2,0)</f>
        <v>#N/A</v>
      </c>
      <c r="AT48" s="73" t="e">
        <f>VLOOKUP(AV48,'item list'!$C$3:$F$115,4,0)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list'!$C$3:$F$115,3,0)</f>
        <v>18</v>
      </c>
      <c r="E49" s="72" t="str">
        <f>VLOOKUP(H49,'item list'!$C$3:$F$115,2,0)</f>
        <v>A</v>
      </c>
      <c r="F49" s="73" t="str">
        <f xml:space="preserve"> VLOOKUP(H49,'item list'!$C$3:$F$115,4,0)</f>
        <v>Household</v>
      </c>
      <c r="G49" s="78"/>
      <c r="H49" s="50" t="str">
        <f>'[1]08.08-14.08'!$C$96</f>
        <v>Máy xịt rửa cao áp Kachi</v>
      </c>
      <c r="I49" s="78"/>
      <c r="J49" s="79"/>
      <c r="K49" s="70">
        <f>VLOOKUP(O49,'item list'!$C$3:$F$115,3,0)</f>
        <v>18</v>
      </c>
      <c r="L49" s="72" t="str">
        <f>VLOOKUP(O49,'item list'!$C$3:$F$115,2,0)</f>
        <v>A</v>
      </c>
      <c r="M49" s="73" t="str">
        <f xml:space="preserve"> VLOOKUP(O49,'item list'!$C$3:$F$115,4,0)</f>
        <v>Household</v>
      </c>
      <c r="N49" s="78"/>
      <c r="O49" s="50" t="str">
        <f>'[1]08.08-14.08'!$C$96</f>
        <v>Máy xịt rửa cao áp Kachi</v>
      </c>
      <c r="P49" s="78"/>
      <c r="Q49" s="79"/>
      <c r="R49" s="70">
        <f>VLOOKUP(V49,'item list'!$C$3:$F$115,3,0)</f>
        <v>18</v>
      </c>
      <c r="S49" s="72" t="str">
        <f>VLOOKUP(V49,'item list'!$C$3:$F$115,2,0)</f>
        <v>A</v>
      </c>
      <c r="T49" s="73" t="str">
        <f>VLOOKUP(V49,'item list'!$C$3:$F$115,4,0)</f>
        <v>Kitchen Electronics</v>
      </c>
      <c r="U49" s="78"/>
      <c r="V49" s="50" t="str">
        <f>'[1]30.07-07.08'!$C$102</f>
        <v>Máy xay Iruka</v>
      </c>
      <c r="W49" s="78"/>
      <c r="X49" s="79"/>
      <c r="Y49" s="70">
        <f>VLOOKUP(AC49,'item list'!$C$3:$F$115,3,0)</f>
        <v>18</v>
      </c>
      <c r="Z49" s="72" t="str">
        <f>VLOOKUP(AC49,'item list'!$C$3:$F$115,2,0)</f>
        <v>A</v>
      </c>
      <c r="AA49" s="73" t="str">
        <f>VLOOKUP(AC49,'item list'!$C$3:$F$115,4,0)</f>
        <v>Kitchen Electronics</v>
      </c>
      <c r="AB49" s="78"/>
      <c r="AC49" s="50" t="str">
        <f>'[1]30.07-07.08'!$C$102</f>
        <v>Máy xay Iruka</v>
      </c>
      <c r="AD49" s="78"/>
      <c r="AE49" s="79"/>
      <c r="AF49" s="70">
        <f>VLOOKUP(AJ49,'item list'!$C$3:$F$115,3,0)</f>
        <v>18</v>
      </c>
      <c r="AG49" s="72" t="str">
        <f>VLOOKUP(AJ49,'item list'!$C$3:$F$115,2,0)</f>
        <v>A</v>
      </c>
      <c r="AH49" s="73" t="str">
        <f>VLOOKUP(AJ49,'item list'!$C$3:$F$115,4,0)</f>
        <v>Kitchen Electronics</v>
      </c>
      <c r="AI49" s="78"/>
      <c r="AJ49" s="50" t="str">
        <f>'[1]30.07-07.08'!$C$102</f>
        <v>Máy xay Iruka</v>
      </c>
      <c r="AK49" s="79"/>
      <c r="AL49" s="70">
        <f>VLOOKUP(AP49,'item list'!$C$3:$F$115,3,0)</f>
        <v>18</v>
      </c>
      <c r="AM49" s="72" t="str">
        <f>VLOOKUP(AP49,'item list'!$C$3:$F$115,2,0)</f>
        <v>A</v>
      </c>
      <c r="AN49" s="73" t="str">
        <f>VLOOKUP(AP49,'item list'!$C$3:$F$115,4,0)</f>
        <v>Kitchen Electronics</v>
      </c>
      <c r="AO49" s="78"/>
      <c r="AP49" s="50" t="str">
        <f>'[1]30.07-07.08'!$C$102</f>
        <v>Máy xay Iruka</v>
      </c>
      <c r="AQ49" s="79"/>
      <c r="AR49" s="70">
        <f>VLOOKUP(AV49,'item list'!$C$3:$F$115,3,0)</f>
        <v>18</v>
      </c>
      <c r="AS49" s="72" t="str">
        <f>VLOOKUP(AV49,'item list'!$C$3:$F$115,2,0)</f>
        <v>A</v>
      </c>
      <c r="AT49" s="73" t="str">
        <f>VLOOKUP(AV49,'item list'!$C$3:$F$115,4,0)</f>
        <v>Kitchen Electronics</v>
      </c>
      <c r="AU49" s="78"/>
      <c r="AV49" s="50" t="str">
        <f>'[1]30.07-07.08'!$C$102</f>
        <v>Máy xay Iruka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list'!$C$3:$F$115,3,0)</f>
        <v>18</v>
      </c>
      <c r="E50" s="72" t="str">
        <f>VLOOKUP(H50,'item list'!$C$3:$F$115,2,0)</f>
        <v>A</v>
      </c>
      <c r="F50" s="73" t="str">
        <f xml:space="preserve"> VLOOKUP(H50,'item list'!$C$3:$F$115,4,0)</f>
        <v>Kitchen Electronics</v>
      </c>
      <c r="G50" s="78"/>
      <c r="H50" s="48" t="str">
        <f>'[1]08.08-14.08'!$C$98</f>
        <v>Máy xay Iruka</v>
      </c>
      <c r="I50" s="78"/>
      <c r="J50" s="79"/>
      <c r="K50" s="70">
        <f>VLOOKUP(O50,'item list'!$C$3:$F$115,3,0)</f>
        <v>18</v>
      </c>
      <c r="L50" s="72" t="str">
        <f>VLOOKUP(O50,'item list'!$C$3:$F$115,2,0)</f>
        <v>A</v>
      </c>
      <c r="M50" s="73" t="str">
        <f xml:space="preserve"> VLOOKUP(O50,'item list'!$C$3:$F$115,4,0)</f>
        <v>Kitchen Electronics</v>
      </c>
      <c r="N50" s="78"/>
      <c r="O50" s="48" t="str">
        <f>'[1]08.08-14.08'!$C$98</f>
        <v>Máy xay Iruka</v>
      </c>
      <c r="P50" s="78"/>
      <c r="Q50" s="79"/>
      <c r="R50" s="70">
        <f>VLOOKUP(V50,'item list'!$C$3:$F$115,3,0)</f>
        <v>15.07</v>
      </c>
      <c r="S50" s="72" t="str">
        <f>VLOOKUP(V50,'item list'!$C$3:$F$115,2,0)</f>
        <v>A</v>
      </c>
      <c r="T50" s="73" t="str">
        <f>VLOOKUP(V50,'item list'!$C$3:$F$115,4,0)</f>
        <v>Fashion</v>
      </c>
      <c r="U50" s="78"/>
      <c r="V50" s="48" t="str">
        <f>'[1]30.07-07.08'!$C$104</f>
        <v>Bóp ví, dây nịt da VNL</v>
      </c>
      <c r="W50" s="78"/>
      <c r="X50" s="79"/>
      <c r="Y50" s="70">
        <f>VLOOKUP(AC50,'item list'!$C$3:$F$115,3,0)</f>
        <v>15.07</v>
      </c>
      <c r="Z50" s="72" t="str">
        <f>VLOOKUP(AC50,'item list'!$C$3:$F$115,2,0)</f>
        <v>A</v>
      </c>
      <c r="AA50" s="73" t="str">
        <f>VLOOKUP(AC50,'item list'!$C$3:$F$115,4,0)</f>
        <v>Fashion</v>
      </c>
      <c r="AB50" s="78"/>
      <c r="AC50" s="48" t="str">
        <f>'[1]30.07-07.08'!$C$104</f>
        <v>Bóp ví, dây nịt da VNL</v>
      </c>
      <c r="AD50" s="78"/>
      <c r="AE50" s="79"/>
      <c r="AF50" s="70">
        <f>VLOOKUP(AJ50,'item list'!$C$3:$F$115,3,0)</f>
        <v>15.07</v>
      </c>
      <c r="AG50" s="72" t="str">
        <f>VLOOKUP(AJ50,'item list'!$C$3:$F$115,2,0)</f>
        <v>A</v>
      </c>
      <c r="AH50" s="73" t="str">
        <f>VLOOKUP(AJ50,'item list'!$C$3:$F$115,4,0)</f>
        <v>Fashion</v>
      </c>
      <c r="AI50" s="78"/>
      <c r="AJ50" s="48" t="str">
        <f>'[1]30.07-07.08'!$C$104</f>
        <v>Bóp ví, dây nịt da VNL</v>
      </c>
      <c r="AK50" s="79"/>
      <c r="AL50" s="70">
        <f>VLOOKUP(AP50,'item list'!$C$3:$F$115,3,0)</f>
        <v>15.07</v>
      </c>
      <c r="AM50" s="72" t="str">
        <f>VLOOKUP(AP50,'item list'!$C$3:$F$115,2,0)</f>
        <v>A</v>
      </c>
      <c r="AN50" s="73" t="str">
        <f>VLOOKUP(AP50,'item list'!$C$3:$F$115,4,0)</f>
        <v>Fashion</v>
      </c>
      <c r="AO50" s="78"/>
      <c r="AP50" s="48" t="str">
        <f>'[1]30.07-07.08'!$C$104</f>
        <v>Bóp ví, dây nịt da VNL</v>
      </c>
      <c r="AQ50" s="79"/>
      <c r="AR50" s="70">
        <f>VLOOKUP(AV50,'item list'!$C$3:$F$115,3,0)</f>
        <v>15.07</v>
      </c>
      <c r="AS50" s="72" t="str">
        <f>VLOOKUP(AV50,'item list'!$C$3:$F$115,2,0)</f>
        <v>A</v>
      </c>
      <c r="AT50" s="73" t="str">
        <f>VLOOKUP(AV50,'item list'!$C$3:$F$115,4,0)</f>
        <v>Fashion</v>
      </c>
      <c r="AU50" s="78"/>
      <c r="AV50" s="48" t="str">
        <f>'[1]30.07-07.08'!$C$104</f>
        <v>Bóp ví, dây nịt da VNL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list'!$C$3:$F$115,3,0)</f>
        <v>15.07</v>
      </c>
      <c r="E51" s="72" t="str">
        <f>VLOOKUP(H51,'item list'!$C$3:$F$115,2,0)</f>
        <v>A</v>
      </c>
      <c r="F51" s="73" t="str">
        <f xml:space="preserve"> VLOOKUP(H51,'item list'!$C$3:$F$115,4,0)</f>
        <v>Fashion</v>
      </c>
      <c r="G51" s="78"/>
      <c r="H51" s="48" t="str">
        <f>'[1]08.08-14.08'!$C$100</f>
        <v>Bóp ví, dây nịt da VNL</v>
      </c>
      <c r="I51" s="78"/>
      <c r="J51" s="79"/>
      <c r="K51" s="70">
        <f>VLOOKUP(O51,'item list'!$C$3:$F$115,3,0)</f>
        <v>15.07</v>
      </c>
      <c r="L51" s="72" t="str">
        <f>VLOOKUP(O51,'item list'!$C$3:$F$115,2,0)</f>
        <v>A</v>
      </c>
      <c r="M51" s="73" t="str">
        <f xml:space="preserve"> VLOOKUP(O51,'item list'!$C$3:$F$115,4,0)</f>
        <v>Fashion</v>
      </c>
      <c r="N51" s="78"/>
      <c r="O51" s="48" t="str">
        <f>'[1]08.08-14.08'!$C$100</f>
        <v>Bóp ví, dây nịt da VNL</v>
      </c>
      <c r="P51" s="78"/>
      <c r="Q51" s="79"/>
      <c r="R51" s="70">
        <f>VLOOKUP(V51,'item list'!$C$3:$F$115,3,0)</f>
        <v>17.45</v>
      </c>
      <c r="S51" s="72" t="str">
        <f>VLOOKUP(V51,'item list'!$C$3:$F$115,2,0)</f>
        <v>A</v>
      </c>
      <c r="T51" s="73" t="str">
        <f>VLOOKUP(V51,'item list'!$C$3:$F$115,4,0)</f>
        <v>Digital - Electronics</v>
      </c>
      <c r="U51" s="78"/>
      <c r="V51" s="48" t="str">
        <f>'[1]30.07-07.08'!$C$106</f>
        <v>Điện thoại di động LV 123</v>
      </c>
      <c r="W51" s="78"/>
      <c r="X51" s="79"/>
      <c r="Y51" s="70">
        <f>VLOOKUP(AC51,'item list'!$C$3:$F$115,3,0)</f>
        <v>17.45</v>
      </c>
      <c r="Z51" s="72" t="str">
        <f>VLOOKUP(AC51,'item list'!$C$3:$F$115,2,0)</f>
        <v>A</v>
      </c>
      <c r="AA51" s="73" t="str">
        <f>VLOOKUP(AC51,'item list'!$C$3:$F$115,4,0)</f>
        <v>Digital - Electronics</v>
      </c>
      <c r="AB51" s="78"/>
      <c r="AC51" s="48" t="str">
        <f>'[1]30.07-07.08'!$C$106</f>
        <v>Điện thoại di động LV 123</v>
      </c>
      <c r="AD51" s="78"/>
      <c r="AE51" s="79"/>
      <c r="AF51" s="70">
        <f>VLOOKUP(AJ51,'item list'!$C$3:$F$115,3,0)</f>
        <v>17.45</v>
      </c>
      <c r="AG51" s="72" t="str">
        <f>VLOOKUP(AJ51,'item list'!$C$3:$F$115,2,0)</f>
        <v>A</v>
      </c>
      <c r="AH51" s="73" t="str">
        <f>VLOOKUP(AJ51,'item list'!$C$3:$F$115,4,0)</f>
        <v>Digital - Electronics</v>
      </c>
      <c r="AI51" s="78"/>
      <c r="AJ51" s="48" t="str">
        <f>'[1]30.07-07.08'!$C$106</f>
        <v>Điện thoại di động LV 123</v>
      </c>
      <c r="AK51" s="79"/>
      <c r="AL51" s="70">
        <f>VLOOKUP(AP51,'item list'!$C$3:$F$115,3,0)</f>
        <v>17.45</v>
      </c>
      <c r="AM51" s="72" t="str">
        <f>VLOOKUP(AP51,'item list'!$C$3:$F$115,2,0)</f>
        <v>A</v>
      </c>
      <c r="AN51" s="73" t="str">
        <f>VLOOKUP(AP51,'item list'!$C$3:$F$115,4,0)</f>
        <v>Digital - Electronics</v>
      </c>
      <c r="AO51" s="78"/>
      <c r="AP51" s="48" t="str">
        <f>'[1]30.07-07.08'!$C$106</f>
        <v>Điện thoại di động LV 123</v>
      </c>
      <c r="AQ51" s="79"/>
      <c r="AR51" s="70">
        <f>VLOOKUP(AV51,'item list'!$C$3:$F$115,3,0)</f>
        <v>17.45</v>
      </c>
      <c r="AS51" s="72" t="str">
        <f>VLOOKUP(AV51,'item list'!$C$3:$F$115,2,0)</f>
        <v>A</v>
      </c>
      <c r="AT51" s="73" t="str">
        <f>VLOOKUP(AV51,'item list'!$C$3:$F$115,4,0)</f>
        <v>Digital - Electronics</v>
      </c>
      <c r="AU51" s="78"/>
      <c r="AV51" s="48" t="str">
        <f>'[1]30.07-07.08'!$C$106</f>
        <v>Điện thoại di động LV 123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 t="e">
        <f>VLOOKUP(H52,'item list'!$C$3:$F$115,3,0)</f>
        <v>#N/A</v>
      </c>
      <c r="E52" s="72" t="e">
        <f>VLOOKUP(H52,'item list'!$C$3:$F$115,2,0)</f>
        <v>#N/A</v>
      </c>
      <c r="F52" s="73" t="e">
        <f xml:space="preserve"> VLOOKUP(H52,'item list'!$C$3:$F$115,4,0)</f>
        <v>#N/A</v>
      </c>
      <c r="G52" s="78"/>
      <c r="H52" s="50"/>
      <c r="I52" s="78"/>
      <c r="J52" s="71"/>
      <c r="K52" s="70" t="e">
        <f>VLOOKUP(O52,'item list'!$C$3:$F$115,3,0)</f>
        <v>#N/A</v>
      </c>
      <c r="L52" s="72" t="e">
        <f>VLOOKUP(O52,'item list'!$C$3:$F$115,2,0)</f>
        <v>#N/A</v>
      </c>
      <c r="M52" s="73" t="e">
        <f xml:space="preserve"> VLOOKUP(O52,'item list'!$C$3:$F$115,4,0)</f>
        <v>#N/A</v>
      </c>
      <c r="N52" s="78"/>
      <c r="O52" s="50"/>
      <c r="P52" s="78"/>
      <c r="Q52" s="71"/>
      <c r="R52" s="70">
        <f>VLOOKUP(V52,'item list'!$C$3:$F$115,3,0)</f>
        <v>17.559999999999999</v>
      </c>
      <c r="S52" s="72" t="str">
        <f>VLOOKUP(V52,'item list'!$C$3:$F$115,2,0)</f>
        <v>A</v>
      </c>
      <c r="T52" s="73" t="str">
        <f>VLOOKUP(V52,'item list'!$C$3:$F$115,4,0)</f>
        <v>Digital - Electronics</v>
      </c>
      <c r="U52" s="78"/>
      <c r="V52" s="50" t="str">
        <f>'[1]30.07-07.08'!$C$108</f>
        <v>Tivi ASANZO</v>
      </c>
      <c r="W52" s="78"/>
      <c r="X52" s="71"/>
      <c r="Y52" s="70">
        <f>VLOOKUP(AC52,'item list'!$C$3:$F$115,3,0)</f>
        <v>17.559999999999999</v>
      </c>
      <c r="Z52" s="72" t="str">
        <f>VLOOKUP(AC52,'item list'!$C$3:$F$115,2,0)</f>
        <v>A</v>
      </c>
      <c r="AA52" s="73" t="str">
        <f>VLOOKUP(AC52,'item list'!$C$3:$F$115,4,0)</f>
        <v>Digital - Electronics</v>
      </c>
      <c r="AB52" s="78"/>
      <c r="AC52" s="50" t="str">
        <f>'[1]30.07-07.08'!$C$108</f>
        <v>Tivi ASANZO</v>
      </c>
      <c r="AD52" s="78"/>
      <c r="AE52" s="71"/>
      <c r="AF52" s="70">
        <f>VLOOKUP(AJ52,'item list'!$C$3:$F$115,3,0)</f>
        <v>17.559999999999999</v>
      </c>
      <c r="AG52" s="72" t="str">
        <f>VLOOKUP(AJ52,'item list'!$C$3:$F$115,2,0)</f>
        <v>A</v>
      </c>
      <c r="AH52" s="73" t="str">
        <f>VLOOKUP(AJ52,'item list'!$C$3:$F$115,4,0)</f>
        <v>Digital - Electronics</v>
      </c>
      <c r="AI52" s="78"/>
      <c r="AJ52" s="50" t="str">
        <f>'[1]30.07-07.08'!$C$108</f>
        <v>Tivi ASANZO</v>
      </c>
      <c r="AK52" s="71"/>
      <c r="AL52" s="70">
        <f>VLOOKUP(AP52,'item list'!$C$3:$F$115,3,0)</f>
        <v>17.559999999999999</v>
      </c>
      <c r="AM52" s="72" t="str">
        <f>VLOOKUP(AP52,'item list'!$C$3:$F$115,2,0)</f>
        <v>A</v>
      </c>
      <c r="AN52" s="73" t="str">
        <f>VLOOKUP(AP52,'item list'!$C$3:$F$115,4,0)</f>
        <v>Digital - Electronics</v>
      </c>
      <c r="AO52" s="78"/>
      <c r="AP52" s="50" t="str">
        <f>'[1]30.07-07.08'!$C$108</f>
        <v>Tivi ASANZO</v>
      </c>
      <c r="AQ52" s="71"/>
      <c r="AR52" s="70">
        <f>VLOOKUP(AV52,'item list'!$C$3:$F$115,3,0)</f>
        <v>17.559999999999999</v>
      </c>
      <c r="AS52" s="72" t="str">
        <f>VLOOKUP(AV52,'item list'!$C$3:$F$115,2,0)</f>
        <v>A</v>
      </c>
      <c r="AT52" s="73" t="str">
        <f>VLOOKUP(AV52,'item list'!$C$3:$F$115,4,0)</f>
        <v>Digital - Electronics</v>
      </c>
      <c r="AU52" s="78"/>
      <c r="AV52" s="50" t="str">
        <f>'[1]30.07-07.08'!$C$108</f>
        <v>Tivi ASANZO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list'!$C$3:$F$115,3,0)</f>
        <v>17.45</v>
      </c>
      <c r="E53" s="72" t="str">
        <f>VLOOKUP(H53,'item list'!$C$3:$F$115,2,0)</f>
        <v>A</v>
      </c>
      <c r="F53" s="73" t="str">
        <f xml:space="preserve"> VLOOKUP(H53,'item list'!$C$3:$F$115,4,0)</f>
        <v>Digital - Electronics</v>
      </c>
      <c r="G53" s="80"/>
      <c r="H53" s="54" t="str">
        <f>'[1]08.08-14.08'!$C$102</f>
        <v>Điện thoại di động LV 123</v>
      </c>
      <c r="I53" s="80"/>
      <c r="J53" s="81"/>
      <c r="K53" s="70">
        <f>VLOOKUP(O53,'item list'!$C$3:$F$115,3,0)</f>
        <v>17.45</v>
      </c>
      <c r="L53" s="72" t="str">
        <f>VLOOKUP(O53,'item list'!$C$3:$F$115,2,0)</f>
        <v>A</v>
      </c>
      <c r="M53" s="73" t="str">
        <f xml:space="preserve"> VLOOKUP(O53,'item list'!$C$3:$F$115,4,0)</f>
        <v>Digital - Electronics</v>
      </c>
      <c r="N53" s="80"/>
      <c r="O53" s="54" t="str">
        <f>'[1]08.08-14.08'!$C$102</f>
        <v>Điện thoại di động LV 123</v>
      </c>
      <c r="P53" s="80"/>
      <c r="Q53" s="81"/>
      <c r="R53" s="70">
        <f>VLOOKUP(V53,'item list'!$C$3:$F$115,3,0)</f>
        <v>21.5</v>
      </c>
      <c r="S53" s="72" t="str">
        <f>VLOOKUP(V53,'item list'!$C$3:$F$115,2,0)</f>
        <v>B</v>
      </c>
      <c r="T53" s="73" t="str">
        <f>VLOOKUP(V53,'item list'!$C$3:$F$115,4,0)</f>
        <v>Kitchen Electronics</v>
      </c>
      <c r="U53" s="80"/>
      <c r="V53" s="54" t="str">
        <f>'[1]30.07-07.08'!$C$110</f>
        <v>Lò nướng Mishio</v>
      </c>
      <c r="W53" s="80"/>
      <c r="X53" s="81"/>
      <c r="Y53" s="70">
        <f>VLOOKUP(AC53,'item list'!$C$3:$F$115,3,0)</f>
        <v>21.5</v>
      </c>
      <c r="Z53" s="72" t="str">
        <f>VLOOKUP(AC53,'item list'!$C$3:$F$115,2,0)</f>
        <v>B</v>
      </c>
      <c r="AA53" s="73" t="str">
        <f>VLOOKUP(AC53,'item list'!$C$3:$F$115,4,0)</f>
        <v>Kitchen Electronics</v>
      </c>
      <c r="AB53" s="80"/>
      <c r="AC53" s="54" t="str">
        <f>'[1]30.07-07.08'!$C$110</f>
        <v>Lò nướng Mishio</v>
      </c>
      <c r="AD53" s="80"/>
      <c r="AE53" s="81"/>
      <c r="AF53" s="70">
        <f>VLOOKUP(AJ53,'item list'!$C$3:$F$115,3,0)</f>
        <v>21.5</v>
      </c>
      <c r="AG53" s="72" t="str">
        <f>VLOOKUP(AJ53,'item list'!$C$3:$F$115,2,0)</f>
        <v>B</v>
      </c>
      <c r="AH53" s="73" t="str">
        <f>VLOOKUP(AJ53,'item list'!$C$3:$F$115,4,0)</f>
        <v>Kitchen Electronics</v>
      </c>
      <c r="AI53" s="80"/>
      <c r="AJ53" s="54" t="str">
        <f>'[1]30.07-07.08'!$C$110</f>
        <v>Lò nướng Mishio</v>
      </c>
      <c r="AK53" s="81"/>
      <c r="AL53" s="70">
        <f>VLOOKUP(AP53,'item list'!$C$3:$F$115,3,0)</f>
        <v>21.5</v>
      </c>
      <c r="AM53" s="72" t="str">
        <f>VLOOKUP(AP53,'item list'!$C$3:$F$115,2,0)</f>
        <v>B</v>
      </c>
      <c r="AN53" s="73" t="str">
        <f>VLOOKUP(AP53,'item list'!$C$3:$F$115,4,0)</f>
        <v>Kitchen Electronics</v>
      </c>
      <c r="AO53" s="80"/>
      <c r="AP53" s="54" t="str">
        <f>'[1]30.07-07.08'!$C$110</f>
        <v>Lò nướng Mishio</v>
      </c>
      <c r="AQ53" s="81"/>
      <c r="AR53" s="70">
        <f>VLOOKUP(AV53,'item list'!$C$3:$F$115,3,0)</f>
        <v>21.5</v>
      </c>
      <c r="AS53" s="72" t="str">
        <f>VLOOKUP(AV53,'item list'!$C$3:$F$115,2,0)</f>
        <v>B</v>
      </c>
      <c r="AT53" s="73" t="str">
        <f>VLOOKUP(AV53,'item list'!$C$3:$F$115,4,0)</f>
        <v>Kitchen Electronics</v>
      </c>
      <c r="AU53" s="80"/>
      <c r="AV53" s="54" t="str">
        <f>'[1]30.07-07.08'!$C$110</f>
        <v>Lò nướng Mishio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list'!$C$3:$F$115,3,0)</f>
        <v>21.5</v>
      </c>
      <c r="E54" s="72" t="str">
        <f>VLOOKUP(H54,'item list'!$C$3:$F$115,2,0)</f>
        <v>B</v>
      </c>
      <c r="F54" s="73" t="str">
        <f xml:space="preserve"> VLOOKUP(H54,'item list'!$C$3:$F$115,4,0)</f>
        <v>Kitchen Electronics</v>
      </c>
      <c r="G54" s="78"/>
      <c r="H54" s="50" t="str">
        <f>'[1]08.08-14.08'!$C$104</f>
        <v>Lò nướng Mishio</v>
      </c>
      <c r="I54" s="78"/>
      <c r="J54" s="79"/>
      <c r="K54" s="70">
        <f>VLOOKUP(O54,'item list'!$C$3:$F$115,3,0)</f>
        <v>21.5</v>
      </c>
      <c r="L54" s="72" t="str">
        <f>VLOOKUP(O54,'item list'!$C$3:$F$115,2,0)</f>
        <v>B</v>
      </c>
      <c r="M54" s="73" t="str">
        <f xml:space="preserve"> VLOOKUP(O54,'item list'!$C$3:$F$115,4,0)</f>
        <v>Kitchen Electronics</v>
      </c>
      <c r="N54" s="78"/>
      <c r="O54" s="50" t="str">
        <f>'[1]08.08-14.08'!$C$104</f>
        <v>Lò nướng Mishio</v>
      </c>
      <c r="P54" s="78"/>
      <c r="Q54" s="79"/>
      <c r="R54" s="70">
        <f>VLOOKUP(V54,'item list'!$C$3:$F$115,3,0)</f>
        <v>20</v>
      </c>
      <c r="S54" s="72" t="str">
        <f>VLOOKUP(V54,'item list'!$C$3:$F$115,2,0)</f>
        <v>A</v>
      </c>
      <c r="T54" s="73" t="str">
        <f>VLOOKUP(V54,'item list'!$C$3:$F$115,4,0)</f>
        <v>Accessory</v>
      </c>
      <c r="U54" s="78"/>
      <c r="V54" s="50" t="str">
        <f>'[1]30.07-07.08'!$C$112</f>
        <v>Bộ bóp và dây thắt lưng Laka</v>
      </c>
      <c r="W54" s="78"/>
      <c r="X54" s="79"/>
      <c r="Y54" s="70">
        <f>VLOOKUP(AC54,'item list'!$C$3:$F$115,3,0)</f>
        <v>20</v>
      </c>
      <c r="Z54" s="72" t="str">
        <f>VLOOKUP(AC54,'item list'!$C$3:$F$115,2,0)</f>
        <v>A</v>
      </c>
      <c r="AA54" s="73" t="str">
        <f>VLOOKUP(AC54,'item list'!$C$3:$F$115,4,0)</f>
        <v>Accessory</v>
      </c>
      <c r="AB54" s="78"/>
      <c r="AC54" s="50" t="str">
        <f>'[1]30.07-07.08'!$C$112</f>
        <v>Bộ bóp và dây thắt lưng Laka</v>
      </c>
      <c r="AD54" s="78"/>
      <c r="AE54" s="79"/>
      <c r="AF54" s="70">
        <f>VLOOKUP(AJ54,'item list'!$C$3:$F$115,3,0)</f>
        <v>20</v>
      </c>
      <c r="AG54" s="72" t="str">
        <f>VLOOKUP(AJ54,'item list'!$C$3:$F$115,2,0)</f>
        <v>A</v>
      </c>
      <c r="AH54" s="73" t="str">
        <f>VLOOKUP(AJ54,'item list'!$C$3:$F$115,4,0)</f>
        <v>Accessory</v>
      </c>
      <c r="AI54" s="78"/>
      <c r="AJ54" s="50" t="str">
        <f>'[1]30.07-07.08'!$C$112</f>
        <v>Bộ bóp và dây thắt lưng Laka</v>
      </c>
      <c r="AK54" s="79"/>
      <c r="AL54" s="70">
        <f>VLOOKUP(AP54,'item list'!$C$3:$F$115,3,0)</f>
        <v>20</v>
      </c>
      <c r="AM54" s="72" t="str">
        <f>VLOOKUP(AP54,'item list'!$C$3:$F$115,2,0)</f>
        <v>A</v>
      </c>
      <c r="AN54" s="73" t="str">
        <f>VLOOKUP(AP54,'item list'!$C$3:$F$115,4,0)</f>
        <v>Accessory</v>
      </c>
      <c r="AO54" s="78"/>
      <c r="AP54" s="50" t="str">
        <f>'[1]30.07-07.08'!$C$112</f>
        <v>Bộ bóp và dây thắt lưng Laka</v>
      </c>
      <c r="AQ54" s="79"/>
      <c r="AR54" s="70">
        <f>VLOOKUP(AV54,'item list'!$C$3:$F$115,3,0)</f>
        <v>20</v>
      </c>
      <c r="AS54" s="72" t="str">
        <f>VLOOKUP(AV54,'item list'!$C$3:$F$115,2,0)</f>
        <v>A</v>
      </c>
      <c r="AT54" s="73" t="str">
        <f>VLOOKUP(AV54,'item list'!$C$3:$F$115,4,0)</f>
        <v>Accessory</v>
      </c>
      <c r="AU54" s="78"/>
      <c r="AV54" s="50" t="str">
        <f>'[1]30.07-07.08'!$C$112</f>
        <v>Bộ bóp và dây thắt lưng Laka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list'!$C$3:$F$115,3,0)</f>
        <v>20</v>
      </c>
      <c r="E55" s="72" t="str">
        <f>VLOOKUP(H55,'item list'!$C$3:$F$115,2,0)</f>
        <v>A</v>
      </c>
      <c r="F55" s="73" t="str">
        <f xml:space="preserve"> VLOOKUP(H55,'item list'!$C$3:$F$115,4,0)</f>
        <v>Accessory</v>
      </c>
      <c r="G55" s="78"/>
      <c r="H55" s="50" t="str">
        <f>'[1]08.08-14.08'!$C$106</f>
        <v>Bộ bóp và dây thắt lưng Laka</v>
      </c>
      <c r="I55" s="78"/>
      <c r="J55" s="79"/>
      <c r="K55" s="70">
        <f>VLOOKUP(O55,'item list'!$C$3:$F$115,3,0)</f>
        <v>20</v>
      </c>
      <c r="L55" s="72" t="str">
        <f>VLOOKUP(O55,'item list'!$C$3:$F$115,2,0)</f>
        <v>A</v>
      </c>
      <c r="M55" s="73" t="str">
        <f xml:space="preserve"> VLOOKUP(O55,'item list'!$C$3:$F$115,4,0)</f>
        <v>Accessory</v>
      </c>
      <c r="N55" s="78"/>
      <c r="O55" s="50" t="str">
        <f>'[1]08.08-14.08'!$C$106</f>
        <v>Bộ bóp và dây thắt lưng Laka</v>
      </c>
      <c r="P55" s="78"/>
      <c r="Q55" s="79"/>
      <c r="R55" s="70">
        <f>VLOOKUP(V55,'item list'!$C$3:$F$115,3,0)</f>
        <v>17.5</v>
      </c>
      <c r="S55" s="72" t="str">
        <f>VLOOKUP(V55,'item list'!$C$3:$F$115,2,0)</f>
        <v>A</v>
      </c>
      <c r="T55" s="73" t="str">
        <f>VLOOKUP(V55,'item list'!$C$3:$F$115,4,0)</f>
        <v>Digital - Electronics</v>
      </c>
      <c r="U55" s="78"/>
      <c r="V55" s="50" t="str">
        <f>'[1]30.07-07.08'!$C$114</f>
        <v>Máy tính bảng LV 117</v>
      </c>
      <c r="W55" s="78"/>
      <c r="X55" s="79"/>
      <c r="Y55" s="70">
        <f>VLOOKUP(AC55,'item list'!$C$3:$F$115,3,0)</f>
        <v>17.5</v>
      </c>
      <c r="Z55" s="72" t="str">
        <f>VLOOKUP(AC55,'item list'!$C$3:$F$115,2,0)</f>
        <v>A</v>
      </c>
      <c r="AA55" s="73" t="str">
        <f>VLOOKUP(AC55,'item list'!$C$3:$F$115,4,0)</f>
        <v>Digital - Electronics</v>
      </c>
      <c r="AB55" s="78"/>
      <c r="AC55" s="50" t="str">
        <f>'[1]30.07-07.08'!$C$114</f>
        <v>Máy tính bảng LV 117</v>
      </c>
      <c r="AD55" s="78"/>
      <c r="AE55" s="79"/>
      <c r="AF55" s="70">
        <f>VLOOKUP(AJ55,'item list'!$C$3:$F$115,3,0)</f>
        <v>17.5</v>
      </c>
      <c r="AG55" s="72" t="str">
        <f>VLOOKUP(AJ55,'item list'!$C$3:$F$115,2,0)</f>
        <v>A</v>
      </c>
      <c r="AH55" s="73" t="str">
        <f>VLOOKUP(AJ55,'item list'!$C$3:$F$115,4,0)</f>
        <v>Digital - Electronics</v>
      </c>
      <c r="AI55" s="78"/>
      <c r="AJ55" s="50" t="str">
        <f>'[1]30.07-07.08'!$C$114</f>
        <v>Máy tính bảng LV 117</v>
      </c>
      <c r="AK55" s="79"/>
      <c r="AL55" s="70">
        <f>VLOOKUP(AP55,'item list'!$C$3:$F$115,3,0)</f>
        <v>17.5</v>
      </c>
      <c r="AM55" s="72" t="str">
        <f>VLOOKUP(AP55,'item list'!$C$3:$F$115,2,0)</f>
        <v>A</v>
      </c>
      <c r="AN55" s="73" t="str">
        <f>VLOOKUP(AP55,'item list'!$C$3:$F$115,4,0)</f>
        <v>Digital - Electronics</v>
      </c>
      <c r="AO55" s="78"/>
      <c r="AP55" s="50" t="str">
        <f>'[1]30.07-07.08'!$C$114</f>
        <v>Máy tính bảng LV 117</v>
      </c>
      <c r="AQ55" s="79"/>
      <c r="AR55" s="70">
        <f>VLOOKUP(AV55,'item list'!$C$3:$F$115,3,0)</f>
        <v>17.5</v>
      </c>
      <c r="AS55" s="72" t="str">
        <f>VLOOKUP(AV55,'item list'!$C$3:$F$115,2,0)</f>
        <v>A</v>
      </c>
      <c r="AT55" s="73" t="str">
        <f>VLOOKUP(AV55,'item list'!$C$3:$F$115,4,0)</f>
        <v>Digital - Electronics</v>
      </c>
      <c r="AU55" s="78"/>
      <c r="AV55" s="50" t="str">
        <f>'[1]30.07-07.08'!$C$114</f>
        <v>Máy tính bảng LV 117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list'!$C$3:$F$115,3,0)</f>
        <v>#N/A</v>
      </c>
      <c r="E56" s="72" t="e">
        <f>VLOOKUP(H56,'item list'!$C$3:$F$115,2,0)</f>
        <v>#N/A</v>
      </c>
      <c r="F56" s="73" t="e">
        <f xml:space="preserve"> VLOOKUP(H56,'item list'!$C$3:$F$115,4,0)</f>
        <v>#N/A</v>
      </c>
      <c r="G56" s="78"/>
      <c r="H56" s="50"/>
      <c r="I56" s="78"/>
      <c r="J56" s="79"/>
      <c r="K56" s="70" t="e">
        <f>VLOOKUP(O56,'item list'!$C$3:$F$115,3,0)</f>
        <v>#N/A</v>
      </c>
      <c r="L56" s="72" t="e">
        <f>VLOOKUP(O56,'item list'!$C$3:$F$115,2,0)</f>
        <v>#N/A</v>
      </c>
      <c r="M56" s="73" t="e">
        <f xml:space="preserve"> VLOOKUP(O56,'item list'!$C$3:$F$115,4,0)</f>
        <v>#N/A</v>
      </c>
      <c r="N56" s="78"/>
      <c r="O56" s="50"/>
      <c r="P56" s="78"/>
      <c r="Q56" s="79"/>
      <c r="R56" s="70" t="e">
        <f>VLOOKUP(V56,'item list'!$C$3:$F$115,3,0)</f>
        <v>#N/A</v>
      </c>
      <c r="S56" s="72" t="e">
        <f>VLOOKUP(V56,'item list'!$C$3:$F$115,2,0)</f>
        <v>#N/A</v>
      </c>
      <c r="T56" s="73" t="e">
        <f>VLOOKUP(V56,'item list'!$C$3:$F$115,4,0)</f>
        <v>#N/A</v>
      </c>
      <c r="U56" s="78"/>
      <c r="V56" s="50"/>
      <c r="W56" s="78"/>
      <c r="X56" s="79"/>
      <c r="Y56" s="70" t="e">
        <f>VLOOKUP(AC56,'item list'!$C$3:$F$115,3,0)</f>
        <v>#N/A</v>
      </c>
      <c r="Z56" s="72" t="e">
        <f>VLOOKUP(AC56,'item list'!$C$3:$F$115,2,0)</f>
        <v>#N/A</v>
      </c>
      <c r="AA56" s="73" t="e">
        <f>VLOOKUP(AC56,'item list'!$C$3:$F$115,4,0)</f>
        <v>#N/A</v>
      </c>
      <c r="AB56" s="78"/>
      <c r="AC56" s="50"/>
      <c r="AD56" s="78"/>
      <c r="AE56" s="79"/>
      <c r="AF56" s="70" t="e">
        <f>VLOOKUP(AJ56,'item list'!$C$3:$F$115,3,0)</f>
        <v>#N/A</v>
      </c>
      <c r="AG56" s="72" t="e">
        <f>VLOOKUP(AJ56,'item list'!$C$3:$F$115,2,0)</f>
        <v>#N/A</v>
      </c>
      <c r="AH56" s="73" t="e">
        <f>VLOOKUP(AJ56,'item list'!$C$3:$F$115,4,0)</f>
        <v>#N/A</v>
      </c>
      <c r="AI56" s="78"/>
      <c r="AJ56" s="50"/>
      <c r="AK56" s="79"/>
      <c r="AL56" s="70" t="e">
        <f>VLOOKUP(AP56,'item list'!$C$3:$F$115,3,0)</f>
        <v>#N/A</v>
      </c>
      <c r="AM56" s="72" t="e">
        <f>VLOOKUP(AP56,'item list'!$C$3:$F$115,2,0)</f>
        <v>#N/A</v>
      </c>
      <c r="AN56" s="73" t="e">
        <f>VLOOKUP(AP56,'item list'!$C$3:$F$115,4,0)</f>
        <v>#N/A</v>
      </c>
      <c r="AO56" s="78"/>
      <c r="AP56" s="50"/>
      <c r="AQ56" s="79"/>
      <c r="AR56" s="70" t="e">
        <f>VLOOKUP(AV56,'item list'!$C$3:$F$115,3,0)</f>
        <v>#N/A</v>
      </c>
      <c r="AS56" s="72" t="e">
        <f>VLOOKUP(AV56,'item list'!$C$3:$F$115,2,0)</f>
        <v>#N/A</v>
      </c>
      <c r="AT56" s="73" t="e">
        <f>VLOOKUP(AV56,'item list'!$C$3:$F$115,4,0)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list'!$C$3:$F$115,3,0)</f>
        <v>17.5</v>
      </c>
      <c r="E57" s="72" t="str">
        <f>VLOOKUP(H57,'item list'!$C$3:$F$115,2,0)</f>
        <v>A</v>
      </c>
      <c r="F57" s="73" t="str">
        <f xml:space="preserve"> VLOOKUP(H57,'item list'!$C$3:$F$115,4,0)</f>
        <v>Digital - Electronics</v>
      </c>
      <c r="G57" s="78"/>
      <c r="H57" s="48" t="str">
        <f>'[1]08.08-14.08'!$C$108</f>
        <v>Máy tính bảng LV 117</v>
      </c>
      <c r="I57" s="78"/>
      <c r="J57" s="79"/>
      <c r="K57" s="70">
        <f>VLOOKUP(O57,'item list'!$C$3:$F$115,3,0)</f>
        <v>17.5</v>
      </c>
      <c r="L57" s="72" t="str">
        <f>VLOOKUP(O57,'item list'!$C$3:$F$115,2,0)</f>
        <v>A</v>
      </c>
      <c r="M57" s="73" t="str">
        <f xml:space="preserve"> VLOOKUP(O57,'item list'!$C$3:$F$115,4,0)</f>
        <v>Digital - Electronics</v>
      </c>
      <c r="N57" s="78"/>
      <c r="O57" s="48" t="str">
        <f>'[1]08.08-14.08'!$C$108</f>
        <v>Máy tính bảng LV 117</v>
      </c>
      <c r="P57" s="78"/>
      <c r="Q57" s="79"/>
      <c r="R57" s="70">
        <f>VLOOKUP(V57,'item list'!$C$3:$F$115,3,0)</f>
        <v>17.420000000000002</v>
      </c>
      <c r="S57" s="72" t="str">
        <f>VLOOKUP(V57,'item list'!$C$3:$F$115,2,0)</f>
        <v>A</v>
      </c>
      <c r="T57" s="73" t="str">
        <f>VLOOKUP(V57,'item list'!$C$3:$F$115,4,0)</f>
        <v>Kitchen Electronics</v>
      </c>
      <c r="U57" s="78"/>
      <c r="V57" s="48" t="str">
        <f>'[1]30.07-07.08'!$C$117</f>
        <v>Nồi 22 chức năng Vone</v>
      </c>
      <c r="W57" s="78"/>
      <c r="X57" s="79"/>
      <c r="Y57" s="70">
        <f>VLOOKUP(AC57,'item list'!$C$3:$F$115,3,0)</f>
        <v>17.420000000000002</v>
      </c>
      <c r="Z57" s="72" t="str">
        <f>VLOOKUP(AC57,'item list'!$C$3:$F$115,2,0)</f>
        <v>A</v>
      </c>
      <c r="AA57" s="73" t="str">
        <f>VLOOKUP(AC57,'item list'!$C$3:$F$115,4,0)</f>
        <v>Kitchen Electronics</v>
      </c>
      <c r="AB57" s="78"/>
      <c r="AC57" s="48" t="str">
        <f>'[1]30.07-07.08'!$C$117</f>
        <v>Nồi 22 chức năng Vone</v>
      </c>
      <c r="AD57" s="80"/>
      <c r="AE57" s="79"/>
      <c r="AF57" s="70">
        <f>VLOOKUP(AJ57,'item list'!$C$3:$F$115,3,0)</f>
        <v>17.420000000000002</v>
      </c>
      <c r="AG57" s="72" t="str">
        <f>VLOOKUP(AJ57,'item list'!$C$3:$F$115,2,0)</f>
        <v>A</v>
      </c>
      <c r="AH57" s="73" t="str">
        <f>VLOOKUP(AJ57,'item list'!$C$3:$F$115,4,0)</f>
        <v>Kitchen Electronics</v>
      </c>
      <c r="AI57" s="78"/>
      <c r="AJ57" s="48" t="str">
        <f>'[1]30.07-07.08'!$C$117</f>
        <v>Nồi 22 chức năng Vone</v>
      </c>
      <c r="AK57" s="79"/>
      <c r="AL57" s="70">
        <f>VLOOKUP(AP57,'item list'!$C$3:$F$115,3,0)</f>
        <v>17.420000000000002</v>
      </c>
      <c r="AM57" s="72" t="str">
        <f>VLOOKUP(AP57,'item list'!$C$3:$F$115,2,0)</f>
        <v>A</v>
      </c>
      <c r="AN57" s="73" t="str">
        <f>VLOOKUP(AP57,'item list'!$C$3:$F$115,4,0)</f>
        <v>Kitchen Electronics</v>
      </c>
      <c r="AO57" s="78"/>
      <c r="AP57" s="48" t="str">
        <f>'[1]30.07-07.08'!$C$117</f>
        <v>Nồi 22 chức năng Vone</v>
      </c>
      <c r="AQ57" s="79"/>
      <c r="AR57" s="70">
        <f>VLOOKUP(AV57,'item list'!$C$3:$F$115,3,0)</f>
        <v>17.420000000000002</v>
      </c>
      <c r="AS57" s="72" t="str">
        <f>VLOOKUP(AV57,'item list'!$C$3:$F$115,2,0)</f>
        <v>A</v>
      </c>
      <c r="AT57" s="73" t="str">
        <f>VLOOKUP(AV57,'item list'!$C$3:$F$115,4,0)</f>
        <v>Kitchen Electronics</v>
      </c>
      <c r="AU57" s="78"/>
      <c r="AV57" s="48" t="str">
        <f>'[1]30.07-07.08'!$C$117</f>
        <v>Nồi 22 chức năng Vone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list'!$C$3:$F$115,3,0)</f>
        <v>15</v>
      </c>
      <c r="E58" s="72" t="str">
        <f>VLOOKUP(H58,'item list'!$C$3:$F$115,2,0)</f>
        <v>A</v>
      </c>
      <c r="F58" s="73" t="str">
        <f xml:space="preserve"> VLOOKUP(H58,'item list'!$C$3:$F$115,4,0)</f>
        <v>Fashion</v>
      </c>
      <c r="G58" s="78"/>
      <c r="H58" s="48" t="str">
        <f>'[1]08.08-14.08'!$C$110</f>
        <v>Áo thun For Men</v>
      </c>
      <c r="I58" s="78"/>
      <c r="J58" s="79"/>
      <c r="K58" s="70">
        <f>VLOOKUP(O58,'item list'!$C$3:$F$115,3,0)</f>
        <v>15</v>
      </c>
      <c r="L58" s="72" t="str">
        <f>VLOOKUP(O58,'item list'!$C$3:$F$115,2,0)</f>
        <v>A</v>
      </c>
      <c r="M58" s="73" t="str">
        <f xml:space="preserve"> VLOOKUP(O58,'item list'!$C$3:$F$115,4,0)</f>
        <v>Fashion</v>
      </c>
      <c r="N58" s="78"/>
      <c r="O58" s="48" t="str">
        <f>'[1]08.08-14.08'!$C$110</f>
        <v>Áo thun For Men</v>
      </c>
      <c r="P58" s="78"/>
      <c r="Q58" s="79"/>
      <c r="R58" s="70">
        <f>VLOOKUP(V58,'item list'!$C$3:$F$115,3,0)</f>
        <v>15</v>
      </c>
      <c r="S58" s="72" t="str">
        <f>VLOOKUP(V58,'item list'!$C$3:$F$115,2,0)</f>
        <v>A</v>
      </c>
      <c r="T58" s="73" t="str">
        <f>VLOOKUP(V58,'item list'!$C$3:$F$115,4,0)</f>
        <v>Fashion</v>
      </c>
      <c r="U58" s="78"/>
      <c r="V58" s="48" t="str">
        <f>'[1]30.07-07.08'!$C$119</f>
        <v>Áo thun For Men</v>
      </c>
      <c r="W58" s="78"/>
      <c r="X58" s="79"/>
      <c r="Y58" s="70">
        <f>VLOOKUP(AC58,'item list'!$C$3:$F$115,3,0)</f>
        <v>15</v>
      </c>
      <c r="Z58" s="72" t="str">
        <f>VLOOKUP(AC58,'item list'!$C$3:$F$115,2,0)</f>
        <v>A</v>
      </c>
      <c r="AA58" s="73" t="str">
        <f>VLOOKUP(AC58,'item list'!$C$3:$F$115,4,0)</f>
        <v>Fashion</v>
      </c>
      <c r="AB58" s="78"/>
      <c r="AC58" s="48" t="str">
        <f>'[1]30.07-07.08'!$C$119</f>
        <v>Áo thun For Men</v>
      </c>
      <c r="AD58" s="78"/>
      <c r="AE58" s="79"/>
      <c r="AF58" s="70">
        <f>VLOOKUP(AJ58,'item list'!$C$3:$F$115,3,0)</f>
        <v>15</v>
      </c>
      <c r="AG58" s="72" t="str">
        <f>VLOOKUP(AJ58,'item list'!$C$3:$F$115,2,0)</f>
        <v>A</v>
      </c>
      <c r="AH58" s="73" t="str">
        <f>VLOOKUP(AJ58,'item list'!$C$3:$F$115,4,0)</f>
        <v>Fashion</v>
      </c>
      <c r="AI58" s="78"/>
      <c r="AJ58" s="48" t="str">
        <f>'[1]30.07-07.08'!$C$119</f>
        <v>Áo thun For Men</v>
      </c>
      <c r="AK58" s="79"/>
      <c r="AL58" s="70">
        <f>VLOOKUP(AP58,'item list'!$C$3:$F$115,3,0)</f>
        <v>15</v>
      </c>
      <c r="AM58" s="72" t="str">
        <f>VLOOKUP(AP58,'item list'!$C$3:$F$115,2,0)</f>
        <v>A</v>
      </c>
      <c r="AN58" s="73" t="str">
        <f>VLOOKUP(AP58,'item list'!$C$3:$F$115,4,0)</f>
        <v>Fashion</v>
      </c>
      <c r="AO58" s="78"/>
      <c r="AP58" s="48" t="str">
        <f>'[1]30.07-07.08'!$C$119</f>
        <v>Áo thun For Men</v>
      </c>
      <c r="AQ58" s="79"/>
      <c r="AR58" s="70">
        <f>VLOOKUP(AV58,'item list'!$C$3:$F$115,3,0)</f>
        <v>15</v>
      </c>
      <c r="AS58" s="72" t="str">
        <f>VLOOKUP(AV58,'item list'!$C$3:$F$115,2,0)</f>
        <v>A</v>
      </c>
      <c r="AT58" s="73" t="str">
        <f>VLOOKUP(AV58,'item list'!$C$3:$F$115,4,0)</f>
        <v>Fashion</v>
      </c>
      <c r="AU58" s="78"/>
      <c r="AV58" s="48" t="str">
        <f>'[1]30.07-07.08'!$C$119</f>
        <v>Áo thun For Men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list'!$C$3:$F$115,3,0)</f>
        <v>29.17</v>
      </c>
      <c r="E59" s="72" t="str">
        <f>VLOOKUP(H59,'item list'!$C$3:$F$115,2,0)</f>
        <v>A</v>
      </c>
      <c r="F59" s="73" t="str">
        <f xml:space="preserve"> VLOOKUP(H59,'item list'!$C$3:$F$115,4,0)</f>
        <v>Kid</v>
      </c>
      <c r="G59" s="78"/>
      <c r="H59" s="48" t="str">
        <f>'[1]08.08-14.08'!$C$112</f>
        <v>Bộ thẻ học Tiếng Anh 3D Ekid - LIVE 30'</v>
      </c>
      <c r="I59" s="78"/>
      <c r="J59" s="79"/>
      <c r="K59" s="70">
        <f>VLOOKUP(O59,'item list'!$C$3:$F$115,3,0)</f>
        <v>29.17</v>
      </c>
      <c r="L59" s="72" t="str">
        <f>VLOOKUP(O59,'item list'!$C$3:$F$115,2,0)</f>
        <v>A</v>
      </c>
      <c r="M59" s="73" t="str">
        <f xml:space="preserve"> VLOOKUP(O59,'item list'!$C$3:$F$115,4,0)</f>
        <v>Kid</v>
      </c>
      <c r="N59" s="78"/>
      <c r="O59" s="48" t="str">
        <f>'[1]08.08-14.08'!$C$112</f>
        <v>Bộ thẻ học Tiếng Anh 3D Ekid - LIVE 30'</v>
      </c>
      <c r="P59" s="78"/>
      <c r="Q59" s="79"/>
      <c r="R59" s="70">
        <f>VLOOKUP(V59,'item list'!$C$3:$F$115,3,0)</f>
        <v>29.17</v>
      </c>
      <c r="S59" s="72" t="str">
        <f>VLOOKUP(V59,'item list'!$C$3:$F$115,2,0)</f>
        <v>A</v>
      </c>
      <c r="T59" s="73" t="str">
        <f>VLOOKUP(V59,'item list'!$C$3:$F$115,4,0)</f>
        <v>Kid</v>
      </c>
      <c r="U59" s="78"/>
      <c r="V59" s="48" t="str">
        <f>'[1]30.07-07.08'!$C$121</f>
        <v>Bộ thẻ học Tiếng Anh 3D Ekid - LIVE 30'</v>
      </c>
      <c r="W59" s="78"/>
      <c r="X59" s="79"/>
      <c r="Y59" s="70">
        <f>VLOOKUP(AC59,'item list'!$C$3:$F$115,3,0)</f>
        <v>29.17</v>
      </c>
      <c r="Z59" s="72" t="str">
        <f>VLOOKUP(AC59,'item list'!$C$3:$F$115,2,0)</f>
        <v>A</v>
      </c>
      <c r="AA59" s="73" t="str">
        <f>VLOOKUP(AC59,'item list'!$C$3:$F$115,4,0)</f>
        <v>Kid</v>
      </c>
      <c r="AB59" s="78"/>
      <c r="AC59" s="48" t="str">
        <f>'[1]30.07-07.08'!$C$121</f>
        <v>Bộ thẻ học Tiếng Anh 3D Ekid - LIVE 30'</v>
      </c>
      <c r="AD59" s="78"/>
      <c r="AE59" s="79"/>
      <c r="AF59" s="70">
        <f>VLOOKUP(AJ59,'item list'!$C$3:$F$115,3,0)</f>
        <v>29.17</v>
      </c>
      <c r="AG59" s="72" t="str">
        <f>VLOOKUP(AJ59,'item list'!$C$3:$F$115,2,0)</f>
        <v>A</v>
      </c>
      <c r="AH59" s="73" t="str">
        <f>VLOOKUP(AJ59,'item list'!$C$3:$F$115,4,0)</f>
        <v>Kid</v>
      </c>
      <c r="AI59" s="78"/>
      <c r="AJ59" s="48" t="str">
        <f>'[1]30.07-07.08'!$C$121</f>
        <v>Bộ thẻ học Tiếng Anh 3D Ekid - LIVE 30'</v>
      </c>
      <c r="AK59" s="79"/>
      <c r="AL59" s="70">
        <f>VLOOKUP(AP59,'item list'!$C$3:$F$115,3,0)</f>
        <v>29.17</v>
      </c>
      <c r="AM59" s="72" t="str">
        <f>VLOOKUP(AP59,'item list'!$C$3:$F$115,2,0)</f>
        <v>A</v>
      </c>
      <c r="AN59" s="73" t="str">
        <f>VLOOKUP(AP59,'item list'!$C$3:$F$115,4,0)</f>
        <v>Kid</v>
      </c>
      <c r="AO59" s="78"/>
      <c r="AP59" s="48" t="str">
        <f>'[1]30.07-07.08'!$C$121</f>
        <v>Bộ thẻ học Tiếng Anh 3D Ekid - LIVE 30'</v>
      </c>
      <c r="AQ59" s="79"/>
      <c r="AR59" s="70">
        <f>VLOOKUP(AV59,'item list'!$C$3:$F$115,3,0)</f>
        <v>29.17</v>
      </c>
      <c r="AS59" s="72" t="str">
        <f>VLOOKUP(AV59,'item list'!$C$3:$F$115,2,0)</f>
        <v>A</v>
      </c>
      <c r="AT59" s="73" t="str">
        <f>VLOOKUP(AV59,'item list'!$C$3:$F$115,4,0)</f>
        <v>Kid</v>
      </c>
      <c r="AU59" s="78"/>
      <c r="AV59" s="48" t="str">
        <f>'[1]30.07-07.08'!$C$121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list'!$C$3:$F$115,3,0)</f>
        <v>#N/A</v>
      </c>
      <c r="E60" s="72" t="e">
        <f>VLOOKUP(H60,'item list'!$C$3:$F$115,2,0)</f>
        <v>#N/A</v>
      </c>
      <c r="F60" s="73" t="e">
        <f xml:space="preserve"> VLOOKUP(H60,'item list'!$C$3:$F$115,4,0)</f>
        <v>#N/A</v>
      </c>
      <c r="G60" s="78"/>
      <c r="H60" s="48"/>
      <c r="I60" s="78"/>
      <c r="J60" s="79"/>
      <c r="K60" s="70" t="e">
        <f>VLOOKUP(O60,'item list'!$C$3:$F$115,3,0)</f>
        <v>#N/A</v>
      </c>
      <c r="L60" s="72" t="e">
        <f>VLOOKUP(O60,'item list'!$C$3:$F$115,2,0)</f>
        <v>#N/A</v>
      </c>
      <c r="M60" s="73" t="e">
        <f xml:space="preserve"> VLOOKUP(O60,'item list'!$C$3:$F$115,4,0)</f>
        <v>#N/A</v>
      </c>
      <c r="N60" s="78"/>
      <c r="O60" s="48"/>
      <c r="P60" s="78"/>
      <c r="Q60" s="79"/>
      <c r="R60" s="70" t="e">
        <f>VLOOKUP(V60,'item list'!$C$3:$F$115,3,0)</f>
        <v>#N/A</v>
      </c>
      <c r="S60" s="72" t="e">
        <f>VLOOKUP(V60,'item list'!$C$3:$F$115,2,0)</f>
        <v>#N/A</v>
      </c>
      <c r="T60" s="73" t="e">
        <f>VLOOKUP(V60,'item list'!$C$3:$F$115,4,0)</f>
        <v>#N/A</v>
      </c>
      <c r="U60" s="78"/>
      <c r="V60" s="48"/>
      <c r="W60" s="78"/>
      <c r="X60" s="79"/>
      <c r="Y60" s="70" t="e">
        <f>VLOOKUP(AC60,'item list'!$C$3:$F$115,3,0)</f>
        <v>#N/A</v>
      </c>
      <c r="Z60" s="72" t="e">
        <f>VLOOKUP(AC60,'item list'!$C$3:$F$115,2,0)</f>
        <v>#N/A</v>
      </c>
      <c r="AA60" s="73" t="e">
        <f>VLOOKUP(AC60,'item list'!$C$3:$F$115,4,0)</f>
        <v>#N/A</v>
      </c>
      <c r="AB60" s="78"/>
      <c r="AC60" s="48"/>
      <c r="AD60" s="78"/>
      <c r="AE60" s="79"/>
      <c r="AF60" s="70" t="e">
        <f>VLOOKUP(AJ60,'item list'!$C$3:$F$115,3,0)</f>
        <v>#N/A</v>
      </c>
      <c r="AG60" s="72" t="e">
        <f>VLOOKUP(AJ60,'item list'!$C$3:$F$115,2,0)</f>
        <v>#N/A</v>
      </c>
      <c r="AH60" s="73" t="e">
        <f>VLOOKUP(AJ60,'item list'!$C$3:$F$115,4,0)</f>
        <v>#N/A</v>
      </c>
      <c r="AI60" s="78"/>
      <c r="AJ60" s="48"/>
      <c r="AK60" s="79"/>
      <c r="AL60" s="70" t="e">
        <f>VLOOKUP(AP60,'item list'!$C$3:$F$115,3,0)</f>
        <v>#N/A</v>
      </c>
      <c r="AM60" s="72" t="e">
        <f>VLOOKUP(AP60,'item list'!$C$3:$F$115,2,0)</f>
        <v>#N/A</v>
      </c>
      <c r="AN60" s="73" t="e">
        <f>VLOOKUP(AP60,'item list'!$C$3:$F$115,4,0)</f>
        <v>#N/A</v>
      </c>
      <c r="AO60" s="78"/>
      <c r="AP60" s="48"/>
      <c r="AQ60" s="79"/>
      <c r="AR60" s="70" t="e">
        <f>VLOOKUP(AV60,'item list'!$C$3:$F$115,3,0)</f>
        <v>#N/A</v>
      </c>
      <c r="AS60" s="72" t="e">
        <f>VLOOKUP(AV60,'item list'!$C$3:$F$115,2,0)</f>
        <v>#N/A</v>
      </c>
      <c r="AT60" s="73" t="e">
        <f>VLOOKUP(AV60,'item list'!$C$3:$F$115,4,0)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list'!$C$3:$F$115,3,0)</f>
        <v>23.4</v>
      </c>
      <c r="E61" s="72" t="str">
        <f>VLOOKUP(H61,'item list'!$C$3:$F$115,2,0)</f>
        <v>A</v>
      </c>
      <c r="F61" s="73" t="str">
        <f xml:space="preserve"> VLOOKUP(H61,'item list'!$C$3:$F$115,4,0)</f>
        <v>Accessory</v>
      </c>
      <c r="G61" s="80"/>
      <c r="H61" s="88" t="str">
        <f>'[1]08.08-14.08'!$C$114</f>
        <v>Đồng hồ kim cương - đá đỏ SwissGuard - LIVE 30'</v>
      </c>
      <c r="I61" s="80"/>
      <c r="J61" s="81"/>
      <c r="K61" s="70">
        <f>VLOOKUP(O61,'item list'!$C$3:$F$115,3,0)</f>
        <v>23.4</v>
      </c>
      <c r="L61" s="72" t="str">
        <f>VLOOKUP(O61,'item list'!$C$3:$F$115,2,0)</f>
        <v>A</v>
      </c>
      <c r="M61" s="73" t="str">
        <f xml:space="preserve"> VLOOKUP(O61,'item list'!$C$3:$F$115,4,0)</f>
        <v>Accessory</v>
      </c>
      <c r="N61" s="80"/>
      <c r="O61" s="88" t="str">
        <f>'[1]08.08-14.08'!$C$114</f>
        <v>Đồng hồ kim cương - đá đỏ SwissGuard - LIVE 30'</v>
      </c>
      <c r="P61" s="80"/>
      <c r="Q61" s="81"/>
      <c r="R61" s="70">
        <f>VLOOKUP(V61,'item list'!$C$3:$F$115,3,0)</f>
        <v>23.4</v>
      </c>
      <c r="S61" s="72" t="str">
        <f>VLOOKUP(V61,'item list'!$C$3:$F$115,2,0)</f>
        <v>A</v>
      </c>
      <c r="T61" s="73" t="str">
        <f>VLOOKUP(V61,'item list'!$C$3:$F$115,4,0)</f>
        <v>Accessory</v>
      </c>
      <c r="U61" s="80"/>
      <c r="V61" s="88" t="str">
        <f>'[1]30.07-07.08'!$C$123</f>
        <v>Đồng hồ kim cương - đá đỏ SwissGuard - LIVE 30'</v>
      </c>
      <c r="W61" s="80"/>
      <c r="X61" s="81"/>
      <c r="Y61" s="70">
        <f>VLOOKUP(AC61,'item list'!$C$3:$F$115,3,0)</f>
        <v>23.4</v>
      </c>
      <c r="Z61" s="72" t="str">
        <f>VLOOKUP(AC61,'item list'!$C$3:$F$115,2,0)</f>
        <v>A</v>
      </c>
      <c r="AA61" s="73" t="str">
        <f>VLOOKUP(AC61,'item list'!$C$3:$F$115,4,0)</f>
        <v>Accessory</v>
      </c>
      <c r="AB61" s="80"/>
      <c r="AC61" s="88" t="str">
        <f>'[1]30.07-07.08'!$C$123</f>
        <v>Đồng hồ kim cương - đá đỏ SwissGuard - LIVE 30'</v>
      </c>
      <c r="AD61" s="78"/>
      <c r="AE61" s="81"/>
      <c r="AF61" s="70">
        <f>VLOOKUP(AJ61,'item list'!$C$3:$F$115,3,0)</f>
        <v>23.4</v>
      </c>
      <c r="AG61" s="72" t="str">
        <f>VLOOKUP(AJ61,'item list'!$C$3:$F$115,2,0)</f>
        <v>A</v>
      </c>
      <c r="AH61" s="73" t="str">
        <f>VLOOKUP(AJ61,'item list'!$C$3:$F$115,4,0)</f>
        <v>Accessory</v>
      </c>
      <c r="AI61" s="80"/>
      <c r="AJ61" s="88" t="str">
        <f>'[1]30.07-07.08'!$C$123</f>
        <v>Đồng hồ kim cương - đá đỏ SwissGuard - LIVE 30'</v>
      </c>
      <c r="AK61" s="81"/>
      <c r="AL61" s="70">
        <f>VLOOKUP(AP61,'item list'!$C$3:$F$115,3,0)</f>
        <v>23.4</v>
      </c>
      <c r="AM61" s="72" t="str">
        <f>VLOOKUP(AP61,'item list'!$C$3:$F$115,2,0)</f>
        <v>A</v>
      </c>
      <c r="AN61" s="73" t="str">
        <f>VLOOKUP(AP61,'item list'!$C$3:$F$115,4,0)</f>
        <v>Accessory</v>
      </c>
      <c r="AO61" s="80"/>
      <c r="AP61" s="88" t="str">
        <f>'[1]30.07-07.08'!$C$123</f>
        <v>Đồng hồ kim cương - đá đỏ SwissGuard - LIVE 30'</v>
      </c>
      <c r="AQ61" s="81"/>
      <c r="AR61" s="70">
        <f>VLOOKUP(AV61,'item list'!$C$3:$F$115,3,0)</f>
        <v>23.4</v>
      </c>
      <c r="AS61" s="72" t="str">
        <f>VLOOKUP(AV61,'item list'!$C$3:$F$115,2,0)</f>
        <v>A</v>
      </c>
      <c r="AT61" s="73" t="str">
        <f>VLOOKUP(AV61,'item list'!$C$3:$F$115,4,0)</f>
        <v>Accessory</v>
      </c>
      <c r="AU61" s="80"/>
      <c r="AV61" s="88" t="str">
        <f>'[1]30.07-07.08'!$C$123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list'!$C$3:$F$115,3,0)</f>
        <v>28</v>
      </c>
      <c r="E62" s="72" t="str">
        <f>VLOOKUP(H62,'item list'!$C$3:$F$115,2,0)</f>
        <v>A</v>
      </c>
      <c r="F62" s="73" t="str">
        <f xml:space="preserve"> VLOOKUP(H62,'item list'!$C$3:$F$115,4,0)</f>
        <v>Household</v>
      </c>
      <c r="G62" s="78"/>
      <c r="H62" s="50" t="str">
        <f>'[1]08.08-14.08'!$C$116</f>
        <v xml:space="preserve">Bộ dụng cụ D.I.Y - LIVE 30' </v>
      </c>
      <c r="I62" s="78"/>
      <c r="J62" s="79"/>
      <c r="K62" s="70">
        <f>VLOOKUP(O62,'item list'!$C$3:$F$115,3,0)</f>
        <v>28</v>
      </c>
      <c r="L62" s="72" t="str">
        <f>VLOOKUP(O62,'item list'!$C$3:$F$115,2,0)</f>
        <v>A</v>
      </c>
      <c r="M62" s="73" t="str">
        <f xml:space="preserve"> VLOOKUP(O62,'item list'!$C$3:$F$115,4,0)</f>
        <v>Household</v>
      </c>
      <c r="N62" s="78"/>
      <c r="O62" s="50" t="str">
        <f>'[1]08.08-14.08'!$C$116</f>
        <v xml:space="preserve">Bộ dụng cụ D.I.Y - LIVE 30' </v>
      </c>
      <c r="P62" s="78"/>
      <c r="Q62" s="79"/>
      <c r="R62" s="70">
        <f>VLOOKUP(V62,'item list'!$C$3:$F$115,3,0)</f>
        <v>31</v>
      </c>
      <c r="S62" s="72" t="str">
        <f>VLOOKUP(V62,'item list'!$C$3:$F$115,2,0)</f>
        <v>A</v>
      </c>
      <c r="T62" s="73" t="str">
        <f>VLOOKUP(V62,'item list'!$C$3:$F$115,4,0)</f>
        <v>Home Appliance</v>
      </c>
      <c r="U62" s="78"/>
      <c r="V62" s="50" t="str">
        <f>'[1]30.07-07.08'!$C$125</f>
        <v>Bếp ga HN RichMan 1 vòng nhiệt - LIVE 30'</v>
      </c>
      <c r="W62" s="78"/>
      <c r="X62" s="79"/>
      <c r="Y62" s="70">
        <f>VLOOKUP(AC62,'item list'!$C$3:$F$115,3,0)</f>
        <v>31</v>
      </c>
      <c r="Z62" s="72" t="str">
        <f>VLOOKUP(AC62,'item list'!$C$3:$F$115,2,0)</f>
        <v>A</v>
      </c>
      <c r="AA62" s="73" t="str">
        <f>VLOOKUP(AC62,'item list'!$C$3:$F$115,4,0)</f>
        <v>Home Appliance</v>
      </c>
      <c r="AB62" s="78"/>
      <c r="AC62" s="50" t="str">
        <f>'[1]30.07-07.08'!$C$125</f>
        <v>Bếp ga HN RichMan 1 vòng nhiệt - LIVE 30'</v>
      </c>
      <c r="AD62" s="78"/>
      <c r="AE62" s="79"/>
      <c r="AF62" s="70">
        <f>VLOOKUP(AJ62,'item list'!$C$3:$F$115,3,0)</f>
        <v>31</v>
      </c>
      <c r="AG62" s="72" t="str">
        <f>VLOOKUP(AJ62,'item list'!$C$3:$F$115,2,0)</f>
        <v>A</v>
      </c>
      <c r="AH62" s="73" t="str">
        <f>VLOOKUP(AJ62,'item list'!$C$3:$F$115,4,0)</f>
        <v>Home Appliance</v>
      </c>
      <c r="AI62" s="78"/>
      <c r="AJ62" s="50" t="str">
        <f>'[1]30.07-07.08'!$C$125</f>
        <v>Bếp ga HN RichMan 1 vòng nhiệt - LIVE 30'</v>
      </c>
      <c r="AK62" s="79"/>
      <c r="AL62" s="70">
        <f>VLOOKUP(AP62,'item list'!$C$3:$F$115,3,0)</f>
        <v>31</v>
      </c>
      <c r="AM62" s="72" t="str">
        <f>VLOOKUP(AP62,'item list'!$C$3:$F$115,2,0)</f>
        <v>A</v>
      </c>
      <c r="AN62" s="73" t="str">
        <f>VLOOKUP(AP62,'item list'!$C$3:$F$115,4,0)</f>
        <v>Home Appliance</v>
      </c>
      <c r="AO62" s="78"/>
      <c r="AP62" s="50" t="str">
        <f>'[1]30.07-07.08'!$C$125</f>
        <v>Bếp ga HN RichMan 1 vòng nhiệt - LIVE 30'</v>
      </c>
      <c r="AQ62" s="79"/>
      <c r="AR62" s="70">
        <f>VLOOKUP(AV62,'item list'!$C$3:$F$115,3,0)</f>
        <v>31</v>
      </c>
      <c r="AS62" s="72" t="str">
        <f>VLOOKUP(AV62,'item list'!$C$3:$F$115,2,0)</f>
        <v>A</v>
      </c>
      <c r="AT62" s="73" t="str">
        <f>VLOOKUP(AV62,'item list'!$C$3:$F$115,4,0)</f>
        <v>Home Appliance</v>
      </c>
      <c r="AU62" s="78"/>
      <c r="AV62" s="50" t="str">
        <f>'[1]30.07-07.08'!$C$125</f>
        <v>Bếp ga HN RichMan 1 vòng nhiệt - LIVE 30'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>
        <f>VLOOKUP(H63,'item list'!$C$3:$F$115,3,0)</f>
        <v>31</v>
      </c>
      <c r="E63" s="72" t="str">
        <f>VLOOKUP(H63,'item list'!$C$3:$F$115,2,0)</f>
        <v>A</v>
      </c>
      <c r="F63" s="73" t="str">
        <f xml:space="preserve"> VLOOKUP(H63,'item list'!$C$3:$F$115,4,0)</f>
        <v>Home Appliance</v>
      </c>
      <c r="G63" s="78"/>
      <c r="H63" s="50" t="str">
        <f>'[1]08.08-14.08'!$C$118</f>
        <v>Khóa thông minh Kinbar - LIVE 30'</v>
      </c>
      <c r="I63" s="78"/>
      <c r="J63" s="79"/>
      <c r="K63" s="70">
        <f>VLOOKUP(O63,'item list'!$C$3:$F$115,3,0)</f>
        <v>31</v>
      </c>
      <c r="L63" s="72" t="str">
        <f>VLOOKUP(O63,'item list'!$C$3:$F$115,2,0)</f>
        <v>A</v>
      </c>
      <c r="M63" s="73" t="str">
        <f xml:space="preserve"> VLOOKUP(O63,'item list'!$C$3:$F$115,4,0)</f>
        <v>Home Appliance</v>
      </c>
      <c r="N63" s="78"/>
      <c r="O63" s="50" t="str">
        <f>'[1]08.08-14.08'!$C$118</f>
        <v>Khóa thông minh Kinbar - LIVE 30'</v>
      </c>
      <c r="P63" s="78"/>
      <c r="Q63" s="79"/>
      <c r="R63" s="70" t="e">
        <f>VLOOKUP(V63,'item list'!$C$3:$F$115,3,0)</f>
        <v>#N/A</v>
      </c>
      <c r="S63" s="72"/>
      <c r="T63" s="73" t="e">
        <f>VLOOKUP(V63,'item list'!$C$3:$F$115,4,0)</f>
        <v>#N/A</v>
      </c>
      <c r="U63" s="78"/>
      <c r="V63" s="50"/>
      <c r="W63" s="78"/>
      <c r="X63" s="79"/>
      <c r="Y63" s="70" t="e">
        <f>VLOOKUP(AC63,'item list'!$C$3:$F$115,3,0)</f>
        <v>#N/A</v>
      </c>
      <c r="Z63" s="72"/>
      <c r="AA63" s="73" t="e">
        <f>VLOOKUP(AC63,'item list'!$C$3:$F$115,4,0)</f>
        <v>#N/A</v>
      </c>
      <c r="AB63" s="78"/>
      <c r="AC63" s="50"/>
      <c r="AD63" s="78"/>
      <c r="AE63" s="79"/>
      <c r="AF63" s="70" t="e">
        <f>VLOOKUP(AJ63,'item list'!$C$3:$F$115,3,0)</f>
        <v>#N/A</v>
      </c>
      <c r="AG63" s="72"/>
      <c r="AH63" s="73" t="e">
        <f>VLOOKUP(AJ63,'item list'!$C$3:$F$115,4,0)</f>
        <v>#N/A</v>
      </c>
      <c r="AI63" s="78"/>
      <c r="AJ63" s="50"/>
      <c r="AK63" s="79"/>
      <c r="AL63" s="70" t="e">
        <f>VLOOKUP(AP63,'item list'!$C$3:$F$115,3,0)</f>
        <v>#N/A</v>
      </c>
      <c r="AM63" s="72"/>
      <c r="AN63" s="73" t="e">
        <f>VLOOKUP(AP63,'item list'!$C$3:$F$115,4,0)</f>
        <v>#N/A</v>
      </c>
      <c r="AO63" s="78"/>
      <c r="AP63" s="50"/>
      <c r="AQ63" s="79"/>
      <c r="AR63" s="70" t="e">
        <f>VLOOKUP(AV63,'item list'!$C$3:$F$115,3,0)</f>
        <v>#N/A</v>
      </c>
      <c r="AS63" s="72"/>
      <c r="AT63" s="73" t="e">
        <f>VLOOKUP(AV63,'item list'!$C$3:$F$115,4,0)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list'!$C$3:$F$115,3,0)</f>
        <v>#N/A</v>
      </c>
      <c r="E64" s="72" t="e">
        <f>VLOOKUP(H64,'item list'!$C$3:$F$115,2,0)</f>
        <v>#N/A</v>
      </c>
      <c r="F64" s="73" t="e">
        <f xml:space="preserve"> VLOOKUP(H64,'item list'!$C$3:$F$115,4,0)</f>
        <v>#N/A</v>
      </c>
      <c r="G64" s="78"/>
      <c r="H64" s="50"/>
      <c r="I64" s="78"/>
      <c r="J64" s="79"/>
      <c r="K64" s="70" t="e">
        <f>VLOOKUP(O64,'item list'!$C$3:$F$115,3,0)</f>
        <v>#N/A</v>
      </c>
      <c r="L64" s="72" t="e">
        <f>VLOOKUP(O64,'item list'!$C$3:$F$115,2,0)</f>
        <v>#N/A</v>
      </c>
      <c r="M64" s="73" t="e">
        <f xml:space="preserve"> VLOOKUP(O64,'item list'!$C$3:$F$115,4,0)</f>
        <v>#N/A</v>
      </c>
      <c r="N64" s="78"/>
      <c r="O64" s="50"/>
      <c r="P64" s="78"/>
      <c r="Q64" s="79"/>
      <c r="R64" s="70" t="e">
        <f>VLOOKUP(V64,'item list'!$C$3:$F$115,3,0)</f>
        <v>#N/A</v>
      </c>
      <c r="S64" s="72"/>
      <c r="T64" s="73" t="e">
        <f>VLOOKUP(V64,'item list'!$C$3:$F$115,4,0)</f>
        <v>#N/A</v>
      </c>
      <c r="U64" s="78"/>
      <c r="V64" s="50"/>
      <c r="W64" s="78"/>
      <c r="X64" s="79"/>
      <c r="Y64" s="70" t="e">
        <f>VLOOKUP(AC64,'item list'!$C$3:$F$115,3,0)</f>
        <v>#N/A</v>
      </c>
      <c r="Z64" s="72"/>
      <c r="AA64" s="73" t="e">
        <f>VLOOKUP(AC64,'item list'!$C$3:$F$115,4,0)</f>
        <v>#N/A</v>
      </c>
      <c r="AB64" s="78"/>
      <c r="AC64" s="50"/>
      <c r="AD64" s="78"/>
      <c r="AE64" s="79"/>
      <c r="AF64" s="70" t="e">
        <f>VLOOKUP(AJ64,'item list'!$C$3:$F$115,3,0)</f>
        <v>#N/A</v>
      </c>
      <c r="AG64" s="72"/>
      <c r="AH64" s="73" t="e">
        <f>VLOOKUP(AJ64,'item list'!$C$3:$F$115,4,0)</f>
        <v>#N/A</v>
      </c>
      <c r="AI64" s="78"/>
      <c r="AJ64" s="50"/>
      <c r="AK64" s="79"/>
      <c r="AL64" s="70" t="e">
        <f>VLOOKUP(AP64,'item list'!$C$3:$F$115,3,0)</f>
        <v>#N/A</v>
      </c>
      <c r="AM64" s="72"/>
      <c r="AN64" s="73" t="e">
        <f>VLOOKUP(AP64,'item list'!$C$3:$F$115,4,0)</f>
        <v>#N/A</v>
      </c>
      <c r="AO64" s="78"/>
      <c r="AP64" s="50"/>
      <c r="AQ64" s="79"/>
      <c r="AR64" s="70" t="e">
        <f>VLOOKUP(AV64,'item list'!$C$3:$F$115,3,0)</f>
        <v>#N/A</v>
      </c>
      <c r="AS64" s="72"/>
      <c r="AT64" s="73" t="e">
        <f>VLOOKUP(AV64,'item list'!$C$3:$F$115,4,0)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list'!$C$3:$F$115,3,0)</f>
        <v>22.5</v>
      </c>
      <c r="E65" s="72" t="str">
        <f>VLOOKUP(H65,'item list'!$C$3:$F$115,2,0)</f>
        <v>B</v>
      </c>
      <c r="F65" s="73" t="str">
        <f xml:space="preserve"> VLOOKUP(H65,'item list'!$C$3:$F$115,4,0)</f>
        <v>Digital - Electronics</v>
      </c>
      <c r="G65" s="78"/>
      <c r="H65" s="50" t="str">
        <f>'[1]08.08-14.08'!$C$120</f>
        <v>Đầu karaoke Boruco</v>
      </c>
      <c r="I65" s="78"/>
      <c r="J65" s="79"/>
      <c r="K65" s="70">
        <f>VLOOKUP(O65,'item list'!$C$3:$F$115,3,0)</f>
        <v>22.5</v>
      </c>
      <c r="L65" s="72" t="str">
        <f>VLOOKUP(O65,'item list'!$C$3:$F$115,2,0)</f>
        <v>B</v>
      </c>
      <c r="M65" s="73" t="str">
        <f xml:space="preserve"> VLOOKUP(O65,'item list'!$C$3:$F$115,4,0)</f>
        <v>Digital - Electronics</v>
      </c>
      <c r="N65" s="78"/>
      <c r="O65" s="50" t="str">
        <f>'[1]08.08-14.08'!$C$120</f>
        <v>Đầu karaoke Boruco</v>
      </c>
      <c r="P65" s="78"/>
      <c r="Q65" s="79"/>
      <c r="R65" s="70">
        <f>VLOOKUP(V65,'item list'!$C$3:$F$115,3,0)</f>
        <v>28</v>
      </c>
      <c r="S65" s="72" t="str">
        <f>VLOOKUP(V65,'item list'!$C$3:$F$115,2,0)</f>
        <v>A</v>
      </c>
      <c r="T65" s="73" t="str">
        <f>VLOOKUP(V65,'item list'!$C$3:$F$115,4,0)</f>
        <v>Household</v>
      </c>
      <c r="U65" s="78"/>
      <c r="V65" s="50" t="str">
        <f>'[1]30.07-07.08'!$C$127</f>
        <v xml:space="preserve">Bộ dụng cụ D.I.Y - LIVE 30' </v>
      </c>
      <c r="W65" s="78"/>
      <c r="X65" s="79"/>
      <c r="Y65" s="70">
        <f>VLOOKUP(AC65,'item list'!$C$3:$F$115,3,0)</f>
        <v>28</v>
      </c>
      <c r="Z65" s="72" t="str">
        <f>VLOOKUP(AC65,'item list'!$C$3:$F$115,2,0)</f>
        <v>A</v>
      </c>
      <c r="AA65" s="73" t="str">
        <f>VLOOKUP(AC65,'item list'!$C$3:$F$115,4,0)</f>
        <v>Household</v>
      </c>
      <c r="AB65" s="78"/>
      <c r="AC65" s="50" t="str">
        <f>'[1]30.07-07.08'!$C$127</f>
        <v xml:space="preserve">Bộ dụng cụ D.I.Y - LIVE 30' </v>
      </c>
      <c r="AD65" s="78"/>
      <c r="AE65" s="79"/>
      <c r="AF65" s="70">
        <f>VLOOKUP(AJ65,'item list'!$C$3:$F$115,3,0)</f>
        <v>28</v>
      </c>
      <c r="AG65" s="72" t="str">
        <f>VLOOKUP(AJ65,'item list'!$C$3:$F$115,2,0)</f>
        <v>A</v>
      </c>
      <c r="AH65" s="73" t="str">
        <f>VLOOKUP(AJ65,'item list'!$C$3:$F$115,4,0)</f>
        <v>Household</v>
      </c>
      <c r="AI65" s="78"/>
      <c r="AJ65" s="50" t="str">
        <f>'[1]30.07-07.08'!$C$127</f>
        <v xml:space="preserve">Bộ dụng cụ D.I.Y - LIVE 30' </v>
      </c>
      <c r="AK65" s="79"/>
      <c r="AL65" s="70">
        <f>VLOOKUP(AP65,'item list'!$C$3:$F$115,3,0)</f>
        <v>28</v>
      </c>
      <c r="AM65" s="72" t="str">
        <f>VLOOKUP(AP65,'item list'!$C$3:$F$115,2,0)</f>
        <v>A</v>
      </c>
      <c r="AN65" s="73" t="str">
        <f>VLOOKUP(AP65,'item list'!$C$3:$F$115,4,0)</f>
        <v>Household</v>
      </c>
      <c r="AO65" s="78"/>
      <c r="AP65" s="50" t="str">
        <f>'[1]30.07-07.08'!$C$127</f>
        <v xml:space="preserve">Bộ dụng cụ D.I.Y - LIVE 30' </v>
      </c>
      <c r="AQ65" s="79"/>
      <c r="AR65" s="70">
        <f>VLOOKUP(AV65,'item list'!$C$3:$F$115,3,0)</f>
        <v>28</v>
      </c>
      <c r="AS65" s="72" t="str">
        <f>VLOOKUP(AV65,'item list'!$C$3:$F$115,2,0)</f>
        <v>A</v>
      </c>
      <c r="AT65" s="73" t="str">
        <f>VLOOKUP(AV65,'item list'!$C$3:$F$115,4,0)</f>
        <v>Household</v>
      </c>
      <c r="AU65" s="78"/>
      <c r="AV65" s="50" t="str">
        <f>'[1]30.07-07.08'!$C$127</f>
        <v xml:space="preserve">Bộ dụng cụ D.I.Y - LIVE 30' 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list'!$C$3:$F$115,3,0)</f>
        <v>20.54</v>
      </c>
      <c r="E66" s="72" t="str">
        <f>VLOOKUP(H66,'item list'!$C$3:$F$115,2,0)</f>
        <v>C</v>
      </c>
      <c r="F66" s="73" t="str">
        <f xml:space="preserve"> VLOOKUP(H66,'item list'!$C$3:$F$115,4,0)</f>
        <v>Fashion</v>
      </c>
      <c r="G66" s="78"/>
      <c r="H66" s="48" t="str">
        <f>'[1]08.08-14.08'!$C$122</f>
        <v>Valy Macat D3X</v>
      </c>
      <c r="I66" s="78"/>
      <c r="J66" s="79"/>
      <c r="K66" s="70">
        <f>VLOOKUP(O66,'item list'!$C$3:$F$115,3,0)</f>
        <v>20.54</v>
      </c>
      <c r="L66" s="72" t="str">
        <f>VLOOKUP(O66,'item list'!$C$3:$F$115,2,0)</f>
        <v>C</v>
      </c>
      <c r="M66" s="73" t="str">
        <f xml:space="preserve"> VLOOKUP(O66,'item list'!$C$3:$F$115,4,0)</f>
        <v>Fashion</v>
      </c>
      <c r="N66" s="78"/>
      <c r="O66" s="48" t="str">
        <f>'[1]08.08-14.08'!$C$122</f>
        <v>Valy Macat D3X</v>
      </c>
      <c r="P66" s="78"/>
      <c r="Q66" s="79"/>
      <c r="R66" s="70">
        <f>VLOOKUP(V66,'item list'!$C$3:$F$115,3,0)</f>
        <v>22.5</v>
      </c>
      <c r="S66" s="72" t="str">
        <f>VLOOKUP(V66,'item list'!$C$3:$F$115,2,0)</f>
        <v>B</v>
      </c>
      <c r="T66" s="73" t="str">
        <f>VLOOKUP(V66,'item list'!$C$3:$F$115,4,0)</f>
        <v>Digital - Electronics</v>
      </c>
      <c r="U66" s="78"/>
      <c r="V66" s="48" t="str">
        <f>'[1]30.07-07.08'!$C$129</f>
        <v>Đầu karaoke Boruco</v>
      </c>
      <c r="W66" s="78"/>
      <c r="X66" s="79"/>
      <c r="Y66" s="70">
        <f>VLOOKUP(AC66,'item list'!$C$3:$F$115,3,0)</f>
        <v>22.5</v>
      </c>
      <c r="Z66" s="72" t="str">
        <f>VLOOKUP(AC66,'item list'!$C$3:$F$115,2,0)</f>
        <v>B</v>
      </c>
      <c r="AA66" s="73" t="str">
        <f>VLOOKUP(AC66,'item list'!$C$3:$F$115,4,0)</f>
        <v>Digital - Electronics</v>
      </c>
      <c r="AB66" s="78"/>
      <c r="AC66" s="48" t="str">
        <f>'[1]30.07-07.08'!$C$129</f>
        <v>Đầu karaoke Boruco</v>
      </c>
      <c r="AD66" s="78"/>
      <c r="AE66" s="79"/>
      <c r="AF66" s="70">
        <f>VLOOKUP(AJ66,'item list'!$C$3:$F$115,3,0)</f>
        <v>22.5</v>
      </c>
      <c r="AG66" s="72" t="str">
        <f>VLOOKUP(AJ66,'item list'!$C$3:$F$115,2,0)</f>
        <v>B</v>
      </c>
      <c r="AH66" s="73" t="str">
        <f>VLOOKUP(AJ66,'item list'!$C$3:$F$115,4,0)</f>
        <v>Digital - Electronics</v>
      </c>
      <c r="AI66" s="78"/>
      <c r="AJ66" s="48" t="str">
        <f>'[1]30.07-07.08'!$C$129</f>
        <v>Đầu karaoke Boruco</v>
      </c>
      <c r="AK66" s="79"/>
      <c r="AL66" s="70">
        <f>VLOOKUP(AP66,'item list'!$C$3:$F$115,3,0)</f>
        <v>22.5</v>
      </c>
      <c r="AM66" s="72" t="str">
        <f>VLOOKUP(AP66,'item list'!$C$3:$F$115,2,0)</f>
        <v>B</v>
      </c>
      <c r="AN66" s="73" t="str">
        <f>VLOOKUP(AP66,'item list'!$C$3:$F$115,4,0)</f>
        <v>Digital - Electronics</v>
      </c>
      <c r="AO66" s="78"/>
      <c r="AP66" s="48" t="str">
        <f>'[1]30.07-07.08'!$C$129</f>
        <v>Đầu karaoke Boruco</v>
      </c>
      <c r="AQ66" s="79"/>
      <c r="AR66" s="70">
        <f>VLOOKUP(AV66,'item list'!$C$3:$F$115,3,0)</f>
        <v>22.5</v>
      </c>
      <c r="AS66" s="72" t="str">
        <f>VLOOKUP(AV66,'item list'!$C$3:$F$115,2,0)</f>
        <v>B</v>
      </c>
      <c r="AT66" s="73" t="str">
        <f>VLOOKUP(AV66,'item list'!$C$3:$F$115,4,0)</f>
        <v>Digital - Electronics</v>
      </c>
      <c r="AU66" s="78"/>
      <c r="AV66" s="48" t="str">
        <f>'[1]30.07-07.08'!$C$129</f>
        <v>Đầu karaoke Boruco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 t="e">
        <f>VLOOKUP(H67,'item list'!$C$3:$F$115,3,0)</f>
        <v>#N/A</v>
      </c>
      <c r="E67" s="72" t="e">
        <f>VLOOKUP(H67,'item list'!$C$3:$F$115,2,0)</f>
        <v>#N/A</v>
      </c>
      <c r="F67" s="73" t="e">
        <f xml:space="preserve"> VLOOKUP(H67,'item list'!$C$3:$F$115,4,0)</f>
        <v>#N/A</v>
      </c>
      <c r="G67" s="78"/>
      <c r="H67" s="48"/>
      <c r="I67" s="78"/>
      <c r="J67" s="79"/>
      <c r="K67" s="70" t="e">
        <f>VLOOKUP(O67,'item list'!$C$3:$F$115,3,0)</f>
        <v>#N/A</v>
      </c>
      <c r="L67" s="72" t="e">
        <f>VLOOKUP(O67,'item list'!$C$3:$F$115,2,0)</f>
        <v>#N/A</v>
      </c>
      <c r="M67" s="73" t="e">
        <f xml:space="preserve"> VLOOKUP(O67,'item list'!$C$3:$F$115,4,0)</f>
        <v>#N/A</v>
      </c>
      <c r="N67" s="78"/>
      <c r="O67" s="48"/>
      <c r="P67" s="78"/>
      <c r="Q67" s="79"/>
      <c r="R67" s="70">
        <f>VLOOKUP(V67,'item list'!$C$3:$F$115,3,0)</f>
        <v>20.54</v>
      </c>
      <c r="S67" s="72" t="str">
        <f>VLOOKUP(V67,'item list'!$C$3:$F$115,2,0)</f>
        <v>C</v>
      </c>
      <c r="T67" s="73" t="str">
        <f>VLOOKUP(V67,'item list'!$C$3:$F$115,4,0)</f>
        <v>Fashion</v>
      </c>
      <c r="U67" s="78"/>
      <c r="V67" s="48" t="str">
        <f>'[1]30.07-07.08'!$C$131</f>
        <v>Valy Macat D3X</v>
      </c>
      <c r="W67" s="78"/>
      <c r="X67" s="79"/>
      <c r="Y67" s="70">
        <f>VLOOKUP(AC67,'item list'!$C$3:$F$115,3,0)</f>
        <v>20.54</v>
      </c>
      <c r="Z67" s="72" t="str">
        <f>VLOOKUP(AC67,'item list'!$C$3:$F$115,2,0)</f>
        <v>C</v>
      </c>
      <c r="AA67" s="73" t="str">
        <f>VLOOKUP(AC67,'item list'!$C$3:$F$115,4,0)</f>
        <v>Fashion</v>
      </c>
      <c r="AB67" s="78"/>
      <c r="AC67" s="48" t="str">
        <f>'[1]30.07-07.08'!$C$131</f>
        <v>Valy Macat D3X</v>
      </c>
      <c r="AD67" s="78"/>
      <c r="AE67" s="79"/>
      <c r="AF67" s="70">
        <f>VLOOKUP(AJ67,'item list'!$C$3:$F$115,3,0)</f>
        <v>20.54</v>
      </c>
      <c r="AG67" s="72" t="str">
        <f>VLOOKUP(AJ67,'item list'!$C$3:$F$115,2,0)</f>
        <v>C</v>
      </c>
      <c r="AH67" s="73" t="str">
        <f>VLOOKUP(AJ67,'item list'!$C$3:$F$115,4,0)</f>
        <v>Fashion</v>
      </c>
      <c r="AI67" s="78"/>
      <c r="AJ67" s="48" t="str">
        <f>'[1]30.07-07.08'!$C$131</f>
        <v>Valy Macat D3X</v>
      </c>
      <c r="AK67" s="79"/>
      <c r="AL67" s="70">
        <f>VLOOKUP(AP67,'item list'!$C$3:$F$115,3,0)</f>
        <v>20.54</v>
      </c>
      <c r="AM67" s="72" t="str">
        <f>VLOOKUP(AP67,'item list'!$C$3:$F$115,2,0)</f>
        <v>C</v>
      </c>
      <c r="AN67" s="73" t="str">
        <f>VLOOKUP(AP67,'item list'!$C$3:$F$115,4,0)</f>
        <v>Fashion</v>
      </c>
      <c r="AO67" s="78"/>
      <c r="AP67" s="48" t="str">
        <f>'[1]30.07-07.08'!$C$131</f>
        <v>Valy Macat D3X</v>
      </c>
      <c r="AQ67" s="79"/>
      <c r="AR67" s="70">
        <f>VLOOKUP(AV67,'item list'!$C$3:$F$115,3,0)</f>
        <v>20.54</v>
      </c>
      <c r="AS67" s="72" t="str">
        <f>VLOOKUP(AV67,'item list'!$C$3:$F$115,2,0)</f>
        <v>C</v>
      </c>
      <c r="AT67" s="73" t="str">
        <f>VLOOKUP(AV67,'item list'!$C$3:$F$115,4,0)</f>
        <v>Fashion</v>
      </c>
      <c r="AU67" s="78"/>
      <c r="AV67" s="48" t="str">
        <f>'[1]30.07-07.08'!$C$131</f>
        <v>Valy Macat D3X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list'!$C$3:$F$115,3,0)</f>
        <v>#N/A</v>
      </c>
      <c r="E68" s="72" t="e">
        <f>VLOOKUP(H68,'item list'!$C$3:$F$115,2,0)</f>
        <v>#N/A</v>
      </c>
      <c r="F68" s="73" t="e">
        <f xml:space="preserve"> VLOOKUP(H68,'item list'!$C$3:$F$115,4,0)</f>
        <v>#N/A</v>
      </c>
      <c r="G68" s="78"/>
      <c r="H68" s="50"/>
      <c r="I68" s="78"/>
      <c r="J68" s="79"/>
      <c r="K68" s="70" t="e">
        <f>VLOOKUP(O68,'item list'!$C$3:$F$115,3,0)</f>
        <v>#N/A</v>
      </c>
      <c r="L68" s="72" t="e">
        <f>VLOOKUP(O68,'item list'!$C$3:$F$115,2,0)</f>
        <v>#N/A</v>
      </c>
      <c r="M68" s="73" t="e">
        <f xml:space="preserve"> VLOOKUP(O68,'item list'!$C$3:$F$115,4,0)</f>
        <v>#N/A</v>
      </c>
      <c r="N68" s="78"/>
      <c r="O68" s="50"/>
      <c r="P68" s="78"/>
      <c r="Q68" s="79"/>
      <c r="R68" s="70" t="e">
        <f>VLOOKUP(V68,'item list'!$C$3:$F$115,3,0)</f>
        <v>#N/A</v>
      </c>
      <c r="S68" s="72" t="e">
        <f>VLOOKUP(V68,'item list'!$C$3:$F$115,2,0)</f>
        <v>#N/A</v>
      </c>
      <c r="T68" s="73" t="e">
        <f>VLOOKUP(V68,'item list'!$C$3:$F$115,4,0)</f>
        <v>#N/A</v>
      </c>
      <c r="U68" s="78"/>
      <c r="V68" s="50"/>
      <c r="W68" s="78"/>
      <c r="X68" s="79"/>
      <c r="Y68" s="70" t="e">
        <f>VLOOKUP(AC68,'item list'!$C$3:$F$115,3,0)</f>
        <v>#N/A</v>
      </c>
      <c r="Z68" s="72" t="e">
        <f>VLOOKUP(AC68,'item list'!$C$3:$F$115,2,0)</f>
        <v>#N/A</v>
      </c>
      <c r="AA68" s="73" t="e">
        <f>VLOOKUP(AC68,'item list'!$C$3:$F$115,4,0)</f>
        <v>#N/A</v>
      </c>
      <c r="AB68" s="78"/>
      <c r="AC68" s="50"/>
      <c r="AD68" s="78"/>
      <c r="AE68" s="79"/>
      <c r="AF68" s="70" t="e">
        <f>VLOOKUP(AJ68,'item list'!$C$3:$F$115,3,0)</f>
        <v>#N/A</v>
      </c>
      <c r="AG68" s="72" t="e">
        <f>VLOOKUP(AJ68,'item list'!$C$3:$F$115,2,0)</f>
        <v>#N/A</v>
      </c>
      <c r="AH68" s="73" t="e">
        <f>VLOOKUP(AJ68,'item list'!$C$3:$F$115,4,0)</f>
        <v>#N/A</v>
      </c>
      <c r="AI68" s="78"/>
      <c r="AJ68" s="50"/>
      <c r="AK68" s="79"/>
      <c r="AL68" s="70" t="e">
        <f>VLOOKUP(AP68,'item list'!$C$3:$F$115,3,0)</f>
        <v>#N/A</v>
      </c>
      <c r="AM68" s="72" t="e">
        <f>VLOOKUP(AP68,'item list'!$C$3:$F$115,2,0)</f>
        <v>#N/A</v>
      </c>
      <c r="AN68" s="73" t="e">
        <f>VLOOKUP(AP68,'item list'!$C$3:$F$115,4,0)</f>
        <v>#N/A</v>
      </c>
      <c r="AO68" s="78"/>
      <c r="AP68" s="50"/>
      <c r="AQ68" s="79"/>
      <c r="AR68" s="70" t="e">
        <f>VLOOKUP(AV68,'item list'!$C$3:$F$115,3,0)</f>
        <v>#N/A</v>
      </c>
      <c r="AS68" s="72" t="e">
        <f>VLOOKUP(AV68,'item list'!$C$3:$F$115,2,0)</f>
        <v>#N/A</v>
      </c>
      <c r="AT68" s="73" t="e">
        <f>VLOOKUP(AV68,'item list'!$C$3:$F$115,4,0)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list'!$C$3:$F$115,3,0)</f>
        <v>18.5</v>
      </c>
      <c r="E69" s="72" t="str">
        <f>VLOOKUP(H69,'item list'!$C$3:$F$115,2,0)</f>
        <v>D</v>
      </c>
      <c r="F69" s="73" t="str">
        <f xml:space="preserve"> VLOOKUP(H69,'item list'!$C$3:$F$115,4,0)</f>
        <v>Household</v>
      </c>
      <c r="G69" s="80"/>
      <c r="H69" s="54" t="str">
        <f>'[1]08.08-14.08'!$C$124</f>
        <v>Máy tạo khí ozone Lifepro</v>
      </c>
      <c r="I69" s="80"/>
      <c r="J69" s="81"/>
      <c r="K69" s="70">
        <f>VLOOKUP(O69,'item list'!$C$3:$F$115,3,0)</f>
        <v>18.5</v>
      </c>
      <c r="L69" s="72" t="str">
        <f>VLOOKUP(O69,'item list'!$C$3:$F$115,2,0)</f>
        <v>D</v>
      </c>
      <c r="M69" s="73" t="str">
        <f xml:space="preserve"> VLOOKUP(O69,'item list'!$C$3:$F$115,4,0)</f>
        <v>Household</v>
      </c>
      <c r="N69" s="80"/>
      <c r="O69" s="54" t="str">
        <f>'[1]08.08-14.08'!$C$124</f>
        <v>Máy tạo khí ozone Lifepro</v>
      </c>
      <c r="P69" s="80"/>
      <c r="Q69" s="81"/>
      <c r="R69" s="70">
        <f>VLOOKUP(V69,'item list'!$C$3:$F$115,3,0)</f>
        <v>17.39</v>
      </c>
      <c r="S69" s="72" t="str">
        <f>VLOOKUP(V69,'item list'!$C$3:$F$115,2,0)</f>
        <v>D</v>
      </c>
      <c r="T69" s="73" t="str">
        <f>VLOOKUP(V69,'item list'!$C$3:$F$115,4,0)</f>
        <v>Household</v>
      </c>
      <c r="U69" s="80"/>
      <c r="V69" s="54" t="str">
        <f>'[1]30.07-07.08'!$C$133</f>
        <v>Đầu karaoke Xuho</v>
      </c>
      <c r="W69" s="80"/>
      <c r="X69" s="81"/>
      <c r="Y69" s="70">
        <f>VLOOKUP(AC69,'item list'!$C$3:$F$115,3,0)</f>
        <v>17.39</v>
      </c>
      <c r="Z69" s="72" t="str">
        <f>VLOOKUP(AC69,'item list'!$C$3:$F$115,2,0)</f>
        <v>D</v>
      </c>
      <c r="AA69" s="73" t="str">
        <f>VLOOKUP(AC69,'item list'!$C$3:$F$115,4,0)</f>
        <v>Household</v>
      </c>
      <c r="AB69" s="80"/>
      <c r="AC69" s="54" t="str">
        <f>'[1]30.07-07.08'!$C$133</f>
        <v>Đầu karaoke Xuho</v>
      </c>
      <c r="AD69" s="80"/>
      <c r="AE69" s="81"/>
      <c r="AF69" s="70">
        <f>VLOOKUP(AJ69,'item list'!$C$3:$F$115,3,0)</f>
        <v>17.39</v>
      </c>
      <c r="AG69" s="72" t="str">
        <f>VLOOKUP(AJ69,'item list'!$C$3:$F$115,2,0)</f>
        <v>D</v>
      </c>
      <c r="AH69" s="73" t="str">
        <f>VLOOKUP(AJ69,'item list'!$C$3:$F$115,4,0)</f>
        <v>Household</v>
      </c>
      <c r="AI69" s="80"/>
      <c r="AJ69" s="54" t="str">
        <f>'[1]30.07-07.08'!$C$133</f>
        <v>Đầu karaoke Xuho</v>
      </c>
      <c r="AK69" s="81"/>
      <c r="AL69" s="70">
        <f>VLOOKUP(AP69,'item list'!$C$3:$F$115,3,0)</f>
        <v>17.39</v>
      </c>
      <c r="AM69" s="72" t="str">
        <f>VLOOKUP(AP69,'item list'!$C$3:$F$115,2,0)</f>
        <v>D</v>
      </c>
      <c r="AN69" s="73" t="str">
        <f>VLOOKUP(AP69,'item list'!$C$3:$F$115,4,0)</f>
        <v>Household</v>
      </c>
      <c r="AO69" s="80"/>
      <c r="AP69" s="54" t="str">
        <f>'[1]30.07-07.08'!$C$133</f>
        <v>Đầu karaoke Xuho</v>
      </c>
      <c r="AQ69" s="81"/>
      <c r="AR69" s="70">
        <f>VLOOKUP(AV69,'item list'!$C$3:$F$115,3,0)</f>
        <v>17.39</v>
      </c>
      <c r="AS69" s="72" t="str">
        <f>VLOOKUP(AV69,'item list'!$C$3:$F$115,2,0)</f>
        <v>D</v>
      </c>
      <c r="AT69" s="73" t="str">
        <f>VLOOKUP(AV69,'item list'!$C$3:$F$115,4,0)</f>
        <v>Household</v>
      </c>
      <c r="AU69" s="80"/>
      <c r="AV69" s="54" t="str">
        <f>'[1]30.07-07.08'!$C$133</f>
        <v>Đầu karaoke Xuho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list'!$C$3:$F$115,3,0)</f>
        <v>17</v>
      </c>
      <c r="E70" s="72" t="str">
        <f>VLOOKUP(H70,'item list'!$C$3:$F$115,2,0)</f>
        <v>C</v>
      </c>
      <c r="F70" s="73" t="str">
        <f xml:space="preserve"> VLOOKUP(H70,'item list'!$C$3:$F$115,4,0)</f>
        <v>Home Appliance</v>
      </c>
      <c r="G70" s="78"/>
      <c r="H70" s="50" t="str">
        <f>'[1]08.08-14.08'!$C$126</f>
        <v>Máy làm giá GV102</v>
      </c>
      <c r="I70" s="78"/>
      <c r="J70" s="79"/>
      <c r="K70" s="70">
        <f>VLOOKUP(O70,'item list'!$C$3:$F$115,3,0)</f>
        <v>17</v>
      </c>
      <c r="L70" s="72" t="str">
        <f>VLOOKUP(O70,'item list'!$C$3:$F$115,2,0)</f>
        <v>C</v>
      </c>
      <c r="M70" s="73" t="str">
        <f xml:space="preserve"> VLOOKUP(O70,'item list'!$C$3:$F$115,4,0)</f>
        <v>Home Appliance</v>
      </c>
      <c r="N70" s="78"/>
      <c r="O70" s="50" t="str">
        <f>'[1]08.08-14.08'!$C$126</f>
        <v>Máy làm giá GV102</v>
      </c>
      <c r="P70" s="78"/>
      <c r="Q70" s="79"/>
      <c r="R70" s="70">
        <f>VLOOKUP(V70,'item list'!$C$3:$F$115,3,0)</f>
        <v>18.5</v>
      </c>
      <c r="S70" s="72" t="str">
        <f>VLOOKUP(V70,'item list'!$C$3:$F$115,2,0)</f>
        <v>D</v>
      </c>
      <c r="T70" s="73" t="str">
        <f>VLOOKUP(V70,'item list'!$C$3:$F$115,4,0)</f>
        <v>Household</v>
      </c>
      <c r="U70" s="78"/>
      <c r="V70" s="50" t="str">
        <f>'[1]30.07-07.08'!$C$135</f>
        <v>Máy tạo khí ozone Lifepro</v>
      </c>
      <c r="W70" s="78"/>
      <c r="X70" s="79"/>
      <c r="Y70" s="70">
        <f>VLOOKUP(AC70,'item list'!$C$3:$F$115,3,0)</f>
        <v>18.5</v>
      </c>
      <c r="Z70" s="72" t="str">
        <f>VLOOKUP(AC70,'item list'!$C$3:$F$115,2,0)</f>
        <v>D</v>
      </c>
      <c r="AA70" s="73" t="str">
        <f>VLOOKUP(AC70,'item list'!$C$3:$F$115,4,0)</f>
        <v>Household</v>
      </c>
      <c r="AB70" s="78"/>
      <c r="AC70" s="50" t="str">
        <f>'[1]30.07-07.08'!$C$135</f>
        <v>Máy tạo khí ozone Lifepro</v>
      </c>
      <c r="AD70" s="78"/>
      <c r="AE70" s="79"/>
      <c r="AF70" s="70">
        <f>VLOOKUP(AJ70,'item list'!$C$3:$F$115,3,0)</f>
        <v>18.5</v>
      </c>
      <c r="AG70" s="72" t="str">
        <f>VLOOKUP(AJ70,'item list'!$C$3:$F$115,2,0)</f>
        <v>D</v>
      </c>
      <c r="AH70" s="73" t="str">
        <f>VLOOKUP(AJ70,'item list'!$C$3:$F$115,4,0)</f>
        <v>Household</v>
      </c>
      <c r="AI70" s="78"/>
      <c r="AJ70" s="50" t="str">
        <f>'[1]30.07-07.08'!$C$135</f>
        <v>Máy tạo khí ozone Lifepro</v>
      </c>
      <c r="AK70" s="79"/>
      <c r="AL70" s="70">
        <f>VLOOKUP(AP70,'item list'!$C$3:$F$115,3,0)</f>
        <v>18.5</v>
      </c>
      <c r="AM70" s="72" t="str">
        <f>VLOOKUP(AP70,'item list'!$C$3:$F$115,2,0)</f>
        <v>D</v>
      </c>
      <c r="AN70" s="73" t="str">
        <f>VLOOKUP(AP70,'item list'!$C$3:$F$115,4,0)</f>
        <v>Household</v>
      </c>
      <c r="AO70" s="78"/>
      <c r="AP70" s="50" t="str">
        <f>'[1]30.07-07.08'!$C$135</f>
        <v>Máy tạo khí ozone Lifepro</v>
      </c>
      <c r="AQ70" s="79"/>
      <c r="AR70" s="70">
        <f>VLOOKUP(AV70,'item list'!$C$3:$F$115,3,0)</f>
        <v>18.5</v>
      </c>
      <c r="AS70" s="72" t="str">
        <f>VLOOKUP(AV70,'item list'!$C$3:$F$115,2,0)</f>
        <v>D</v>
      </c>
      <c r="AT70" s="73" t="str">
        <f>VLOOKUP(AV70,'item list'!$C$3:$F$115,4,0)</f>
        <v>Household</v>
      </c>
      <c r="AU70" s="78"/>
      <c r="AV70" s="50" t="str">
        <f>'[1]30.07-07.08'!$C$135</f>
        <v>Máy tạo khí ozone Lifepro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list'!$C$3:$F$115,3,0)</f>
        <v>15.07</v>
      </c>
      <c r="E71" s="72" t="str">
        <f>VLOOKUP(H71,'item list'!$C$3:$F$115,2,0)</f>
        <v>A</v>
      </c>
      <c r="F71" s="73" t="str">
        <f xml:space="preserve"> VLOOKUP(H71,'item list'!$C$3:$F$115,4,0)</f>
        <v>Fashion</v>
      </c>
      <c r="G71" s="78"/>
      <c r="H71" s="50" t="str">
        <f>'[1]08.08-14.08'!$C$128</f>
        <v>Bóp ví, dây nịt da VNL</v>
      </c>
      <c r="I71" s="78"/>
      <c r="J71" s="79"/>
      <c r="K71" s="70">
        <f>VLOOKUP(O71,'item list'!$C$3:$F$115,3,0)</f>
        <v>15.07</v>
      </c>
      <c r="L71" s="72" t="str">
        <f>VLOOKUP(O71,'item list'!$C$3:$F$115,2,0)</f>
        <v>A</v>
      </c>
      <c r="M71" s="73" t="str">
        <f xml:space="preserve"> VLOOKUP(O71,'item list'!$C$3:$F$115,4,0)</f>
        <v>Fashion</v>
      </c>
      <c r="N71" s="78"/>
      <c r="O71" s="50" t="str">
        <f>'[1]08.08-14.08'!$C$128</f>
        <v>Bóp ví, dây nịt da VNL</v>
      </c>
      <c r="P71" s="78"/>
      <c r="Q71" s="79"/>
      <c r="R71" s="70">
        <f>VLOOKUP(V71,'item list'!$C$3:$F$115,3,0)</f>
        <v>15.45</v>
      </c>
      <c r="S71" s="72" t="str">
        <f>VLOOKUP(V71,'item list'!$C$3:$F$115,2,0)</f>
        <v>D</v>
      </c>
      <c r="T71" s="73" t="str">
        <f>VLOOKUP(V71,'item list'!$C$3:$F$115,4,0)</f>
        <v>Household</v>
      </c>
      <c r="U71" s="78"/>
      <c r="V71" s="50" t="str">
        <f>'[1]30.07-07.08'!$C$138</f>
        <v>Võng xếp Bình Minh Phú</v>
      </c>
      <c r="W71" s="78"/>
      <c r="X71" s="79"/>
      <c r="Y71" s="70">
        <f>VLOOKUP(AC71,'item list'!$C$3:$F$115,3,0)</f>
        <v>15.45</v>
      </c>
      <c r="Z71" s="72" t="str">
        <f>VLOOKUP(AC71,'item list'!$C$3:$F$115,2,0)</f>
        <v>D</v>
      </c>
      <c r="AA71" s="73" t="str">
        <f>VLOOKUP(AC71,'item list'!$C$3:$F$115,4,0)</f>
        <v>Household</v>
      </c>
      <c r="AB71" s="78"/>
      <c r="AC71" s="50" t="str">
        <f>'[1]30.07-07.08'!$C$138</f>
        <v>Võng xếp Bình Minh Phú</v>
      </c>
      <c r="AD71" s="78"/>
      <c r="AE71" s="79"/>
      <c r="AF71" s="70">
        <f>VLOOKUP(AJ71,'item list'!$C$3:$F$115,3,0)</f>
        <v>15.45</v>
      </c>
      <c r="AG71" s="72" t="str">
        <f>VLOOKUP(AJ71,'item list'!$C$3:$F$115,2,0)</f>
        <v>D</v>
      </c>
      <c r="AH71" s="73" t="str">
        <f>VLOOKUP(AJ71,'item list'!$C$3:$F$115,4,0)</f>
        <v>Household</v>
      </c>
      <c r="AI71" s="78"/>
      <c r="AJ71" s="50" t="str">
        <f>'[1]30.07-07.08'!$C$138</f>
        <v>Võng xếp Bình Minh Phú</v>
      </c>
      <c r="AK71" s="79"/>
      <c r="AL71" s="70">
        <f>VLOOKUP(AP71,'item list'!$C$3:$F$115,3,0)</f>
        <v>15.45</v>
      </c>
      <c r="AM71" s="72" t="str">
        <f>VLOOKUP(AP71,'item list'!$C$3:$F$115,2,0)</f>
        <v>D</v>
      </c>
      <c r="AN71" s="73" t="str">
        <f>VLOOKUP(AP71,'item list'!$C$3:$F$115,4,0)</f>
        <v>Household</v>
      </c>
      <c r="AO71" s="78"/>
      <c r="AP71" s="50" t="str">
        <f>'[1]30.07-07.08'!$C$138</f>
        <v>Võng xếp Bình Minh Phú</v>
      </c>
      <c r="AQ71" s="79"/>
      <c r="AR71" s="70">
        <f>VLOOKUP(AV71,'item list'!$C$3:$F$115,3,0)</f>
        <v>15.45</v>
      </c>
      <c r="AS71" s="72" t="str">
        <f>VLOOKUP(AV71,'item list'!$C$3:$F$115,2,0)</f>
        <v>D</v>
      </c>
      <c r="AT71" s="73" t="str">
        <f>VLOOKUP(AV71,'item list'!$C$3:$F$115,4,0)</f>
        <v>Household</v>
      </c>
      <c r="AU71" s="78"/>
      <c r="AV71" s="50" t="str">
        <f>'[1]30.07-07.08'!$C$138</f>
        <v>Võng xếp Bình Minh Phú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>
        <f>VLOOKUP(H72,'item list'!$C$3:$F$115,3,0)</f>
        <v>16.11</v>
      </c>
      <c r="E72" s="72" t="str">
        <f>VLOOKUP(H72,'item list'!$C$3:$F$115,2,0)</f>
        <v>A</v>
      </c>
      <c r="F72" s="73" t="str">
        <f xml:space="preserve"> VLOOKUP(H72,'item list'!$C$3:$F$115,4,0)</f>
        <v>Fashion</v>
      </c>
      <c r="G72" s="78"/>
      <c r="H72" s="50" t="str">
        <f>'[1]08.08-14.08'!$C$130</f>
        <v>Bộ quần lót nam DIM</v>
      </c>
      <c r="I72" s="78"/>
      <c r="J72" s="79"/>
      <c r="K72" s="70">
        <f>VLOOKUP(O72,'item list'!$C$3:$F$115,3,0)</f>
        <v>16.11</v>
      </c>
      <c r="L72" s="72" t="str">
        <f>VLOOKUP(O72,'item list'!$C$3:$F$115,2,0)</f>
        <v>A</v>
      </c>
      <c r="M72" s="73" t="str">
        <f xml:space="preserve"> VLOOKUP(O72,'item list'!$C$3:$F$115,4,0)</f>
        <v>Fashion</v>
      </c>
      <c r="N72" s="78"/>
      <c r="O72" s="50" t="str">
        <f>'[1]08.08-14.08'!$C$130</f>
        <v>Bộ quần lót nam DIM</v>
      </c>
      <c r="P72" s="78"/>
      <c r="Q72" s="79"/>
      <c r="R72" s="70" t="e">
        <f>VLOOKUP(V72,'item list'!$C$3:$F$115,3,0)</f>
        <v>#N/A</v>
      </c>
      <c r="S72" s="72" t="e">
        <f>VLOOKUP(V72,'item list'!$C$3:$F$115,2,0)</f>
        <v>#N/A</v>
      </c>
      <c r="T72" s="73" t="e">
        <f>VLOOKUP(V72,'item list'!$C$3:$F$115,4,0)</f>
        <v>#N/A</v>
      </c>
      <c r="U72" s="78"/>
      <c r="V72" s="50"/>
      <c r="W72" s="78"/>
      <c r="X72" s="79"/>
      <c r="Y72" s="70" t="e">
        <f>VLOOKUP(AC72,'item list'!$C$3:$F$115,3,0)</f>
        <v>#N/A</v>
      </c>
      <c r="Z72" s="72" t="e">
        <f>VLOOKUP(AC72,'item list'!$C$3:$F$115,2,0)</f>
        <v>#N/A</v>
      </c>
      <c r="AA72" s="73" t="e">
        <f>VLOOKUP(AC72,'item list'!$C$3:$F$115,4,0)</f>
        <v>#N/A</v>
      </c>
      <c r="AB72" s="78"/>
      <c r="AC72" s="50"/>
      <c r="AD72" s="78"/>
      <c r="AE72" s="79"/>
      <c r="AF72" s="70" t="e">
        <f>VLOOKUP(AJ72,'item list'!$C$3:$F$115,3,0)</f>
        <v>#N/A</v>
      </c>
      <c r="AG72" s="72" t="e">
        <f>VLOOKUP(AJ72,'item list'!$C$3:$F$115,2,0)</f>
        <v>#N/A</v>
      </c>
      <c r="AH72" s="73" t="e">
        <f>VLOOKUP(AJ72,'item list'!$C$3:$F$115,4,0)</f>
        <v>#N/A</v>
      </c>
      <c r="AI72" s="78"/>
      <c r="AJ72" s="50"/>
      <c r="AK72" s="79"/>
      <c r="AL72" s="70" t="e">
        <f>VLOOKUP(AP72,'item list'!$C$3:$F$115,3,0)</f>
        <v>#N/A</v>
      </c>
      <c r="AM72" s="72" t="e">
        <f>VLOOKUP(AP72,'item list'!$C$3:$F$115,2,0)</f>
        <v>#N/A</v>
      </c>
      <c r="AN72" s="73" t="e">
        <f>VLOOKUP(AP72,'item list'!$C$3:$F$115,4,0)</f>
        <v>#N/A</v>
      </c>
      <c r="AO72" s="78"/>
      <c r="AP72" s="50"/>
      <c r="AQ72" s="79"/>
      <c r="AR72" s="70" t="e">
        <f>VLOOKUP(AV72,'item list'!$C$3:$F$115,3,0)</f>
        <v>#N/A</v>
      </c>
      <c r="AS72" s="72" t="e">
        <f>VLOOKUP(AV72,'item list'!$C$3:$F$115,2,0)</f>
        <v>#N/A</v>
      </c>
      <c r="AT72" s="73" t="e">
        <f>VLOOKUP(AV72,'item list'!$C$3:$F$115,4,0)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list'!$C$3:$F$115,3,0)</f>
        <v>15.45</v>
      </c>
      <c r="E73" s="72" t="str">
        <f>VLOOKUP(H73,'item list'!$C$3:$F$115,2,0)</f>
        <v>D</v>
      </c>
      <c r="F73" s="73" t="str">
        <f xml:space="preserve"> VLOOKUP(H73,'item list'!$C$3:$F$115,4,0)</f>
        <v>Household</v>
      </c>
      <c r="G73" s="80"/>
      <c r="H73" s="54" t="str">
        <f>'[1]08.08-14.08'!$C$132</f>
        <v>Võng xếp Bình Minh Phú</v>
      </c>
      <c r="I73" s="80"/>
      <c r="J73" s="81"/>
      <c r="K73" s="70">
        <f>VLOOKUP(O73,'item list'!$C$3:$F$115,3,0)</f>
        <v>15.45</v>
      </c>
      <c r="L73" s="72" t="str">
        <f>VLOOKUP(O73,'item list'!$C$3:$F$115,2,0)</f>
        <v>D</v>
      </c>
      <c r="M73" s="73" t="str">
        <f xml:space="preserve"> VLOOKUP(O73,'item list'!$C$3:$F$115,4,0)</f>
        <v>Household</v>
      </c>
      <c r="N73" s="80"/>
      <c r="O73" s="54" t="str">
        <f>'[1]08.08-14.08'!$C$132</f>
        <v>Võng xếp Bình Minh Phú</v>
      </c>
      <c r="P73" s="80"/>
      <c r="Q73" s="81"/>
      <c r="R73" s="70">
        <f>VLOOKUP(V73,'item list'!$C$3:$F$115,3,0)</f>
        <v>17</v>
      </c>
      <c r="S73" s="72" t="str">
        <f>VLOOKUP(V73,'item list'!$C$3:$F$115,2,0)</f>
        <v>C</v>
      </c>
      <c r="T73" s="73" t="str">
        <f>VLOOKUP(V73,'item list'!$C$3:$F$115,4,0)</f>
        <v>Home Appliance</v>
      </c>
      <c r="U73" s="80"/>
      <c r="V73" s="54" t="str">
        <f>'[1]30.07-07.08'!$C$140</f>
        <v>Máy làm giá GV102</v>
      </c>
      <c r="W73" s="80"/>
      <c r="X73" s="81"/>
      <c r="Y73" s="70">
        <f>VLOOKUP(AC73,'item list'!$C$3:$F$115,3,0)</f>
        <v>17</v>
      </c>
      <c r="Z73" s="72" t="str">
        <f>VLOOKUP(AC73,'item list'!$C$3:$F$115,2,0)</f>
        <v>C</v>
      </c>
      <c r="AA73" s="73" t="str">
        <f>VLOOKUP(AC73,'item list'!$C$3:$F$115,4,0)</f>
        <v>Home Appliance</v>
      </c>
      <c r="AB73" s="80"/>
      <c r="AC73" s="54" t="str">
        <f>'[1]30.07-07.08'!$C$140</f>
        <v>Máy làm giá GV102</v>
      </c>
      <c r="AD73" s="80"/>
      <c r="AE73" s="81"/>
      <c r="AF73" s="70">
        <f>VLOOKUP(AJ73,'item list'!$C$3:$F$115,3,0)</f>
        <v>17</v>
      </c>
      <c r="AG73" s="72" t="str">
        <f>VLOOKUP(AJ73,'item list'!$C$3:$F$115,2,0)</f>
        <v>C</v>
      </c>
      <c r="AH73" s="73" t="str">
        <f>VLOOKUP(AJ73,'item list'!$C$3:$F$115,4,0)</f>
        <v>Home Appliance</v>
      </c>
      <c r="AI73" s="80"/>
      <c r="AJ73" s="54" t="str">
        <f>'[1]30.07-07.08'!$C$140</f>
        <v>Máy làm giá GV102</v>
      </c>
      <c r="AK73" s="81"/>
      <c r="AL73" s="70">
        <f>VLOOKUP(AP73,'item list'!$C$3:$F$115,3,0)</f>
        <v>17</v>
      </c>
      <c r="AM73" s="72" t="str">
        <f>VLOOKUP(AP73,'item list'!$C$3:$F$115,2,0)</f>
        <v>C</v>
      </c>
      <c r="AN73" s="73" t="str">
        <f>VLOOKUP(AP73,'item list'!$C$3:$F$115,4,0)</f>
        <v>Home Appliance</v>
      </c>
      <c r="AO73" s="80"/>
      <c r="AP73" s="54" t="str">
        <f>'[1]30.07-07.08'!$C$140</f>
        <v>Máy làm giá GV102</v>
      </c>
      <c r="AQ73" s="81"/>
      <c r="AR73" s="70">
        <f>VLOOKUP(AV73,'item list'!$C$3:$F$115,3,0)</f>
        <v>17</v>
      </c>
      <c r="AS73" s="72" t="str">
        <f>VLOOKUP(AV73,'item list'!$C$3:$F$115,2,0)</f>
        <v>C</v>
      </c>
      <c r="AT73" s="73" t="str">
        <f>VLOOKUP(AV73,'item list'!$C$3:$F$115,4,0)</f>
        <v>Home Appliance</v>
      </c>
      <c r="AU73" s="80"/>
      <c r="AV73" s="54" t="str">
        <f>'[1]30.07-07.08'!$C$140</f>
        <v>Máy làm giá GV102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list'!$C$3:$F$115,3,0)</f>
        <v>17.5</v>
      </c>
      <c r="E74" s="72" t="str">
        <f>VLOOKUP(H74,'item list'!$C$3:$F$115,2,0)</f>
        <v>C</v>
      </c>
      <c r="F74" s="73" t="str">
        <f xml:space="preserve"> VLOOKUP(H74,'item list'!$C$3:$F$115,4,0)</f>
        <v>Household</v>
      </c>
      <c r="G74" s="78"/>
      <c r="H74" s="50" t="str">
        <f>'[1]08.08-14.08'!$C$134</f>
        <v>Giường xếp đa năng Bình Minh Phú</v>
      </c>
      <c r="I74" s="78"/>
      <c r="J74" s="79"/>
      <c r="K74" s="70">
        <f>VLOOKUP(O74,'item list'!$C$3:$F$115,3,0)</f>
        <v>17.5</v>
      </c>
      <c r="L74" s="72" t="str">
        <f>VLOOKUP(O74,'item list'!$C$3:$F$115,2,0)</f>
        <v>C</v>
      </c>
      <c r="M74" s="73" t="str">
        <f xml:space="preserve"> VLOOKUP(O74,'item list'!$C$3:$F$115,4,0)</f>
        <v>Household</v>
      </c>
      <c r="N74" s="78"/>
      <c r="O74" s="50" t="str">
        <f>'[1]08.08-14.08'!$C$134</f>
        <v>Giường xếp đa năng Bình Minh Phú</v>
      </c>
      <c r="P74" s="78"/>
      <c r="Q74" s="79"/>
      <c r="R74" s="70">
        <f>VLOOKUP(V74,'item list'!$C$3:$F$115,3,0)</f>
        <v>17.5</v>
      </c>
      <c r="S74" s="72" t="str">
        <f>VLOOKUP(V74,'item list'!$C$3:$F$115,2,0)</f>
        <v>C</v>
      </c>
      <c r="T74" s="73" t="str">
        <f>VLOOKUP(V74,'item list'!$C$3:$F$115,4,0)</f>
        <v>Household</v>
      </c>
      <c r="U74" s="78"/>
      <c r="V74" s="50" t="str">
        <f>'[1]30.07-07.08'!$C$142</f>
        <v>Giường xếp đa năng Bình Minh Phú</v>
      </c>
      <c r="W74" s="78"/>
      <c r="X74" s="79"/>
      <c r="Y74" s="70">
        <f>VLOOKUP(AC74,'item list'!$C$3:$F$115,3,0)</f>
        <v>17.5</v>
      </c>
      <c r="Z74" s="72" t="str">
        <f>VLOOKUP(AC74,'item list'!$C$3:$F$115,2,0)</f>
        <v>C</v>
      </c>
      <c r="AA74" s="73" t="str">
        <f>VLOOKUP(AC74,'item list'!$C$3:$F$115,4,0)</f>
        <v>Household</v>
      </c>
      <c r="AB74" s="78"/>
      <c r="AC74" s="50" t="str">
        <f>'[1]30.07-07.08'!$C$142</f>
        <v>Giường xếp đa năng Bình Minh Phú</v>
      </c>
      <c r="AD74" s="78"/>
      <c r="AE74" s="79"/>
      <c r="AF74" s="70">
        <f>VLOOKUP(AJ74,'item list'!$C$3:$F$115,3,0)</f>
        <v>17.5</v>
      </c>
      <c r="AG74" s="72" t="str">
        <f>VLOOKUP(AJ74,'item list'!$C$3:$F$115,2,0)</f>
        <v>C</v>
      </c>
      <c r="AH74" s="73" t="str">
        <f>VLOOKUP(AJ74,'item list'!$C$3:$F$115,4,0)</f>
        <v>Household</v>
      </c>
      <c r="AI74" s="78"/>
      <c r="AJ74" s="50" t="str">
        <f>'[1]30.07-07.08'!$C$142</f>
        <v>Giường xếp đa năng Bình Minh Phú</v>
      </c>
      <c r="AK74" s="79"/>
      <c r="AL74" s="70">
        <f>VLOOKUP(AP74,'item list'!$C$3:$F$115,3,0)</f>
        <v>17.5</v>
      </c>
      <c r="AM74" s="72" t="str">
        <f>VLOOKUP(AP74,'item list'!$C$3:$F$115,2,0)</f>
        <v>C</v>
      </c>
      <c r="AN74" s="73" t="str">
        <f>VLOOKUP(AP74,'item list'!$C$3:$F$115,4,0)</f>
        <v>Household</v>
      </c>
      <c r="AO74" s="78"/>
      <c r="AP74" s="50" t="str">
        <f>'[1]30.07-07.08'!$C$142</f>
        <v>Giường xếp đa năng Bình Minh Phú</v>
      </c>
      <c r="AQ74" s="79"/>
      <c r="AR74" s="70">
        <f>VLOOKUP(AV74,'item list'!$C$3:$F$115,3,0)</f>
        <v>17.5</v>
      </c>
      <c r="AS74" s="72" t="str">
        <f>VLOOKUP(AV74,'item list'!$C$3:$F$115,2,0)</f>
        <v>C</v>
      </c>
      <c r="AT74" s="73" t="str">
        <f>VLOOKUP(AV74,'item list'!$C$3:$F$115,4,0)</f>
        <v>Household</v>
      </c>
      <c r="AU74" s="78"/>
      <c r="AV74" s="50" t="str">
        <f>'[1]30.07-07.08'!$C$142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list'!$C$3:$F$115,3,0)</f>
        <v>17.5</v>
      </c>
      <c r="E75" s="72" t="str">
        <f>VLOOKUP(H75,'item list'!$C$3:$F$115,2,0)</f>
        <v>E</v>
      </c>
      <c r="F75" s="73" t="str">
        <f xml:space="preserve"> VLOOKUP(H75,'item list'!$C$3:$F$115,4,0)</f>
        <v>Household</v>
      </c>
      <c r="G75" s="78"/>
      <c r="H75" s="50" t="str">
        <f>'[1]08.08-14.08'!$C$136</f>
        <v>Võng Á Châu</v>
      </c>
      <c r="I75" s="78"/>
      <c r="J75" s="79"/>
      <c r="K75" s="70">
        <f>VLOOKUP(O75,'item list'!$C$3:$F$115,3,0)</f>
        <v>17.5</v>
      </c>
      <c r="L75" s="72" t="str">
        <f>VLOOKUP(O75,'item list'!$C$3:$F$115,2,0)</f>
        <v>E</v>
      </c>
      <c r="M75" s="73" t="str">
        <f xml:space="preserve"> VLOOKUP(O75,'item list'!$C$3:$F$115,4,0)</f>
        <v>Household</v>
      </c>
      <c r="N75" s="78"/>
      <c r="O75" s="50" t="str">
        <f>'[1]08.08-14.08'!$C$136</f>
        <v>Võng Á Châu</v>
      </c>
      <c r="P75" s="78"/>
      <c r="Q75" s="79"/>
      <c r="R75" s="70">
        <f>VLOOKUP(V75,'item list'!$C$3:$F$115,3,0)</f>
        <v>19.239999999999998</v>
      </c>
      <c r="S75" s="72" t="str">
        <f>VLOOKUP(V75,'item list'!$C$3:$F$115,2,0)</f>
        <v>E</v>
      </c>
      <c r="T75" s="73" t="str">
        <f>VLOOKUP(V75,'item list'!$C$3:$F$115,4,0)</f>
        <v>Digital - Electronics</v>
      </c>
      <c r="U75" s="78"/>
      <c r="V75" s="50" t="str">
        <f>'[1]30.07-07.08'!$C$144</f>
        <v>Đầu karaoke Hanco</v>
      </c>
      <c r="W75" s="78"/>
      <c r="X75" s="79"/>
      <c r="Y75" s="70">
        <f>VLOOKUP(AC75,'item list'!$C$3:$F$115,3,0)</f>
        <v>19.239999999999998</v>
      </c>
      <c r="Z75" s="72" t="str">
        <f>VLOOKUP(AC75,'item list'!$C$3:$F$115,2,0)</f>
        <v>E</v>
      </c>
      <c r="AA75" s="73" t="str">
        <f>VLOOKUP(AC75,'item list'!$C$3:$F$115,4,0)</f>
        <v>Digital - Electronics</v>
      </c>
      <c r="AB75" s="78"/>
      <c r="AC75" s="50" t="str">
        <f>'[1]30.07-07.08'!$C$144</f>
        <v>Đầu karaoke Hanco</v>
      </c>
      <c r="AD75" s="78"/>
      <c r="AE75" s="79"/>
      <c r="AF75" s="70">
        <f>VLOOKUP(AJ75,'item list'!$C$3:$F$115,3,0)</f>
        <v>19.239999999999998</v>
      </c>
      <c r="AG75" s="72" t="str">
        <f>VLOOKUP(AJ75,'item list'!$C$3:$F$115,2,0)</f>
        <v>E</v>
      </c>
      <c r="AH75" s="73" t="str">
        <f>VLOOKUP(AJ75,'item list'!$C$3:$F$115,4,0)</f>
        <v>Digital - Electronics</v>
      </c>
      <c r="AI75" s="78"/>
      <c r="AJ75" s="50" t="str">
        <f>'[1]30.07-07.08'!$C$144</f>
        <v>Đầu karaoke Hanco</v>
      </c>
      <c r="AK75" s="79"/>
      <c r="AL75" s="70">
        <f>VLOOKUP(AP75,'item list'!$C$3:$F$115,3,0)</f>
        <v>19.239999999999998</v>
      </c>
      <c r="AM75" s="72" t="str">
        <f>VLOOKUP(AP75,'item list'!$C$3:$F$115,2,0)</f>
        <v>E</v>
      </c>
      <c r="AN75" s="73" t="str">
        <f>VLOOKUP(AP75,'item list'!$C$3:$F$115,4,0)</f>
        <v>Digital - Electronics</v>
      </c>
      <c r="AO75" s="78"/>
      <c r="AP75" s="50" t="str">
        <f>'[1]30.07-07.08'!$C$144</f>
        <v>Đầu karaoke Hanco</v>
      </c>
      <c r="AQ75" s="79"/>
      <c r="AR75" s="70">
        <f>VLOOKUP(AV75,'item list'!$C$3:$F$115,3,0)</f>
        <v>19.239999999999998</v>
      </c>
      <c r="AS75" s="72" t="str">
        <f>VLOOKUP(AV75,'item list'!$C$3:$F$115,2,0)</f>
        <v>E</v>
      </c>
      <c r="AT75" s="73" t="str">
        <f>VLOOKUP(AV75,'item list'!$C$3:$F$115,4,0)</f>
        <v>Digital - Electronics</v>
      </c>
      <c r="AU75" s="78"/>
      <c r="AV75" s="50" t="str">
        <f>'[1]30.07-07.08'!$C$144</f>
        <v>Đầu karaoke Hanco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25" type="noConversion"/>
  <conditionalFormatting sqref="BA5:BA75">
    <cfRule type="cellIs" dxfId="849" priority="7906" operator="equal">
      <formula>"Food"</formula>
    </cfRule>
    <cfRule type="cellIs" dxfId="848" priority="7907" operator="equal">
      <formula>"Digital - Electronics"</formula>
    </cfRule>
    <cfRule type="cellIs" dxfId="847" priority="7908" operator="equal">
      <formula>"Home Appliance"</formula>
    </cfRule>
    <cfRule type="cellIs" dxfId="846" priority="7909" operator="equal">
      <formula>"Household"</formula>
    </cfRule>
    <cfRule type="cellIs" dxfId="845" priority="7910" operator="equal">
      <formula>"Home Textile"</formula>
    </cfRule>
    <cfRule type="cellIs" dxfId="844" priority="7911" operator="equal">
      <formula>"Health Equipment"</formula>
    </cfRule>
    <cfRule type="cellIs" dxfId="843" priority="7912" operator="equal">
      <formula>"Health Supplement"</formula>
    </cfRule>
    <cfRule type="cellIs" dxfId="842" priority="7913" operator="equal">
      <formula>"Sports"</formula>
    </cfRule>
    <cfRule type="cellIs" dxfId="841" priority="7914" operator="equal">
      <formula>"Kitchen Utensils"</formula>
    </cfRule>
    <cfRule type="cellIs" dxfId="840" priority="7915" operator="equal">
      <formula>"Kitchen Electronics"</formula>
    </cfRule>
    <cfRule type="cellIs" dxfId="839" priority="7916" operator="equal">
      <formula>"Beauty - Cosmetics"</formula>
    </cfRule>
    <cfRule type="cellIs" dxfId="838" priority="7917" operator="equal">
      <formula>"Fashion"</formula>
    </cfRule>
    <cfRule type="cellIs" dxfId="837" priority="7918" operator="equal">
      <formula>"Accessory"</formula>
    </cfRule>
    <cfRule type="cellIs" dxfId="836" priority="7919" operator="equal">
      <formula>"Kid"</formula>
    </cfRule>
    <cfRule type="cellIs" dxfId="835" priority="7920" operator="equal">
      <formula>"Finance"</formula>
    </cfRule>
    <cfRule type="cellIs" dxfId="834" priority="7921" operator="equal">
      <formula>"Service"</formula>
    </cfRule>
    <cfRule type="cellIs" dxfId="833" priority="7922" operator="equal">
      <formula>"Others"</formula>
    </cfRule>
  </conditionalFormatting>
  <conditionalFormatting sqref="BT5:BT75">
    <cfRule type="cellIs" dxfId="832" priority="7702" operator="equal">
      <formula>"Food"</formula>
    </cfRule>
    <cfRule type="cellIs" dxfId="831" priority="7703" operator="equal">
      <formula>"Digital - Electronics"</formula>
    </cfRule>
    <cfRule type="cellIs" dxfId="830" priority="7704" operator="equal">
      <formula>"Home Appliance"</formula>
    </cfRule>
    <cfRule type="cellIs" dxfId="829" priority="7705" operator="equal">
      <formula>"Household"</formula>
    </cfRule>
    <cfRule type="cellIs" dxfId="828" priority="7706" operator="equal">
      <formula>"Home Textile"</formula>
    </cfRule>
    <cfRule type="cellIs" dxfId="827" priority="7707" operator="equal">
      <formula>"Health Equipment"</formula>
    </cfRule>
    <cfRule type="cellIs" dxfId="826" priority="7708" operator="equal">
      <formula>"Health Supplement"</formula>
    </cfRule>
    <cfRule type="cellIs" dxfId="825" priority="7709" operator="equal">
      <formula>"Sports"</formula>
    </cfRule>
    <cfRule type="cellIs" dxfId="824" priority="7710" operator="equal">
      <formula>"Kitchen Utensils"</formula>
    </cfRule>
    <cfRule type="cellIs" dxfId="823" priority="7711" operator="equal">
      <formula>"Kitchen Electronics"</formula>
    </cfRule>
    <cfRule type="cellIs" dxfId="822" priority="7712" operator="equal">
      <formula>"Beauty - Cosmetics"</formula>
    </cfRule>
    <cfRule type="cellIs" dxfId="821" priority="7713" operator="equal">
      <formula>"Fashion"</formula>
    </cfRule>
    <cfRule type="cellIs" dxfId="820" priority="7714" operator="equal">
      <formula>"Accessory"</formula>
    </cfRule>
    <cfRule type="cellIs" dxfId="819" priority="7715" operator="equal">
      <formula>"Kid"</formula>
    </cfRule>
    <cfRule type="cellIs" dxfId="818" priority="7716" operator="equal">
      <formula>"Finance"</formula>
    </cfRule>
    <cfRule type="cellIs" dxfId="817" priority="7717" operator="equal">
      <formula>"Service"</formula>
    </cfRule>
    <cfRule type="cellIs" dxfId="816" priority="7718" operator="equal">
      <formula>"Others"</formula>
    </cfRule>
  </conditionalFormatting>
  <conditionalFormatting sqref="BN5:BN75">
    <cfRule type="cellIs" dxfId="815" priority="7685" operator="equal">
      <formula>"Food"</formula>
    </cfRule>
    <cfRule type="cellIs" dxfId="814" priority="7686" operator="equal">
      <formula>"Digital - Electronics"</formula>
    </cfRule>
    <cfRule type="cellIs" dxfId="813" priority="7687" operator="equal">
      <formula>"Home Appliance"</formula>
    </cfRule>
    <cfRule type="cellIs" dxfId="812" priority="7688" operator="equal">
      <formula>"Household"</formula>
    </cfRule>
    <cfRule type="cellIs" dxfId="811" priority="7689" operator="equal">
      <formula>"Home Textile"</formula>
    </cfRule>
    <cfRule type="cellIs" dxfId="810" priority="7690" operator="equal">
      <formula>"Health Equipment"</formula>
    </cfRule>
    <cfRule type="cellIs" dxfId="809" priority="7691" operator="equal">
      <formula>"Health Supplement"</formula>
    </cfRule>
    <cfRule type="cellIs" dxfId="808" priority="7692" operator="equal">
      <formula>"Sports"</formula>
    </cfRule>
    <cfRule type="cellIs" dxfId="807" priority="7693" operator="equal">
      <formula>"Kitchen Utensils"</formula>
    </cfRule>
    <cfRule type="cellIs" dxfId="806" priority="7694" operator="equal">
      <formula>"Kitchen Electronics"</formula>
    </cfRule>
    <cfRule type="cellIs" dxfId="805" priority="7695" operator="equal">
      <formula>"Beauty - Cosmetics"</formula>
    </cfRule>
    <cfRule type="cellIs" dxfId="804" priority="7696" operator="equal">
      <formula>"Fashion"</formula>
    </cfRule>
    <cfRule type="cellIs" dxfId="803" priority="7697" operator="equal">
      <formula>"Accessory"</formula>
    </cfRule>
    <cfRule type="cellIs" dxfId="802" priority="7698" operator="equal">
      <formula>"Kid"</formula>
    </cfRule>
    <cfRule type="cellIs" dxfId="801" priority="7699" operator="equal">
      <formula>"Finance"</formula>
    </cfRule>
    <cfRule type="cellIs" dxfId="800" priority="7700" operator="equal">
      <formula>"Service"</formula>
    </cfRule>
    <cfRule type="cellIs" dxfId="799" priority="7701" operator="equal">
      <formula>"Others"</formula>
    </cfRule>
  </conditionalFormatting>
  <conditionalFormatting sqref="BH5:BH75">
    <cfRule type="cellIs" dxfId="798" priority="7668" operator="equal">
      <formula>"Food"</formula>
    </cfRule>
    <cfRule type="cellIs" dxfId="797" priority="7669" operator="equal">
      <formula>"Digital - Electronics"</formula>
    </cfRule>
    <cfRule type="cellIs" dxfId="796" priority="7670" operator="equal">
      <formula>"Home Appliance"</formula>
    </cfRule>
    <cfRule type="cellIs" dxfId="795" priority="7671" operator="equal">
      <formula>"Household"</formula>
    </cfRule>
    <cfRule type="cellIs" dxfId="794" priority="7672" operator="equal">
      <formula>"Home Textile"</formula>
    </cfRule>
    <cfRule type="cellIs" dxfId="793" priority="7673" operator="equal">
      <formula>"Health Equipment"</formula>
    </cfRule>
    <cfRule type="cellIs" dxfId="792" priority="7674" operator="equal">
      <formula>"Health Supplement"</formula>
    </cfRule>
    <cfRule type="cellIs" dxfId="791" priority="7675" operator="equal">
      <formula>"Sports"</formula>
    </cfRule>
    <cfRule type="cellIs" dxfId="790" priority="7676" operator="equal">
      <formula>"Kitchen Utensils"</formula>
    </cfRule>
    <cfRule type="cellIs" dxfId="789" priority="7677" operator="equal">
      <formula>"Kitchen Electronics"</formula>
    </cfRule>
    <cfRule type="cellIs" dxfId="788" priority="7678" operator="equal">
      <formula>"Beauty - Cosmetics"</formula>
    </cfRule>
    <cfRule type="cellIs" dxfId="787" priority="7679" operator="equal">
      <formula>"Fashion"</formula>
    </cfRule>
    <cfRule type="cellIs" dxfId="786" priority="7680" operator="equal">
      <formula>"Accessory"</formula>
    </cfRule>
    <cfRule type="cellIs" dxfId="785" priority="7681" operator="equal">
      <formula>"Kid"</formula>
    </cfRule>
    <cfRule type="cellIs" dxfId="784" priority="7682" operator="equal">
      <formula>"Finance"</formula>
    </cfRule>
    <cfRule type="cellIs" dxfId="783" priority="7683" operator="equal">
      <formula>"Service"</formula>
    </cfRule>
    <cfRule type="cellIs" dxfId="782" priority="7684" operator="equal">
      <formula>"Others"</formula>
    </cfRule>
  </conditionalFormatting>
  <conditionalFormatting sqref="AN76:AN77">
    <cfRule type="cellIs" dxfId="781" priority="3588" operator="equal">
      <formula>"Food"</formula>
    </cfRule>
    <cfRule type="cellIs" dxfId="780" priority="3589" operator="equal">
      <formula>"Digital - Electronics"</formula>
    </cfRule>
    <cfRule type="cellIs" dxfId="779" priority="3590" operator="equal">
      <formula>"Home Appliance"</formula>
    </cfRule>
    <cfRule type="cellIs" dxfId="778" priority="3591" operator="equal">
      <formula>"Household"</formula>
    </cfRule>
    <cfRule type="cellIs" dxfId="777" priority="3592" operator="equal">
      <formula>"Home Textile"</formula>
    </cfRule>
    <cfRule type="cellIs" dxfId="776" priority="3593" operator="equal">
      <formula>"Health Equipment"</formula>
    </cfRule>
    <cfRule type="cellIs" dxfId="775" priority="3594" operator="equal">
      <formula>"Health Supplement"</formula>
    </cfRule>
    <cfRule type="cellIs" dxfId="774" priority="3595" operator="equal">
      <formula>"Sports"</formula>
    </cfRule>
    <cfRule type="cellIs" dxfId="773" priority="3596" operator="equal">
      <formula>"Kitchen Utensils"</formula>
    </cfRule>
    <cfRule type="cellIs" dxfId="772" priority="3597" operator="equal">
      <formula>"Kitchen Electronics"</formula>
    </cfRule>
    <cfRule type="cellIs" dxfId="771" priority="3598" operator="equal">
      <formula>"Beauty - Cosmetics"</formula>
    </cfRule>
    <cfRule type="cellIs" dxfId="770" priority="3599" operator="equal">
      <formula>"Fashion"</formula>
    </cfRule>
    <cfRule type="cellIs" dxfId="769" priority="3600" operator="equal">
      <formula>"Accessory"</formula>
    </cfRule>
    <cfRule type="cellIs" dxfId="768" priority="3601" operator="equal">
      <formula>"Kid"</formula>
    </cfRule>
    <cfRule type="cellIs" dxfId="767" priority="3602" operator="equal">
      <formula>"Finance"</formula>
    </cfRule>
    <cfRule type="cellIs" dxfId="766" priority="3603" operator="equal">
      <formula>"Service"</formula>
    </cfRule>
    <cfRule type="cellIs" dxfId="765" priority="3604" operator="equal">
      <formula>"Others"</formula>
    </cfRule>
  </conditionalFormatting>
  <conditionalFormatting sqref="AN76:AN77">
    <cfRule type="cellIs" dxfId="764" priority="3571" operator="equal">
      <formula>"Food"</formula>
    </cfRule>
    <cfRule type="cellIs" dxfId="763" priority="3572" operator="equal">
      <formula>"Digital - Electronics"</formula>
    </cfRule>
    <cfRule type="cellIs" dxfId="762" priority="3573" operator="equal">
      <formula>"Home Appliance"</formula>
    </cfRule>
    <cfRule type="cellIs" dxfId="761" priority="3574" operator="equal">
      <formula>"Household"</formula>
    </cfRule>
    <cfRule type="cellIs" dxfId="760" priority="3575" operator="equal">
      <formula>"Home Textile"</formula>
    </cfRule>
    <cfRule type="cellIs" dxfId="759" priority="3576" operator="equal">
      <formula>"Health Equipment"</formula>
    </cfRule>
    <cfRule type="cellIs" dxfId="758" priority="3577" operator="equal">
      <formula>"Health Supplement"</formula>
    </cfRule>
    <cfRule type="cellIs" dxfId="757" priority="3578" operator="equal">
      <formula>"Sports"</formula>
    </cfRule>
    <cfRule type="cellIs" dxfId="756" priority="3579" operator="equal">
      <formula>"Kitchen Utensils"</formula>
    </cfRule>
    <cfRule type="cellIs" dxfId="755" priority="3580" operator="equal">
      <formula>"Kitchen Electronics"</formula>
    </cfRule>
    <cfRule type="cellIs" dxfId="754" priority="3581" operator="equal">
      <formula>"Beauty - Cosmetics"</formula>
    </cfRule>
    <cfRule type="cellIs" dxfId="753" priority="3582" operator="equal">
      <formula>"Fashion"</formula>
    </cfRule>
    <cfRule type="cellIs" dxfId="752" priority="3583" operator="equal">
      <formula>"Accessory"</formula>
    </cfRule>
    <cfRule type="cellIs" dxfId="751" priority="3584" operator="equal">
      <formula>"Kid"</formula>
    </cfRule>
    <cfRule type="cellIs" dxfId="750" priority="3585" operator="equal">
      <formula>"Finance"</formula>
    </cfRule>
    <cfRule type="cellIs" dxfId="749" priority="3586" operator="equal">
      <formula>"Service"</formula>
    </cfRule>
    <cfRule type="cellIs" dxfId="748" priority="3587" operator="equal">
      <formula>"Others"</formula>
    </cfRule>
  </conditionalFormatting>
  <conditionalFormatting sqref="T77">
    <cfRule type="cellIs" dxfId="713" priority="1174" operator="equal">
      <formula>"Food"</formula>
    </cfRule>
    <cfRule type="cellIs" dxfId="712" priority="1175" operator="equal">
      <formula>"Digital - Electronics"</formula>
    </cfRule>
    <cfRule type="cellIs" dxfId="711" priority="1176" operator="equal">
      <formula>"Home Appliance"</formula>
    </cfRule>
    <cfRule type="cellIs" dxfId="710" priority="1177" operator="equal">
      <formula>"Household"</formula>
    </cfRule>
    <cfRule type="cellIs" dxfId="709" priority="1178" operator="equal">
      <formula>"Home Textile"</formula>
    </cfRule>
    <cfRule type="cellIs" dxfId="708" priority="1179" operator="equal">
      <formula>"Health Equipment"</formula>
    </cfRule>
    <cfRule type="cellIs" dxfId="707" priority="1180" operator="equal">
      <formula>"Health Supplement"</formula>
    </cfRule>
    <cfRule type="cellIs" dxfId="706" priority="1181" operator="equal">
      <formula>"Sports"</formula>
    </cfRule>
    <cfRule type="cellIs" dxfId="705" priority="1182" operator="equal">
      <formula>"Kitchen Utensils"</formula>
    </cfRule>
    <cfRule type="cellIs" dxfId="704" priority="1183" operator="equal">
      <formula>"Kitchen Electronics"</formula>
    </cfRule>
    <cfRule type="cellIs" dxfId="703" priority="1184" operator="equal">
      <formula>"Beauty - Cosmetics"</formula>
    </cfRule>
    <cfRule type="cellIs" dxfId="702" priority="1185" operator="equal">
      <formula>"Fashion"</formula>
    </cfRule>
    <cfRule type="cellIs" dxfId="701" priority="1186" operator="equal">
      <formula>"Accessory"</formula>
    </cfRule>
    <cfRule type="cellIs" dxfId="700" priority="1187" operator="equal">
      <formula>"Kid"</formula>
    </cfRule>
    <cfRule type="cellIs" dxfId="699" priority="1188" operator="equal">
      <formula>"Finance"</formula>
    </cfRule>
    <cfRule type="cellIs" dxfId="698" priority="1189" operator="equal">
      <formula>"Service"</formula>
    </cfRule>
    <cfRule type="cellIs" dxfId="697" priority="1190" operator="equal">
      <formula>"Others"</formula>
    </cfRule>
  </conditionalFormatting>
  <conditionalFormatting sqref="T77">
    <cfRule type="cellIs" dxfId="696" priority="1157" operator="equal">
      <formula>"Food"</formula>
    </cfRule>
    <cfRule type="cellIs" dxfId="695" priority="1158" operator="equal">
      <formula>"Digital - Electronics"</formula>
    </cfRule>
    <cfRule type="cellIs" dxfId="694" priority="1159" operator="equal">
      <formula>"Home Appliance"</formula>
    </cfRule>
    <cfRule type="cellIs" dxfId="693" priority="1160" operator="equal">
      <formula>"Household"</formula>
    </cfRule>
    <cfRule type="cellIs" dxfId="692" priority="1161" operator="equal">
      <formula>"Home Textile"</formula>
    </cfRule>
    <cfRule type="cellIs" dxfId="691" priority="1162" operator="equal">
      <formula>"Health Equipment"</formula>
    </cfRule>
    <cfRule type="cellIs" dxfId="690" priority="1163" operator="equal">
      <formula>"Health Supplement"</formula>
    </cfRule>
    <cfRule type="cellIs" dxfId="689" priority="1164" operator="equal">
      <formula>"Sports"</formula>
    </cfRule>
    <cfRule type="cellIs" dxfId="688" priority="1165" operator="equal">
      <formula>"Kitchen Utensils"</formula>
    </cfRule>
    <cfRule type="cellIs" dxfId="687" priority="1166" operator="equal">
      <formula>"Kitchen Electronics"</formula>
    </cfRule>
    <cfRule type="cellIs" dxfId="686" priority="1167" operator="equal">
      <formula>"Beauty - Cosmetics"</formula>
    </cfRule>
    <cfRule type="cellIs" dxfId="685" priority="1168" operator="equal">
      <formula>"Fashion"</formula>
    </cfRule>
    <cfRule type="cellIs" dxfId="684" priority="1169" operator="equal">
      <formula>"Accessory"</formula>
    </cfRule>
    <cfRule type="cellIs" dxfId="683" priority="1170" operator="equal">
      <formula>"Kid"</formula>
    </cfRule>
    <cfRule type="cellIs" dxfId="682" priority="1171" operator="equal">
      <formula>"Finance"</formula>
    </cfRule>
    <cfRule type="cellIs" dxfId="681" priority="1172" operator="equal">
      <formula>"Service"</formula>
    </cfRule>
    <cfRule type="cellIs" dxfId="680" priority="1173" operator="equal">
      <formula>"Others"</formula>
    </cfRule>
  </conditionalFormatting>
  <conditionalFormatting sqref="AH77">
    <cfRule type="cellIs" dxfId="679" priority="1038" operator="equal">
      <formula>"Food"</formula>
    </cfRule>
    <cfRule type="cellIs" dxfId="678" priority="1039" operator="equal">
      <formula>"Digital - Electronics"</formula>
    </cfRule>
    <cfRule type="cellIs" dxfId="677" priority="1040" operator="equal">
      <formula>"Home Appliance"</formula>
    </cfRule>
    <cfRule type="cellIs" dxfId="676" priority="1041" operator="equal">
      <formula>"Household"</formula>
    </cfRule>
    <cfRule type="cellIs" dxfId="675" priority="1042" operator="equal">
      <formula>"Home Textile"</formula>
    </cfRule>
    <cfRule type="cellIs" dxfId="674" priority="1043" operator="equal">
      <formula>"Health Equipment"</formula>
    </cfRule>
    <cfRule type="cellIs" dxfId="673" priority="1044" operator="equal">
      <formula>"Health Supplement"</formula>
    </cfRule>
    <cfRule type="cellIs" dxfId="672" priority="1045" operator="equal">
      <formula>"Sports"</formula>
    </cfRule>
    <cfRule type="cellIs" dxfId="671" priority="1046" operator="equal">
      <formula>"Kitchen Utensils"</formula>
    </cfRule>
    <cfRule type="cellIs" dxfId="670" priority="1047" operator="equal">
      <formula>"Kitchen Electronics"</formula>
    </cfRule>
    <cfRule type="cellIs" dxfId="669" priority="1048" operator="equal">
      <formula>"Beauty - Cosmetics"</formula>
    </cfRule>
    <cfRule type="cellIs" dxfId="668" priority="1049" operator="equal">
      <formula>"Fashion"</formula>
    </cfRule>
    <cfRule type="cellIs" dxfId="667" priority="1050" operator="equal">
      <formula>"Accessory"</formula>
    </cfRule>
    <cfRule type="cellIs" dxfId="666" priority="1051" operator="equal">
      <formula>"Kid"</formula>
    </cfRule>
    <cfRule type="cellIs" dxfId="665" priority="1052" operator="equal">
      <formula>"Finance"</formula>
    </cfRule>
    <cfRule type="cellIs" dxfId="664" priority="1053" operator="equal">
      <formula>"Service"</formula>
    </cfRule>
    <cfRule type="cellIs" dxfId="663" priority="1054" operator="equal">
      <formula>"Others"</formula>
    </cfRule>
  </conditionalFormatting>
  <conditionalFormatting sqref="AH77">
    <cfRule type="cellIs" dxfId="662" priority="1021" operator="equal">
      <formula>"Food"</formula>
    </cfRule>
    <cfRule type="cellIs" dxfId="661" priority="1022" operator="equal">
      <formula>"Digital - Electronics"</formula>
    </cfRule>
    <cfRule type="cellIs" dxfId="660" priority="1023" operator="equal">
      <formula>"Home Appliance"</formula>
    </cfRule>
    <cfRule type="cellIs" dxfId="659" priority="1024" operator="equal">
      <formula>"Household"</formula>
    </cfRule>
    <cfRule type="cellIs" dxfId="658" priority="1025" operator="equal">
      <formula>"Home Textile"</formula>
    </cfRule>
    <cfRule type="cellIs" dxfId="657" priority="1026" operator="equal">
      <formula>"Health Equipment"</formula>
    </cfRule>
    <cfRule type="cellIs" dxfId="656" priority="1027" operator="equal">
      <formula>"Health Supplement"</formula>
    </cfRule>
    <cfRule type="cellIs" dxfId="655" priority="1028" operator="equal">
      <formula>"Sports"</formula>
    </cfRule>
    <cfRule type="cellIs" dxfId="654" priority="1029" operator="equal">
      <formula>"Kitchen Utensils"</formula>
    </cfRule>
    <cfRule type="cellIs" dxfId="653" priority="1030" operator="equal">
      <formula>"Kitchen Electronics"</formula>
    </cfRule>
    <cfRule type="cellIs" dxfId="652" priority="1031" operator="equal">
      <formula>"Beauty - Cosmetics"</formula>
    </cfRule>
    <cfRule type="cellIs" dxfId="651" priority="1032" operator="equal">
      <formula>"Fashion"</formula>
    </cfRule>
    <cfRule type="cellIs" dxfId="650" priority="1033" operator="equal">
      <formula>"Accessory"</formula>
    </cfRule>
    <cfRule type="cellIs" dxfId="649" priority="1034" operator="equal">
      <formula>"Kid"</formula>
    </cfRule>
    <cfRule type="cellIs" dxfId="648" priority="1035" operator="equal">
      <formula>"Finance"</formula>
    </cfRule>
    <cfRule type="cellIs" dxfId="647" priority="1036" operator="equal">
      <formula>"Service"</formula>
    </cfRule>
    <cfRule type="cellIs" dxfId="646" priority="1037" operator="equal">
      <formula>"Others"</formula>
    </cfRule>
  </conditionalFormatting>
  <conditionalFormatting sqref="AA76">
    <cfRule type="cellIs" dxfId="645" priority="528" operator="equal">
      <formula>"Food"</formula>
    </cfRule>
    <cfRule type="cellIs" dxfId="644" priority="529" operator="equal">
      <formula>"Digital - Electronics"</formula>
    </cfRule>
    <cfRule type="cellIs" dxfId="643" priority="530" operator="equal">
      <formula>"Home Appliance"</formula>
    </cfRule>
    <cfRule type="cellIs" dxfId="642" priority="531" operator="equal">
      <formula>"Household"</formula>
    </cfRule>
    <cfRule type="cellIs" dxfId="641" priority="532" operator="equal">
      <formula>"Home Textile"</formula>
    </cfRule>
    <cfRule type="cellIs" dxfId="640" priority="533" operator="equal">
      <formula>"Health Equipment"</formula>
    </cfRule>
    <cfRule type="cellIs" dxfId="639" priority="534" operator="equal">
      <formula>"Health Supplement"</formula>
    </cfRule>
    <cfRule type="cellIs" dxfId="638" priority="535" operator="equal">
      <formula>"Sports"</formula>
    </cfRule>
    <cfRule type="cellIs" dxfId="637" priority="536" operator="equal">
      <formula>"Kitchen Utensils"</formula>
    </cfRule>
    <cfRule type="cellIs" dxfId="636" priority="537" operator="equal">
      <formula>"Kitchen Electronics"</formula>
    </cfRule>
    <cfRule type="cellIs" dxfId="635" priority="538" operator="equal">
      <formula>"Beauty - Cosmetics"</formula>
    </cfRule>
    <cfRule type="cellIs" dxfId="634" priority="539" operator="equal">
      <formula>"Fashion"</formula>
    </cfRule>
    <cfRule type="cellIs" dxfId="633" priority="540" operator="equal">
      <formula>"Accessory"</formula>
    </cfRule>
    <cfRule type="cellIs" dxfId="632" priority="541" operator="equal">
      <formula>"Kid"</formula>
    </cfRule>
    <cfRule type="cellIs" dxfId="631" priority="542" operator="equal">
      <formula>"Finance"</formula>
    </cfRule>
    <cfRule type="cellIs" dxfId="630" priority="543" operator="equal">
      <formula>"Service"</formula>
    </cfRule>
    <cfRule type="cellIs" dxfId="629" priority="544" operator="equal">
      <formula>"Others"</formula>
    </cfRule>
  </conditionalFormatting>
  <conditionalFormatting sqref="AA76">
    <cfRule type="cellIs" dxfId="628" priority="511" operator="equal">
      <formula>"Food"</formula>
    </cfRule>
    <cfRule type="cellIs" dxfId="627" priority="512" operator="equal">
      <formula>"Digital - Electronics"</formula>
    </cfRule>
    <cfRule type="cellIs" dxfId="626" priority="513" operator="equal">
      <formula>"Home Appliance"</formula>
    </cfRule>
    <cfRule type="cellIs" dxfId="625" priority="514" operator="equal">
      <formula>"Household"</formula>
    </cfRule>
    <cfRule type="cellIs" dxfId="624" priority="515" operator="equal">
      <formula>"Home Textile"</formula>
    </cfRule>
    <cfRule type="cellIs" dxfId="623" priority="516" operator="equal">
      <formula>"Health Equipment"</formula>
    </cfRule>
    <cfRule type="cellIs" dxfId="622" priority="517" operator="equal">
      <formula>"Health Supplement"</formula>
    </cfRule>
    <cfRule type="cellIs" dxfId="621" priority="518" operator="equal">
      <formula>"Sports"</formula>
    </cfRule>
    <cfRule type="cellIs" dxfId="620" priority="519" operator="equal">
      <formula>"Kitchen Utensils"</formula>
    </cfRule>
    <cfRule type="cellIs" dxfId="619" priority="520" operator="equal">
      <formula>"Kitchen Electronics"</formula>
    </cfRule>
    <cfRule type="cellIs" dxfId="618" priority="521" operator="equal">
      <formula>"Beauty - Cosmetics"</formula>
    </cfRule>
    <cfRule type="cellIs" dxfId="617" priority="522" operator="equal">
      <formula>"Fashion"</formula>
    </cfRule>
    <cfRule type="cellIs" dxfId="616" priority="523" operator="equal">
      <formula>"Accessory"</formula>
    </cfRule>
    <cfRule type="cellIs" dxfId="615" priority="524" operator="equal">
      <formula>"Kid"</formula>
    </cfRule>
    <cfRule type="cellIs" dxfId="614" priority="525" operator="equal">
      <formula>"Finance"</formula>
    </cfRule>
    <cfRule type="cellIs" dxfId="613" priority="526" operator="equal">
      <formula>"Service"</formula>
    </cfRule>
    <cfRule type="cellIs" dxfId="612" priority="527" operator="equal">
      <formula>"Others"</formula>
    </cfRule>
  </conditionalFormatting>
  <conditionalFormatting sqref="AH76">
    <cfRule type="cellIs" dxfId="577" priority="630" operator="equal">
      <formula>"Food"</formula>
    </cfRule>
    <cfRule type="cellIs" dxfId="576" priority="631" operator="equal">
      <formula>"Digital - Electronics"</formula>
    </cfRule>
    <cfRule type="cellIs" dxfId="575" priority="632" operator="equal">
      <formula>"Home Appliance"</formula>
    </cfRule>
    <cfRule type="cellIs" dxfId="574" priority="633" operator="equal">
      <formula>"Household"</formula>
    </cfRule>
    <cfRule type="cellIs" dxfId="573" priority="634" operator="equal">
      <formula>"Home Textile"</formula>
    </cfRule>
    <cfRule type="cellIs" dxfId="572" priority="635" operator="equal">
      <formula>"Health Equipment"</formula>
    </cfRule>
    <cfRule type="cellIs" dxfId="571" priority="636" operator="equal">
      <formula>"Health Supplement"</formula>
    </cfRule>
    <cfRule type="cellIs" dxfId="570" priority="637" operator="equal">
      <formula>"Sports"</formula>
    </cfRule>
    <cfRule type="cellIs" dxfId="569" priority="638" operator="equal">
      <formula>"Kitchen Utensils"</formula>
    </cfRule>
    <cfRule type="cellIs" dxfId="568" priority="639" operator="equal">
      <formula>"Kitchen Electronics"</formula>
    </cfRule>
    <cfRule type="cellIs" dxfId="567" priority="640" operator="equal">
      <formula>"Beauty - Cosmetics"</formula>
    </cfRule>
    <cfRule type="cellIs" dxfId="566" priority="641" operator="equal">
      <formula>"Fashion"</formula>
    </cfRule>
    <cfRule type="cellIs" dxfId="565" priority="642" operator="equal">
      <formula>"Accessory"</formula>
    </cfRule>
    <cfRule type="cellIs" dxfId="564" priority="643" operator="equal">
      <formula>"Kid"</formula>
    </cfRule>
    <cfRule type="cellIs" dxfId="563" priority="644" operator="equal">
      <formula>"Finance"</formula>
    </cfRule>
    <cfRule type="cellIs" dxfId="562" priority="645" operator="equal">
      <formula>"Service"</formula>
    </cfRule>
    <cfRule type="cellIs" dxfId="561" priority="646" operator="equal">
      <formula>"Others"</formula>
    </cfRule>
  </conditionalFormatting>
  <conditionalFormatting sqref="AH76">
    <cfRule type="cellIs" dxfId="560" priority="613" operator="equal">
      <formula>"Food"</formula>
    </cfRule>
    <cfRule type="cellIs" dxfId="559" priority="614" operator="equal">
      <formula>"Digital - Electronics"</formula>
    </cfRule>
    <cfRule type="cellIs" dxfId="558" priority="615" operator="equal">
      <formula>"Home Appliance"</formula>
    </cfRule>
    <cfRule type="cellIs" dxfId="557" priority="616" operator="equal">
      <formula>"Household"</formula>
    </cfRule>
    <cfRule type="cellIs" dxfId="556" priority="617" operator="equal">
      <formula>"Home Textile"</formula>
    </cfRule>
    <cfRule type="cellIs" dxfId="555" priority="618" operator="equal">
      <formula>"Health Equipment"</formula>
    </cfRule>
    <cfRule type="cellIs" dxfId="554" priority="619" operator="equal">
      <formula>"Health Supplement"</formula>
    </cfRule>
    <cfRule type="cellIs" dxfId="553" priority="620" operator="equal">
      <formula>"Sports"</formula>
    </cfRule>
    <cfRule type="cellIs" dxfId="552" priority="621" operator="equal">
      <formula>"Kitchen Utensils"</formula>
    </cfRule>
    <cfRule type="cellIs" dxfId="551" priority="622" operator="equal">
      <formula>"Kitchen Electronics"</formula>
    </cfRule>
    <cfRule type="cellIs" dxfId="550" priority="623" operator="equal">
      <formula>"Beauty - Cosmetics"</formula>
    </cfRule>
    <cfRule type="cellIs" dxfId="549" priority="624" operator="equal">
      <formula>"Fashion"</formula>
    </cfRule>
    <cfRule type="cellIs" dxfId="548" priority="625" operator="equal">
      <formula>"Accessory"</formula>
    </cfRule>
    <cfRule type="cellIs" dxfId="547" priority="626" operator="equal">
      <formula>"Kid"</formula>
    </cfRule>
    <cfRule type="cellIs" dxfId="546" priority="627" operator="equal">
      <formula>"Finance"</formula>
    </cfRule>
    <cfRule type="cellIs" dxfId="545" priority="628" operator="equal">
      <formula>"Service"</formula>
    </cfRule>
    <cfRule type="cellIs" dxfId="544" priority="629" operator="equal">
      <formula>"Others"</formula>
    </cfRule>
  </conditionalFormatting>
  <conditionalFormatting sqref="AA77">
    <cfRule type="cellIs" dxfId="509" priority="562" operator="equal">
      <formula>"Food"</formula>
    </cfRule>
    <cfRule type="cellIs" dxfId="508" priority="563" operator="equal">
      <formula>"Digital - Electronics"</formula>
    </cfRule>
    <cfRule type="cellIs" dxfId="507" priority="564" operator="equal">
      <formula>"Home Appliance"</formula>
    </cfRule>
    <cfRule type="cellIs" dxfId="506" priority="565" operator="equal">
      <formula>"Household"</formula>
    </cfRule>
    <cfRule type="cellIs" dxfId="505" priority="566" operator="equal">
      <formula>"Home Textile"</formula>
    </cfRule>
    <cfRule type="cellIs" dxfId="504" priority="567" operator="equal">
      <formula>"Health Equipment"</formula>
    </cfRule>
    <cfRule type="cellIs" dxfId="503" priority="568" operator="equal">
      <formula>"Health Supplement"</formula>
    </cfRule>
    <cfRule type="cellIs" dxfId="502" priority="569" operator="equal">
      <formula>"Sports"</formula>
    </cfRule>
    <cfRule type="cellIs" dxfId="501" priority="570" operator="equal">
      <formula>"Kitchen Utensils"</formula>
    </cfRule>
    <cfRule type="cellIs" dxfId="500" priority="571" operator="equal">
      <formula>"Kitchen Electronics"</formula>
    </cfRule>
    <cfRule type="cellIs" dxfId="499" priority="572" operator="equal">
      <formula>"Beauty - Cosmetics"</formula>
    </cfRule>
    <cfRule type="cellIs" dxfId="498" priority="573" operator="equal">
      <formula>"Fashion"</formula>
    </cfRule>
    <cfRule type="cellIs" dxfId="497" priority="574" operator="equal">
      <formula>"Accessory"</formula>
    </cfRule>
    <cfRule type="cellIs" dxfId="496" priority="575" operator="equal">
      <formula>"Kid"</formula>
    </cfRule>
    <cfRule type="cellIs" dxfId="495" priority="576" operator="equal">
      <formula>"Finance"</formula>
    </cfRule>
    <cfRule type="cellIs" dxfId="494" priority="577" operator="equal">
      <formula>"Service"</formula>
    </cfRule>
    <cfRule type="cellIs" dxfId="493" priority="578" operator="equal">
      <formula>"Others"</formula>
    </cfRule>
  </conditionalFormatting>
  <conditionalFormatting sqref="AA77">
    <cfRule type="cellIs" dxfId="492" priority="545" operator="equal">
      <formula>"Food"</formula>
    </cfRule>
    <cfRule type="cellIs" dxfId="491" priority="546" operator="equal">
      <formula>"Digital - Electronics"</formula>
    </cfRule>
    <cfRule type="cellIs" dxfId="490" priority="547" operator="equal">
      <formula>"Home Appliance"</formula>
    </cfRule>
    <cfRule type="cellIs" dxfId="489" priority="548" operator="equal">
      <formula>"Household"</formula>
    </cfRule>
    <cfRule type="cellIs" dxfId="488" priority="549" operator="equal">
      <formula>"Home Textile"</formula>
    </cfRule>
    <cfRule type="cellIs" dxfId="487" priority="550" operator="equal">
      <formula>"Health Equipment"</formula>
    </cfRule>
    <cfRule type="cellIs" dxfId="486" priority="551" operator="equal">
      <formula>"Health Supplement"</formula>
    </cfRule>
    <cfRule type="cellIs" dxfId="485" priority="552" operator="equal">
      <formula>"Sports"</formula>
    </cfRule>
    <cfRule type="cellIs" dxfId="484" priority="553" operator="equal">
      <formula>"Kitchen Utensils"</formula>
    </cfRule>
    <cfRule type="cellIs" dxfId="483" priority="554" operator="equal">
      <formula>"Kitchen Electronics"</formula>
    </cfRule>
    <cfRule type="cellIs" dxfId="482" priority="555" operator="equal">
      <formula>"Beauty - Cosmetics"</formula>
    </cfRule>
    <cfRule type="cellIs" dxfId="481" priority="556" operator="equal">
      <formula>"Fashion"</formula>
    </cfRule>
    <cfRule type="cellIs" dxfId="480" priority="557" operator="equal">
      <formula>"Accessory"</formula>
    </cfRule>
    <cfRule type="cellIs" dxfId="479" priority="558" operator="equal">
      <formula>"Kid"</formula>
    </cfRule>
    <cfRule type="cellIs" dxfId="478" priority="559" operator="equal">
      <formula>"Finance"</formula>
    </cfRule>
    <cfRule type="cellIs" dxfId="477" priority="560" operator="equal">
      <formula>"Service"</formula>
    </cfRule>
    <cfRule type="cellIs" dxfId="476" priority="561" operator="equal">
      <formula>"Others"</formula>
    </cfRule>
  </conditionalFormatting>
  <conditionalFormatting sqref="T76">
    <cfRule type="cellIs" dxfId="475" priority="460" operator="equal">
      <formula>"Food"</formula>
    </cfRule>
    <cfRule type="cellIs" dxfId="474" priority="461" operator="equal">
      <formula>"Digital - Electronics"</formula>
    </cfRule>
    <cfRule type="cellIs" dxfId="473" priority="462" operator="equal">
      <formula>"Home Appliance"</formula>
    </cfRule>
    <cfRule type="cellIs" dxfId="472" priority="463" operator="equal">
      <formula>"Household"</formula>
    </cfRule>
    <cfRule type="cellIs" dxfId="471" priority="464" operator="equal">
      <formula>"Home Textile"</formula>
    </cfRule>
    <cfRule type="cellIs" dxfId="470" priority="465" operator="equal">
      <formula>"Health Equipment"</formula>
    </cfRule>
    <cfRule type="cellIs" dxfId="469" priority="466" operator="equal">
      <formula>"Health Supplement"</formula>
    </cfRule>
    <cfRule type="cellIs" dxfId="468" priority="467" operator="equal">
      <formula>"Sports"</formula>
    </cfRule>
    <cfRule type="cellIs" dxfId="467" priority="468" operator="equal">
      <formula>"Kitchen Utensils"</formula>
    </cfRule>
    <cfRule type="cellIs" dxfId="466" priority="469" operator="equal">
      <formula>"Kitchen Electronics"</formula>
    </cfRule>
    <cfRule type="cellIs" dxfId="465" priority="470" operator="equal">
      <formula>"Beauty - Cosmetics"</formula>
    </cfRule>
    <cfRule type="cellIs" dxfId="464" priority="471" operator="equal">
      <formula>"Fashion"</formula>
    </cfRule>
    <cfRule type="cellIs" dxfId="463" priority="472" operator="equal">
      <formula>"Accessory"</formula>
    </cfRule>
    <cfRule type="cellIs" dxfId="462" priority="473" operator="equal">
      <formula>"Kid"</formula>
    </cfRule>
    <cfRule type="cellIs" dxfId="461" priority="474" operator="equal">
      <formula>"Finance"</formula>
    </cfRule>
    <cfRule type="cellIs" dxfId="460" priority="475" operator="equal">
      <formula>"Service"</formula>
    </cfRule>
    <cfRule type="cellIs" dxfId="459" priority="476" operator="equal">
      <formula>"Others"</formula>
    </cfRule>
  </conditionalFormatting>
  <conditionalFormatting sqref="T76">
    <cfRule type="cellIs" dxfId="458" priority="443" operator="equal">
      <formula>"Food"</formula>
    </cfRule>
    <cfRule type="cellIs" dxfId="457" priority="444" operator="equal">
      <formula>"Digital - Electronics"</formula>
    </cfRule>
    <cfRule type="cellIs" dxfId="456" priority="445" operator="equal">
      <formula>"Home Appliance"</formula>
    </cfRule>
    <cfRule type="cellIs" dxfId="455" priority="446" operator="equal">
      <formula>"Household"</formula>
    </cfRule>
    <cfRule type="cellIs" dxfId="454" priority="447" operator="equal">
      <formula>"Home Textile"</formula>
    </cfRule>
    <cfRule type="cellIs" dxfId="453" priority="448" operator="equal">
      <formula>"Health Equipment"</formula>
    </cfRule>
    <cfRule type="cellIs" dxfId="452" priority="449" operator="equal">
      <formula>"Health Supplement"</formula>
    </cfRule>
    <cfRule type="cellIs" dxfId="451" priority="450" operator="equal">
      <formula>"Sports"</formula>
    </cfRule>
    <cfRule type="cellIs" dxfId="450" priority="451" operator="equal">
      <formula>"Kitchen Utensils"</formula>
    </cfRule>
    <cfRule type="cellIs" dxfId="449" priority="452" operator="equal">
      <formula>"Kitchen Electronics"</formula>
    </cfRule>
    <cfRule type="cellIs" dxfId="448" priority="453" operator="equal">
      <formula>"Beauty - Cosmetics"</formula>
    </cfRule>
    <cfRule type="cellIs" dxfId="447" priority="454" operator="equal">
      <formula>"Fashion"</formula>
    </cfRule>
    <cfRule type="cellIs" dxfId="446" priority="455" operator="equal">
      <formula>"Accessory"</formula>
    </cfRule>
    <cfRule type="cellIs" dxfId="445" priority="456" operator="equal">
      <formula>"Kid"</formula>
    </cfRule>
    <cfRule type="cellIs" dxfId="444" priority="457" operator="equal">
      <formula>"Finance"</formula>
    </cfRule>
    <cfRule type="cellIs" dxfId="443" priority="458" operator="equal">
      <formula>"Service"</formula>
    </cfRule>
    <cfRule type="cellIs" dxfId="442" priority="459" operator="equal">
      <formula>"Others"</formula>
    </cfRule>
  </conditionalFormatting>
  <conditionalFormatting sqref="T5:T75">
    <cfRule type="cellIs" dxfId="441" priority="426" operator="equal">
      <formula>"Food"</formula>
    </cfRule>
    <cfRule type="cellIs" dxfId="440" priority="427" operator="equal">
      <formula>"Digital - Electronics"</formula>
    </cfRule>
    <cfRule type="cellIs" dxfId="439" priority="428" operator="equal">
      <formula>"Home Appliance"</formula>
    </cfRule>
    <cfRule type="cellIs" dxfId="438" priority="429" operator="equal">
      <formula>"Household"</formula>
    </cfRule>
    <cfRule type="cellIs" dxfId="437" priority="430" operator="equal">
      <formula>"Home Textile"</formula>
    </cfRule>
    <cfRule type="cellIs" dxfId="436" priority="431" operator="equal">
      <formula>"Health Equipment"</formula>
    </cfRule>
    <cfRule type="cellIs" dxfId="435" priority="432" operator="equal">
      <formula>"Health Supplement"</formula>
    </cfRule>
    <cfRule type="cellIs" dxfId="434" priority="433" operator="equal">
      <formula>"Sports"</formula>
    </cfRule>
    <cfRule type="cellIs" dxfId="433" priority="434" operator="equal">
      <formula>"Kitchen Utensils"</formula>
    </cfRule>
    <cfRule type="cellIs" dxfId="432" priority="435" operator="equal">
      <formula>"Kitchen Electronics"</formula>
    </cfRule>
    <cfRule type="cellIs" dxfId="431" priority="436" operator="equal">
      <formula>"Beauty - Cosmetics"</formula>
    </cfRule>
    <cfRule type="cellIs" dxfId="430" priority="437" operator="equal">
      <formula>"Fashion"</formula>
    </cfRule>
    <cfRule type="cellIs" dxfId="429" priority="438" operator="equal">
      <formula>"Accessory"</formula>
    </cfRule>
    <cfRule type="cellIs" dxfId="428" priority="439" operator="equal">
      <formula>"Kid"</formula>
    </cfRule>
    <cfRule type="cellIs" dxfId="427" priority="440" operator="equal">
      <formula>"Finance"</formula>
    </cfRule>
    <cfRule type="cellIs" dxfId="426" priority="441" operator="equal">
      <formula>"Service"</formula>
    </cfRule>
    <cfRule type="cellIs" dxfId="425" priority="442" operator="equal">
      <formula>"Others"</formula>
    </cfRule>
  </conditionalFormatting>
  <conditionalFormatting sqref="T5:T75">
    <cfRule type="cellIs" dxfId="424" priority="409" operator="equal">
      <formula>"Food"</formula>
    </cfRule>
    <cfRule type="cellIs" dxfId="423" priority="410" operator="equal">
      <formula>"Digital - Electronics"</formula>
    </cfRule>
    <cfRule type="cellIs" dxfId="422" priority="411" operator="equal">
      <formula>"Home Appliance"</formula>
    </cfRule>
    <cfRule type="cellIs" dxfId="421" priority="412" operator="equal">
      <formula>"Household"</formula>
    </cfRule>
    <cfRule type="cellIs" dxfId="420" priority="413" operator="equal">
      <formula>"Home Textile"</formula>
    </cfRule>
    <cfRule type="cellIs" dxfId="419" priority="414" operator="equal">
      <formula>"Health Equipment"</formula>
    </cfRule>
    <cfRule type="cellIs" dxfId="418" priority="415" operator="equal">
      <formula>"Health Supplement"</formula>
    </cfRule>
    <cfRule type="cellIs" dxfId="417" priority="416" operator="equal">
      <formula>"Sports"</formula>
    </cfRule>
    <cfRule type="cellIs" dxfId="416" priority="417" operator="equal">
      <formula>"Kitchen Utensils"</formula>
    </cfRule>
    <cfRule type="cellIs" dxfId="415" priority="418" operator="equal">
      <formula>"Kitchen Electronics"</formula>
    </cfRule>
    <cfRule type="cellIs" dxfId="414" priority="419" operator="equal">
      <formula>"Beauty - Cosmetics"</formula>
    </cfRule>
    <cfRule type="cellIs" dxfId="413" priority="420" operator="equal">
      <formula>"Fashion"</formula>
    </cfRule>
    <cfRule type="cellIs" dxfId="412" priority="421" operator="equal">
      <formula>"Accessory"</formula>
    </cfRule>
    <cfRule type="cellIs" dxfId="411" priority="422" operator="equal">
      <formula>"Kid"</formula>
    </cfRule>
    <cfRule type="cellIs" dxfId="410" priority="423" operator="equal">
      <formula>"Finance"</formula>
    </cfRule>
    <cfRule type="cellIs" dxfId="409" priority="424" operator="equal">
      <formula>"Service"</formula>
    </cfRule>
    <cfRule type="cellIs" dxfId="408" priority="425" operator="equal">
      <formula>"Others"</formula>
    </cfRule>
  </conditionalFormatting>
  <conditionalFormatting sqref="AT76:AT77">
    <cfRule type="cellIs" dxfId="407" priority="392" operator="equal">
      <formula>"Food"</formula>
    </cfRule>
    <cfRule type="cellIs" dxfId="406" priority="393" operator="equal">
      <formula>"Digital - Electronics"</formula>
    </cfRule>
    <cfRule type="cellIs" dxfId="405" priority="394" operator="equal">
      <formula>"Home Appliance"</formula>
    </cfRule>
    <cfRule type="cellIs" dxfId="404" priority="395" operator="equal">
      <formula>"Household"</formula>
    </cfRule>
    <cfRule type="cellIs" dxfId="403" priority="396" operator="equal">
      <formula>"Home Textile"</formula>
    </cfRule>
    <cfRule type="cellIs" dxfId="402" priority="397" operator="equal">
      <formula>"Health Equipment"</formula>
    </cfRule>
    <cfRule type="cellIs" dxfId="401" priority="398" operator="equal">
      <formula>"Health Supplement"</formula>
    </cfRule>
    <cfRule type="cellIs" dxfId="400" priority="399" operator="equal">
      <formula>"Sports"</formula>
    </cfRule>
    <cfRule type="cellIs" dxfId="399" priority="400" operator="equal">
      <formula>"Kitchen Utensils"</formula>
    </cfRule>
    <cfRule type="cellIs" dxfId="398" priority="401" operator="equal">
      <formula>"Kitchen Electronics"</formula>
    </cfRule>
    <cfRule type="cellIs" dxfId="397" priority="402" operator="equal">
      <formula>"Beauty - Cosmetics"</formula>
    </cfRule>
    <cfRule type="cellIs" dxfId="396" priority="403" operator="equal">
      <formula>"Fashion"</formula>
    </cfRule>
    <cfRule type="cellIs" dxfId="395" priority="404" operator="equal">
      <formula>"Accessory"</formula>
    </cfRule>
    <cfRule type="cellIs" dxfId="394" priority="405" operator="equal">
      <formula>"Kid"</formula>
    </cfRule>
    <cfRule type="cellIs" dxfId="393" priority="406" operator="equal">
      <formula>"Finance"</formula>
    </cfRule>
    <cfRule type="cellIs" dxfId="392" priority="407" operator="equal">
      <formula>"Service"</formula>
    </cfRule>
    <cfRule type="cellIs" dxfId="391" priority="408" operator="equal">
      <formula>"Others"</formula>
    </cfRule>
  </conditionalFormatting>
  <conditionalFormatting sqref="AT76:AT77">
    <cfRule type="cellIs" dxfId="390" priority="375" operator="equal">
      <formula>"Food"</formula>
    </cfRule>
    <cfRule type="cellIs" dxfId="389" priority="376" operator="equal">
      <formula>"Digital - Electronics"</formula>
    </cfRule>
    <cfRule type="cellIs" dxfId="388" priority="377" operator="equal">
      <formula>"Home Appliance"</formula>
    </cfRule>
    <cfRule type="cellIs" dxfId="387" priority="378" operator="equal">
      <formula>"Household"</formula>
    </cfRule>
    <cfRule type="cellIs" dxfId="386" priority="379" operator="equal">
      <formula>"Home Textile"</formula>
    </cfRule>
    <cfRule type="cellIs" dxfId="385" priority="380" operator="equal">
      <formula>"Health Equipment"</formula>
    </cfRule>
    <cfRule type="cellIs" dxfId="384" priority="381" operator="equal">
      <formula>"Health Supplement"</formula>
    </cfRule>
    <cfRule type="cellIs" dxfId="383" priority="382" operator="equal">
      <formula>"Sports"</formula>
    </cfRule>
    <cfRule type="cellIs" dxfId="382" priority="383" operator="equal">
      <formula>"Kitchen Utensils"</formula>
    </cfRule>
    <cfRule type="cellIs" dxfId="381" priority="384" operator="equal">
      <formula>"Kitchen Electronics"</formula>
    </cfRule>
    <cfRule type="cellIs" dxfId="380" priority="385" operator="equal">
      <formula>"Beauty - Cosmetics"</formula>
    </cfRule>
    <cfRule type="cellIs" dxfId="379" priority="386" operator="equal">
      <formula>"Fashion"</formula>
    </cfRule>
    <cfRule type="cellIs" dxfId="378" priority="387" operator="equal">
      <formula>"Accessory"</formula>
    </cfRule>
    <cfRule type="cellIs" dxfId="377" priority="388" operator="equal">
      <formula>"Kid"</formula>
    </cfRule>
    <cfRule type="cellIs" dxfId="376" priority="389" operator="equal">
      <formula>"Finance"</formula>
    </cfRule>
    <cfRule type="cellIs" dxfId="375" priority="390" operator="equal">
      <formula>"Service"</formula>
    </cfRule>
    <cfRule type="cellIs" dxfId="374" priority="391" operator="equal">
      <formula>"Others"</formula>
    </cfRule>
  </conditionalFormatting>
  <conditionalFormatting sqref="F76:F77">
    <cfRule type="cellIs" dxfId="339" priority="324" operator="equal">
      <formula>"Food"</formula>
    </cfRule>
    <cfRule type="cellIs" dxfId="338" priority="325" operator="equal">
      <formula>"Digital - Electronics"</formula>
    </cfRule>
    <cfRule type="cellIs" dxfId="337" priority="326" operator="equal">
      <formula>"Home Appliance"</formula>
    </cfRule>
    <cfRule type="cellIs" dxfId="336" priority="327" operator="equal">
      <formula>"Household"</formula>
    </cfRule>
    <cfRule type="cellIs" dxfId="335" priority="328" operator="equal">
      <formula>"Home Textile"</formula>
    </cfRule>
    <cfRule type="cellIs" dxfId="334" priority="329" operator="equal">
      <formula>"Health Equipment"</formula>
    </cfRule>
    <cfRule type="cellIs" dxfId="333" priority="330" operator="equal">
      <formula>"Health Supplement"</formula>
    </cfRule>
    <cfRule type="cellIs" dxfId="332" priority="331" operator="equal">
      <formula>"Sports"</formula>
    </cfRule>
    <cfRule type="cellIs" dxfId="331" priority="332" operator="equal">
      <formula>"Kitchen Utensils"</formula>
    </cfRule>
    <cfRule type="cellIs" dxfId="330" priority="333" operator="equal">
      <formula>"Kitchen Electronics"</formula>
    </cfRule>
    <cfRule type="cellIs" dxfId="329" priority="334" operator="equal">
      <formula>"Beauty - Cosmetics"</formula>
    </cfRule>
    <cfRule type="cellIs" dxfId="328" priority="335" operator="equal">
      <formula>"Fashion"</formula>
    </cfRule>
    <cfRule type="cellIs" dxfId="327" priority="336" operator="equal">
      <formula>"Accessory"</formula>
    </cfRule>
    <cfRule type="cellIs" dxfId="326" priority="337" operator="equal">
      <formula>"Kid"</formula>
    </cfRule>
    <cfRule type="cellIs" dxfId="325" priority="338" operator="equal">
      <formula>"Finance"</formula>
    </cfRule>
    <cfRule type="cellIs" dxfId="324" priority="339" operator="equal">
      <formula>"Service"</formula>
    </cfRule>
    <cfRule type="cellIs" dxfId="323" priority="340" operator="equal">
      <formula>"Others"</formula>
    </cfRule>
  </conditionalFormatting>
  <conditionalFormatting sqref="F76:F77">
    <cfRule type="cellIs" dxfId="322" priority="307" operator="equal">
      <formula>"Food"</formula>
    </cfRule>
    <cfRule type="cellIs" dxfId="321" priority="308" operator="equal">
      <formula>"Digital - Electronics"</formula>
    </cfRule>
    <cfRule type="cellIs" dxfId="320" priority="309" operator="equal">
      <formula>"Home Appliance"</formula>
    </cfRule>
    <cfRule type="cellIs" dxfId="319" priority="310" operator="equal">
      <formula>"Household"</formula>
    </cfRule>
    <cfRule type="cellIs" dxfId="318" priority="311" operator="equal">
      <formula>"Home Textile"</formula>
    </cfRule>
    <cfRule type="cellIs" dxfId="317" priority="312" operator="equal">
      <formula>"Health Equipment"</formula>
    </cfRule>
    <cfRule type="cellIs" dxfId="316" priority="313" operator="equal">
      <formula>"Health Supplement"</formula>
    </cfRule>
    <cfRule type="cellIs" dxfId="315" priority="314" operator="equal">
      <formula>"Sports"</formula>
    </cfRule>
    <cfRule type="cellIs" dxfId="314" priority="315" operator="equal">
      <formula>"Kitchen Utensils"</formula>
    </cfRule>
    <cfRule type="cellIs" dxfId="313" priority="316" operator="equal">
      <formula>"Kitchen Electronics"</formula>
    </cfRule>
    <cfRule type="cellIs" dxfId="312" priority="317" operator="equal">
      <formula>"Beauty - Cosmetics"</formula>
    </cfRule>
    <cfRule type="cellIs" dxfId="311" priority="318" operator="equal">
      <formula>"Fashion"</formula>
    </cfRule>
    <cfRule type="cellIs" dxfId="310" priority="319" operator="equal">
      <formula>"Accessory"</formula>
    </cfRule>
    <cfRule type="cellIs" dxfId="309" priority="320" operator="equal">
      <formula>"Kid"</formula>
    </cfRule>
    <cfRule type="cellIs" dxfId="308" priority="321" operator="equal">
      <formula>"Finance"</formula>
    </cfRule>
    <cfRule type="cellIs" dxfId="307" priority="322" operator="equal">
      <formula>"Service"</formula>
    </cfRule>
    <cfRule type="cellIs" dxfId="306" priority="323" operator="equal">
      <formula>"Others"</formula>
    </cfRule>
  </conditionalFormatting>
  <conditionalFormatting sqref="F5:F75">
    <cfRule type="cellIs" dxfId="305" priority="290" operator="equal">
      <formula>"Food"</formula>
    </cfRule>
    <cfRule type="cellIs" dxfId="304" priority="291" operator="equal">
      <formula>"Digital - Electronics"</formula>
    </cfRule>
    <cfRule type="cellIs" dxfId="303" priority="292" operator="equal">
      <formula>"Home Appliance"</formula>
    </cfRule>
    <cfRule type="cellIs" dxfId="302" priority="293" operator="equal">
      <formula>"Household"</formula>
    </cfRule>
    <cfRule type="cellIs" dxfId="301" priority="294" operator="equal">
      <formula>"Home Textile"</formula>
    </cfRule>
    <cfRule type="cellIs" dxfId="300" priority="295" operator="equal">
      <formula>"Health Equipment"</formula>
    </cfRule>
    <cfRule type="cellIs" dxfId="299" priority="296" operator="equal">
      <formula>"Health Supplement"</formula>
    </cfRule>
    <cfRule type="cellIs" dxfId="298" priority="297" operator="equal">
      <formula>"Sports"</formula>
    </cfRule>
    <cfRule type="cellIs" dxfId="297" priority="298" operator="equal">
      <formula>"Kitchen Utensils"</formula>
    </cfRule>
    <cfRule type="cellIs" dxfId="296" priority="299" operator="equal">
      <formula>"Kitchen Electronics"</formula>
    </cfRule>
    <cfRule type="cellIs" dxfId="295" priority="300" operator="equal">
      <formula>"Beauty - Cosmetics"</formula>
    </cfRule>
    <cfRule type="cellIs" dxfId="294" priority="301" operator="equal">
      <formula>"Fashion"</formula>
    </cfRule>
    <cfRule type="cellIs" dxfId="293" priority="302" operator="equal">
      <formula>"Accessory"</formula>
    </cfRule>
    <cfRule type="cellIs" dxfId="292" priority="303" operator="equal">
      <formula>"Kid"</formula>
    </cfRule>
    <cfRule type="cellIs" dxfId="291" priority="304" operator="equal">
      <formula>"Finance"</formula>
    </cfRule>
    <cfRule type="cellIs" dxfId="290" priority="305" operator="equal">
      <formula>"Service"</formula>
    </cfRule>
    <cfRule type="cellIs" dxfId="289" priority="306" operator="equal">
      <formula>"Others"</formula>
    </cfRule>
  </conditionalFormatting>
  <conditionalFormatting sqref="F5:F75">
    <cfRule type="cellIs" dxfId="288" priority="273" operator="equal">
      <formula>"Food"</formula>
    </cfRule>
    <cfRule type="cellIs" dxfId="287" priority="274" operator="equal">
      <formula>"Digital - Electronics"</formula>
    </cfRule>
    <cfRule type="cellIs" dxfId="286" priority="275" operator="equal">
      <formula>"Home Appliance"</formula>
    </cfRule>
    <cfRule type="cellIs" dxfId="285" priority="276" operator="equal">
      <formula>"Household"</formula>
    </cfRule>
    <cfRule type="cellIs" dxfId="284" priority="277" operator="equal">
      <formula>"Home Textile"</formula>
    </cfRule>
    <cfRule type="cellIs" dxfId="283" priority="278" operator="equal">
      <formula>"Health Equipment"</formula>
    </cfRule>
    <cfRule type="cellIs" dxfId="282" priority="279" operator="equal">
      <formula>"Health Supplement"</formula>
    </cfRule>
    <cfRule type="cellIs" dxfId="281" priority="280" operator="equal">
      <formula>"Sports"</formula>
    </cfRule>
    <cfRule type="cellIs" dxfId="280" priority="281" operator="equal">
      <formula>"Kitchen Utensils"</formula>
    </cfRule>
    <cfRule type="cellIs" dxfId="279" priority="282" operator="equal">
      <formula>"Kitchen Electronics"</formula>
    </cfRule>
    <cfRule type="cellIs" dxfId="278" priority="283" operator="equal">
      <formula>"Beauty - Cosmetics"</formula>
    </cfRule>
    <cfRule type="cellIs" dxfId="277" priority="284" operator="equal">
      <formula>"Fashion"</formula>
    </cfRule>
    <cfRule type="cellIs" dxfId="276" priority="285" operator="equal">
      <formula>"Accessory"</formula>
    </cfRule>
    <cfRule type="cellIs" dxfId="275" priority="286" operator="equal">
      <formula>"Kid"</formula>
    </cfRule>
    <cfRule type="cellIs" dxfId="274" priority="287" operator="equal">
      <formula>"Finance"</formula>
    </cfRule>
    <cfRule type="cellIs" dxfId="273" priority="288" operator="equal">
      <formula>"Service"</formula>
    </cfRule>
    <cfRule type="cellIs" dxfId="272" priority="289" operator="equal">
      <formula>"Others"</formula>
    </cfRule>
  </conditionalFormatting>
  <conditionalFormatting sqref="M77">
    <cfRule type="cellIs" dxfId="271" priority="256" operator="equal">
      <formula>"Food"</formula>
    </cfRule>
    <cfRule type="cellIs" dxfId="270" priority="257" operator="equal">
      <formula>"Digital - Electronics"</formula>
    </cfRule>
    <cfRule type="cellIs" dxfId="269" priority="258" operator="equal">
      <formula>"Home Appliance"</formula>
    </cfRule>
    <cfRule type="cellIs" dxfId="268" priority="259" operator="equal">
      <formula>"Household"</formula>
    </cfRule>
    <cfRule type="cellIs" dxfId="267" priority="260" operator="equal">
      <formula>"Home Textile"</formula>
    </cfRule>
    <cfRule type="cellIs" dxfId="266" priority="261" operator="equal">
      <formula>"Health Equipment"</formula>
    </cfRule>
    <cfRule type="cellIs" dxfId="265" priority="262" operator="equal">
      <formula>"Health Supplement"</formula>
    </cfRule>
    <cfRule type="cellIs" dxfId="264" priority="263" operator="equal">
      <formula>"Sports"</formula>
    </cfRule>
    <cfRule type="cellIs" dxfId="263" priority="264" operator="equal">
      <formula>"Kitchen Utensils"</formula>
    </cfRule>
    <cfRule type="cellIs" dxfId="262" priority="265" operator="equal">
      <formula>"Kitchen Electronics"</formula>
    </cfRule>
    <cfRule type="cellIs" dxfId="261" priority="266" operator="equal">
      <formula>"Beauty - Cosmetics"</formula>
    </cfRule>
    <cfRule type="cellIs" dxfId="260" priority="267" operator="equal">
      <formula>"Fashion"</formula>
    </cfRule>
    <cfRule type="cellIs" dxfId="259" priority="268" operator="equal">
      <formula>"Accessory"</formula>
    </cfRule>
    <cfRule type="cellIs" dxfId="258" priority="269" operator="equal">
      <formula>"Kid"</formula>
    </cfRule>
    <cfRule type="cellIs" dxfId="257" priority="270" operator="equal">
      <formula>"Finance"</formula>
    </cfRule>
    <cfRule type="cellIs" dxfId="256" priority="271" operator="equal">
      <formula>"Service"</formula>
    </cfRule>
    <cfRule type="cellIs" dxfId="255" priority="272" operator="equal">
      <formula>"Others"</formula>
    </cfRule>
  </conditionalFormatting>
  <conditionalFormatting sqref="M77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AA5:AA7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A5:AA7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:AH7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5:AH7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5:AN7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N5:AN7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AT5:AT75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AT5:AT75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M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M76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5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5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01"/>
  <sheetViews>
    <sheetView showGridLines="0" tabSelected="1" workbookViewId="0">
      <pane ySplit="2" topLeftCell="A72" activePane="bottomLeft" state="frozen"/>
      <selection activeCell="C1" sqref="C1"/>
      <selection pane="bottomLeft" activeCell="C90" sqref="C90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3" t="s">
        <v>134</v>
      </c>
      <c r="B1" s="183"/>
      <c r="C1" s="106" t="s">
        <v>211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hidden="1" customHeight="1">
      <c r="A3" s="129">
        <v>1</v>
      </c>
      <c r="B3" s="132"/>
      <c r="C3" s="133" t="str">
        <f>duration!B3</f>
        <v>Đồng hồ mạ vàng Swiss Guard - LIVE 30'</v>
      </c>
      <c r="D3" s="159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hidden="1" customHeight="1">
      <c r="A4" s="129">
        <v>2</v>
      </c>
      <c r="B4" s="146"/>
      <c r="C4" s="133" t="str">
        <f>duration!B4</f>
        <v>Xe đạp tập AirBike - LIVE 30'</v>
      </c>
      <c r="D4" s="159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hidden="1" customHeight="1">
      <c r="A5" s="129">
        <v>3</v>
      </c>
      <c r="B5" s="146"/>
      <c r="C5" s="133" t="str">
        <f>duration!B5</f>
        <v>Bếp điện HN Bluestar</v>
      </c>
      <c r="D5" s="159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59" t="s">
        <v>3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715462.18487394962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6.6942148760330582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86</v>
      </c>
      <c r="AC6" s="144">
        <f t="shared" ref="AC6" si="13">AB6*G6</f>
        <v>85140000</v>
      </c>
      <c r="AD6" s="145">
        <f t="shared" si="12"/>
        <v>119</v>
      </c>
    </row>
    <row r="7" spans="1:30" s="147" customFormat="1" ht="18" hidden="1" customHeight="1">
      <c r="A7" s="129">
        <v>5</v>
      </c>
      <c r="B7" s="146"/>
      <c r="C7" s="133" t="str">
        <f>duration!B7</f>
        <v>Bộ 3 quần Jegging Vita Bela 2015</v>
      </c>
      <c r="D7" s="159" t="s">
        <v>2</v>
      </c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>
        <f t="shared" ref="H7:H8" si="14">AC7/AD7</f>
        <v>469117.64705882355</v>
      </c>
      <c r="I7" s="130">
        <f>COUNTIF('time table'!$H$5:$H$75,'item list'!C7)</f>
        <v>1</v>
      </c>
      <c r="J7" s="130">
        <f>COUNTIF('time table'!$O$5:$O$75,'item list'!C7)</f>
        <v>1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>
        <f>VLOOKUP('item list'!D7,standard!$A$2:$G$5,7,0)</f>
        <v>3.7933884297520666</v>
      </c>
      <c r="U7" s="139">
        <f t="shared" ref="U7:U8" si="15">(S7/7)/T7</f>
        <v>0</v>
      </c>
      <c r="V7" s="140">
        <f t="shared" ref="V7:V8" si="16">I7*E7</f>
        <v>17</v>
      </c>
      <c r="W7" s="141">
        <f t="shared" ref="W7:W8" si="17">J7*E7</f>
        <v>17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>
        <v>29</v>
      </c>
      <c r="AC7" s="144">
        <f t="shared" ref="AC7:AC8" si="20">AB7*G7</f>
        <v>15950000</v>
      </c>
      <c r="AD7" s="145">
        <f t="shared" ref="AD7:AD8" si="21">(I7+J7+K7+L7+M7+N7+O7+P7+Q7+R7+S7)*E7</f>
        <v>34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59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1101387.0967741935</v>
      </c>
      <c r="I8" s="130">
        <f>COUNTIF('time table'!$H$5:$H$75,'item list'!C8)</f>
        <v>1</v>
      </c>
      <c r="J8" s="130">
        <f>COUNTIF('time table'!$O$5:$O$75,'item list'!C8)</f>
        <v>1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6.6942148760330582</v>
      </c>
      <c r="U8" s="139">
        <f t="shared" si="15"/>
        <v>0</v>
      </c>
      <c r="V8" s="140">
        <f t="shared" si="16"/>
        <v>31</v>
      </c>
      <c r="W8" s="141">
        <f t="shared" si="17"/>
        <v>31</v>
      </c>
      <c r="X8" s="141">
        <f t="shared" si="18"/>
        <v>31</v>
      </c>
      <c r="Y8" s="141">
        <f t="shared" si="19"/>
        <v>31</v>
      </c>
      <c r="Z8" s="142"/>
      <c r="AA8" s="142"/>
      <c r="AB8" s="143">
        <v>399</v>
      </c>
      <c r="AC8" s="144">
        <f t="shared" si="20"/>
        <v>239001000</v>
      </c>
      <c r="AD8" s="145">
        <f t="shared" si="21"/>
        <v>217</v>
      </c>
    </row>
    <row r="9" spans="1:30" s="147" customFormat="1" ht="18" hidden="1" customHeight="1">
      <c r="A9" s="129">
        <v>7</v>
      </c>
      <c r="B9" s="146"/>
      <c r="C9" s="133" t="str">
        <f>duration!B9</f>
        <v>Bộ dao 8 món GoodLife -LIVE 30'</v>
      </c>
      <c r="D9" s="159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hidden="1" customHeight="1">
      <c r="A10" s="129">
        <v>8</v>
      </c>
      <c r="B10" s="146"/>
      <c r="C10" s="133" t="str">
        <f>duration!B10</f>
        <v>Vòi nước đa năng Magic Hose</v>
      </c>
      <c r="D10" s="159" t="s">
        <v>2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385306.12244897959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3.7933884297520666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80</v>
      </c>
      <c r="AC10" s="144">
        <f t="shared" ref="AC10" si="36">AB10*G10</f>
        <v>47200000</v>
      </c>
      <c r="AD10" s="145">
        <f t="shared" ref="AD10" si="37">(I10+J10+K10+L10+M10+N10+O10+P10+Q10+R10+S10)*E10</f>
        <v>122.5</v>
      </c>
    </row>
    <row r="11" spans="1:30" s="147" customFormat="1" ht="18" hidden="1" customHeight="1">
      <c r="A11" s="129">
        <v>9</v>
      </c>
      <c r="B11" s="146"/>
      <c r="C11" s="133" t="str">
        <f>duration!B11</f>
        <v>Bộ mắt kiếng Mook</v>
      </c>
      <c r="D11" s="159"/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 t="e">
        <f t="shared" ref="H11" si="38">AC11/AD11</f>
        <v>#DIV/0!</v>
      </c>
      <c r="I11" s="130">
        <f>COUNTIF('time table'!$H$5:$H$75,'item list'!C11)</f>
        <v>0</v>
      </c>
      <c r="J11" s="130">
        <f>COUNTIF('time table'!$O$5:$O$75,'item list'!C11)</f>
        <v>0</v>
      </c>
      <c r="K11" s="130">
        <f>COUNTIF('time table'!$V$5:$V$75,'item list'!C11)</f>
        <v>0</v>
      </c>
      <c r="L11" s="130">
        <f>COUNTIF('time table'!$AC$5:$AC$75,'item list'!C11)</f>
        <v>0</v>
      </c>
      <c r="M11" s="130">
        <f>COUNTIF('time table'!$AJ$5:$AJ$75,'item list'!C11)</f>
        <v>0</v>
      </c>
      <c r="N11" s="130">
        <f>COUNTIF('time table'!$AP$5:$AP$75,'item list'!C11)</f>
        <v>0</v>
      </c>
      <c r="O11" s="130">
        <f>COUNTIF('time table'!$AV$5:$AV$75,'item list'!C11)</f>
        <v>0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 t="e">
        <f>VLOOKUP('item list'!D11,standard!$A$2:$G$5,7,0)</f>
        <v>#N/A</v>
      </c>
      <c r="U11" s="139" t="e">
        <f t="shared" ref="U11" si="39">(S11/7)/T11</f>
        <v>#N/A</v>
      </c>
      <c r="V11" s="140">
        <f t="shared" ref="V11" si="40">I11*E11</f>
        <v>0</v>
      </c>
      <c r="W11" s="141">
        <f t="shared" ref="W11" si="41">J11*E11</f>
        <v>0</v>
      </c>
      <c r="X11" s="141">
        <f t="shared" ref="X11" si="42">K11*E11</f>
        <v>0</v>
      </c>
      <c r="Y11" s="141">
        <f t="shared" ref="Y11" si="43">E11*L11</f>
        <v>0</v>
      </c>
      <c r="Z11" s="142"/>
      <c r="AA11" s="142"/>
      <c r="AB11" s="143"/>
      <c r="AC11" s="144">
        <f t="shared" ref="AC11" si="44">AB11*G11</f>
        <v>0</v>
      </c>
      <c r="AD11" s="145">
        <f t="shared" ref="AD11" si="45">(I11+J11+K11+L11+M11+N11+O11+P11+Q11+R11+S11)*E11</f>
        <v>0</v>
      </c>
    </row>
    <row r="12" spans="1:30" s="147" customFormat="1" ht="18" hidden="1" customHeight="1">
      <c r="A12" s="129">
        <v>10</v>
      </c>
      <c r="B12" s="146"/>
      <c r="C12" s="133" t="str">
        <f>duration!B12</f>
        <v>Nồi chiên không khí Goodlife - LIVE 30'</v>
      </c>
      <c r="D12" s="159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hidden="1" customHeight="1">
      <c r="A13" s="129">
        <v>11</v>
      </c>
      <c r="B13" s="146"/>
      <c r="C13" s="133" t="str">
        <f>duration!B13</f>
        <v>Máy làm giá GV102</v>
      </c>
      <c r="D13" s="159" t="s">
        <v>4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235966.38655462186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1</v>
      </c>
      <c r="L13" s="130">
        <f>COUNTIF('time table'!$AC$5:$AC$75,'item list'!C13)</f>
        <v>1</v>
      </c>
      <c r="M13" s="130">
        <f>COUNTIF('time table'!$AJ$5:$AJ$75,'item list'!C13)</f>
        <v>1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1.5619834710743801</v>
      </c>
      <c r="U13" s="139">
        <f t="shared" ref="U13" si="54">(S13/7)/T13</f>
        <v>0</v>
      </c>
      <c r="V13" s="140">
        <f t="shared" ref="V13" si="55">I13*E13</f>
        <v>17</v>
      </c>
      <c r="W13" s="141">
        <f t="shared" ref="W13" si="56">J13*E13</f>
        <v>17</v>
      </c>
      <c r="X13" s="141">
        <f t="shared" ref="X13" si="57">K13*E13</f>
        <v>17</v>
      </c>
      <c r="Y13" s="141">
        <f t="shared" ref="Y13" si="58">E13*L13</f>
        <v>17</v>
      </c>
      <c r="Z13" s="142"/>
      <c r="AA13" s="142"/>
      <c r="AB13" s="143">
        <v>72</v>
      </c>
      <c r="AC13" s="144">
        <f t="shared" ref="AC13" si="59">AB13*G13</f>
        <v>28080000</v>
      </c>
      <c r="AD13" s="145">
        <f t="shared" ref="AD13" si="60">(I13+J13+K13+L13+M13+N13+O13+P13+Q13+R13+S13)*E13</f>
        <v>119</v>
      </c>
    </row>
    <row r="14" spans="1:30" s="147" customFormat="1" ht="18" hidden="1" customHeight="1">
      <c r="A14" s="129">
        <v>12</v>
      </c>
      <c r="B14" s="146"/>
      <c r="C14" s="133" t="str">
        <f>duration!B14</f>
        <v>Võng Á Châu</v>
      </c>
      <c r="D14" s="159" t="s">
        <v>123</v>
      </c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>
        <f t="shared" ref="H14" si="61">AC14/AD14</f>
        <v>85542.857142857145</v>
      </c>
      <c r="I14" s="130">
        <f>COUNTIF('time table'!$H$5:$H$75,'item list'!C14)</f>
        <v>1</v>
      </c>
      <c r="J14" s="130">
        <f>COUNTIF('time table'!$O$5:$O$75,'item list'!C14)</f>
        <v>1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2">(S14/7)/T14</f>
        <v>#N/A</v>
      </c>
      <c r="V14" s="140">
        <f t="shared" ref="V14" si="63">I14*E14</f>
        <v>17.5</v>
      </c>
      <c r="W14" s="141">
        <f t="shared" ref="W14" si="64">J14*E14</f>
        <v>17.5</v>
      </c>
      <c r="X14" s="141">
        <f t="shared" ref="X14" si="65">K14*E14</f>
        <v>0</v>
      </c>
      <c r="Y14" s="141">
        <f t="shared" ref="Y14" si="66">E14*L14</f>
        <v>0</v>
      </c>
      <c r="Z14" s="142"/>
      <c r="AA14" s="142"/>
      <c r="AB14" s="143">
        <v>6</v>
      </c>
      <c r="AC14" s="144">
        <f t="shared" ref="AC14" si="67">AB14*G14</f>
        <v>2994000</v>
      </c>
      <c r="AD14" s="145">
        <f t="shared" ref="AD14" si="68">(I14+J14+K14+L14+M14+N14+O14+P14+Q14+R14+S14)*E14</f>
        <v>35</v>
      </c>
    </row>
    <row r="15" spans="1:30" s="147" customFormat="1" ht="18" hidden="1" customHeight="1">
      <c r="A15" s="129">
        <v>13</v>
      </c>
      <c r="B15" s="146"/>
      <c r="C15" s="133" t="str">
        <f>duration!B15</f>
        <v>Kem phấn nước JO-A</v>
      </c>
      <c r="D15" s="159" t="s">
        <v>4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268911.56462585035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1.5619834710743801</v>
      </c>
      <c r="U15" s="139">
        <f t="shared" ref="U15" si="70">(S15/7)/T15</f>
        <v>0</v>
      </c>
      <c r="V15" s="140">
        <f t="shared" ref="V15" si="71">I15*E15</f>
        <v>21</v>
      </c>
      <c r="W15" s="141">
        <f t="shared" ref="W15" si="72">J15*E15</f>
        <v>21</v>
      </c>
      <c r="X15" s="141">
        <f t="shared" ref="X15" si="73">K15*E15</f>
        <v>21</v>
      </c>
      <c r="Y15" s="141">
        <f t="shared" ref="Y15" si="74">E15*L15</f>
        <v>21</v>
      </c>
      <c r="Z15" s="142"/>
      <c r="AA15" s="142"/>
      <c r="AB15" s="143">
        <v>67</v>
      </c>
      <c r="AC15" s="144">
        <f t="shared" ref="AC15" si="75">AB15*G15</f>
        <v>39530000</v>
      </c>
      <c r="AD15" s="145">
        <f t="shared" ref="AD15" si="76">(I15+J15+K15+L15+M15+N15+O15+P15+Q15+R15+S15)*E15</f>
        <v>147</v>
      </c>
    </row>
    <row r="16" spans="1:30" s="147" customFormat="1" ht="18" hidden="1" customHeight="1">
      <c r="A16" s="129">
        <v>14</v>
      </c>
      <c r="B16" s="146"/>
      <c r="C16" s="133" t="str">
        <f>duration!B16</f>
        <v>Áo khoác GoodLife - LIVE 30'</v>
      </c>
      <c r="D16" s="159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59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847474.48979591834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6.6942148760330582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239</v>
      </c>
      <c r="AC17" s="144">
        <f t="shared" si="83"/>
        <v>332210000</v>
      </c>
      <c r="AD17" s="145">
        <f t="shared" si="84"/>
        <v>392</v>
      </c>
    </row>
    <row r="18" spans="1:30" s="147" customFormat="1" ht="18" hidden="1" customHeight="1">
      <c r="A18" s="129">
        <v>16</v>
      </c>
      <c r="B18" s="146"/>
      <c r="C18" s="133" t="str">
        <f>duration!B18</f>
        <v>Lò nướng Mishio</v>
      </c>
      <c r="D18" s="159" t="s">
        <v>2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492807.30897009966</v>
      </c>
      <c r="I18" s="130">
        <f>COUNTIF('time table'!$H$5:$H$75,'item list'!C18)</f>
        <v>2</v>
      </c>
      <c r="J18" s="130">
        <f>COUNTIF('time table'!$O$5:$O$75,'item list'!C18)</f>
        <v>2</v>
      </c>
      <c r="K18" s="130">
        <f>COUNTIF('time table'!$V$5:$V$75,'item list'!C18)</f>
        <v>2</v>
      </c>
      <c r="L18" s="130">
        <f>COUNTIF('time table'!$AC$5:$AC$75,'item list'!C18)</f>
        <v>2</v>
      </c>
      <c r="M18" s="130">
        <f>COUNTIF('time table'!$AJ$5:$AJ$75,'item list'!C18)</f>
        <v>2</v>
      </c>
      <c r="N18" s="130">
        <f>COUNTIF('time table'!$AP$5:$AP$75,'item list'!C18)</f>
        <v>2</v>
      </c>
      <c r="O18" s="130">
        <f>COUNTIF('time table'!$AV$5:$AV$75,'item list'!C18)</f>
        <v>2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3.7933884297520666</v>
      </c>
      <c r="U18" s="139">
        <f t="shared" ref="U18:U19" si="86">(S18/7)/T18</f>
        <v>0</v>
      </c>
      <c r="V18" s="140">
        <f t="shared" ref="V18:V19" si="87">I18*E18</f>
        <v>43</v>
      </c>
      <c r="W18" s="141">
        <f t="shared" ref="W18:W19" si="88">J18*E18</f>
        <v>43</v>
      </c>
      <c r="X18" s="141">
        <f t="shared" ref="X18:X19" si="89">K18*E18</f>
        <v>43</v>
      </c>
      <c r="Y18" s="141">
        <f t="shared" ref="Y18:Y19" si="90">E18*L18</f>
        <v>43</v>
      </c>
      <c r="Z18" s="142"/>
      <c r="AA18" s="142"/>
      <c r="AB18" s="143">
        <v>165</v>
      </c>
      <c r="AC18" s="144">
        <f t="shared" ref="AC18:AC19" si="91">AB18*G18</f>
        <v>148335000</v>
      </c>
      <c r="AD18" s="145">
        <f t="shared" ref="AD18:AD19" si="92">(I18+J18+K18+L18+M18+N18+O18+P18+Q18+R18+S18)*E18</f>
        <v>301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59" t="s">
        <v>3</v>
      </c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>
        <f t="shared" si="85"/>
        <v>570000</v>
      </c>
      <c r="I19" s="130">
        <f>COUNTIF('time table'!$H$5:$H$75,'item list'!C19)</f>
        <v>1</v>
      </c>
      <c r="J19" s="130">
        <f>COUNTIF('time table'!$O$5:$O$75,'item list'!C19)</f>
        <v>1</v>
      </c>
      <c r="K19" s="130">
        <f>COUNTIF('time table'!$V$5:$V$75,'item list'!C19)</f>
        <v>1</v>
      </c>
      <c r="L19" s="130">
        <f>COUNTIF('time table'!$AC$5:$AC$75,'item list'!C19)</f>
        <v>1</v>
      </c>
      <c r="M19" s="130">
        <f>COUNTIF('time table'!$AJ$5:$AJ$75,'item list'!C19)</f>
        <v>1</v>
      </c>
      <c r="N19" s="130">
        <f>COUNTIF('time table'!$AP$5:$AP$75,'item list'!C19)</f>
        <v>1</v>
      </c>
      <c r="O19" s="130">
        <f>COUNTIF('time table'!$AV$5:$AV$75,'item list'!C19)</f>
        <v>1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6.6942148760330582</v>
      </c>
      <c r="U19" s="139">
        <f t="shared" si="86"/>
        <v>0</v>
      </c>
      <c r="V19" s="140">
        <f t="shared" si="87"/>
        <v>17.5</v>
      </c>
      <c r="W19" s="141">
        <f t="shared" si="88"/>
        <v>17.5</v>
      </c>
      <c r="X19" s="141">
        <f t="shared" si="89"/>
        <v>17.5</v>
      </c>
      <c r="Y19" s="141">
        <f t="shared" si="90"/>
        <v>17.5</v>
      </c>
      <c r="Z19" s="142"/>
      <c r="AA19" s="142"/>
      <c r="AB19" s="143">
        <v>175</v>
      </c>
      <c r="AC19" s="144">
        <f t="shared" si="91"/>
        <v>69825000</v>
      </c>
      <c r="AD19" s="145">
        <f t="shared" si="92"/>
        <v>122.5</v>
      </c>
    </row>
    <row r="20" spans="1:30" s="147" customFormat="1" ht="18" hidden="1" customHeight="1">
      <c r="A20" s="129">
        <v>18</v>
      </c>
      <c r="B20" s="146"/>
      <c r="C20" s="133" t="str">
        <f>duration!B20</f>
        <v>Bộ son JO-A 5 cây đổi màu</v>
      </c>
      <c r="D20" s="159"/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 t="e">
        <f t="shared" ref="H20" si="93">AC20/AD20</f>
        <v>#DIV/0!</v>
      </c>
      <c r="I20" s="130">
        <f>COUNTIF('time table'!$H$5:$H$75,'item list'!C20)</f>
        <v>0</v>
      </c>
      <c r="J20" s="130">
        <f>COUNTIF('time table'!$O$5:$O$75,'item list'!C20)</f>
        <v>0</v>
      </c>
      <c r="K20" s="130">
        <f>COUNTIF('time table'!$V$5:$V$75,'item list'!C20)</f>
        <v>0</v>
      </c>
      <c r="L20" s="130">
        <f>COUNTIF('time table'!$AC$5:$AC$75,'item list'!C20)</f>
        <v>0</v>
      </c>
      <c r="M20" s="130">
        <f>COUNTIF('time table'!$AJ$5:$AJ$75,'item list'!C20)</f>
        <v>0</v>
      </c>
      <c r="N20" s="130">
        <f>COUNTIF('time table'!$AP$5:$AP$75,'item list'!C20)</f>
        <v>0</v>
      </c>
      <c r="O20" s="130">
        <f>COUNTIF('time table'!$AV$5:$AV$75,'item list'!C20)</f>
        <v>0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 t="e">
        <f>VLOOKUP('item list'!D20,standard!$A$2:$G$5,7,0)</f>
        <v>#N/A</v>
      </c>
      <c r="U20" s="139" t="e">
        <f t="shared" ref="U20" si="94">(S20/7)/T20</f>
        <v>#N/A</v>
      </c>
      <c r="V20" s="140">
        <f t="shared" ref="V20" si="95">I20*E20</f>
        <v>0</v>
      </c>
      <c r="W20" s="141">
        <f t="shared" ref="W20" si="96">J20*E20</f>
        <v>0</v>
      </c>
      <c r="X20" s="141">
        <f t="shared" ref="X20" si="97">K20*E20</f>
        <v>0</v>
      </c>
      <c r="Y20" s="141">
        <f t="shared" ref="Y20" si="98">E20*L20</f>
        <v>0</v>
      </c>
      <c r="Z20" s="142"/>
      <c r="AA20" s="142"/>
      <c r="AB20" s="143"/>
      <c r="AC20" s="144">
        <f t="shared" ref="AC20" si="99">AB20*G20</f>
        <v>0</v>
      </c>
      <c r="AD20" s="145">
        <f t="shared" ref="AD20" si="100">(I20+J20+K20+L20+M20+N20+O20+P20+Q20+R20+S20)*E20</f>
        <v>0</v>
      </c>
    </row>
    <row r="21" spans="1:30" s="147" customFormat="1" ht="18" hidden="1" customHeight="1">
      <c r="A21" s="129">
        <v>19</v>
      </c>
      <c r="B21" s="146"/>
      <c r="C21" s="133" t="str">
        <f>duration!B21</f>
        <v>Giường xếp đa năng Bình Minh Phú</v>
      </c>
      <c r="D21" s="159" t="s">
        <v>4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273828.57142857142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1.5619834710743801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56</v>
      </c>
      <c r="AC21" s="144">
        <f t="shared" ref="AC21" si="107">AB21*G21</f>
        <v>33544000</v>
      </c>
      <c r="AD21" s="145">
        <f t="shared" ref="AD21" si="108">(I21+J21+K21+L21+M21+N21+O21+P21+Q21+R21+S21)*E21</f>
        <v>122.5</v>
      </c>
    </row>
    <row r="22" spans="1:30" s="147" customFormat="1" ht="18" hidden="1" customHeight="1">
      <c r="A22" s="129">
        <v>20</v>
      </c>
      <c r="B22" s="146"/>
      <c r="C22" s="133" t="str">
        <f>duration!B22</f>
        <v>Máy tạo khí Ozone LifePro</v>
      </c>
      <c r="D22" s="159" t="s">
        <v>29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107027.02702702703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>
        <f>VLOOKUP('item list'!D22,standard!$A$2:$G$5,7,0)</f>
        <v>4.4628099173553712</v>
      </c>
      <c r="U22" s="139">
        <f t="shared" ref="U22:U23" si="110">(S22/7)/T22</f>
        <v>0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28</v>
      </c>
      <c r="AC22" s="144">
        <f t="shared" ref="AC22:AC23" si="115">AB22*G22</f>
        <v>27720000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59" t="s">
        <v>3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09"/>
        <v>569050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6.6942148760330582</v>
      </c>
      <c r="U23" s="139">
        <f t="shared" si="110"/>
        <v>0</v>
      </c>
      <c r="V23" s="140">
        <f t="shared" si="111"/>
        <v>20</v>
      </c>
      <c r="W23" s="141">
        <f t="shared" si="112"/>
        <v>20</v>
      </c>
      <c r="X23" s="141">
        <f t="shared" si="113"/>
        <v>20</v>
      </c>
      <c r="Y23" s="141">
        <f t="shared" si="114"/>
        <v>20</v>
      </c>
      <c r="Z23" s="142"/>
      <c r="AA23" s="142"/>
      <c r="AB23" s="143">
        <v>133</v>
      </c>
      <c r="AC23" s="144">
        <f t="shared" si="115"/>
        <v>79667000</v>
      </c>
      <c r="AD23" s="145">
        <f t="shared" si="116"/>
        <v>140</v>
      </c>
    </row>
    <row r="24" spans="1:30" s="147" customFormat="1" ht="18" hidden="1" customHeight="1">
      <c r="A24" s="129">
        <v>22</v>
      </c>
      <c r="B24" s="146"/>
      <c r="C24" s="133" t="str">
        <f>duration!B24</f>
        <v>Giày tây VNL</v>
      </c>
      <c r="D24" s="159" t="s">
        <v>2</v>
      </c>
      <c r="E24" s="134">
        <f>VLOOKUP(C24,duration!$B$3:$D$29,2,0)</f>
        <v>21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496326.53061224491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3.7933884297520666</v>
      </c>
      <c r="U24" s="139">
        <f t="shared" ref="U24" si="118">(S24/7)/T24</f>
        <v>0</v>
      </c>
      <c r="V24" s="140">
        <f t="shared" ref="V24" si="119">I24*E24</f>
        <v>21</v>
      </c>
      <c r="W24" s="141">
        <f t="shared" ref="W24" si="120">J24*E24</f>
        <v>21</v>
      </c>
      <c r="X24" s="141">
        <f t="shared" ref="X24" si="121">K24*E24</f>
        <v>21</v>
      </c>
      <c r="Y24" s="141">
        <f t="shared" ref="Y24" si="122">E24*L24</f>
        <v>21</v>
      </c>
      <c r="Z24" s="142"/>
      <c r="AA24" s="142"/>
      <c r="AB24" s="143">
        <v>96</v>
      </c>
      <c r="AC24" s="144">
        <f t="shared" ref="AC24" si="123">AB24*G24</f>
        <v>72960000</v>
      </c>
      <c r="AD24" s="145">
        <f t="shared" ref="AD24" si="124">(I24+J24+K24+L24+M24+N24+O24+P24+Q24+R24+S24)*E24</f>
        <v>147</v>
      </c>
    </row>
    <row r="25" spans="1:30" s="147" customFormat="1" ht="18" hidden="1" customHeight="1">
      <c r="A25" s="129">
        <v>23</v>
      </c>
      <c r="B25" s="146"/>
      <c r="C25" s="133" t="str">
        <f>duration!B25</f>
        <v>Bóng đèn Duhal</v>
      </c>
      <c r="D25" s="159"/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 t="e">
        <f t="shared" si="117"/>
        <v>#DIV/0!</v>
      </c>
      <c r="I25" s="130">
        <f>COUNTIF('time table'!$H$5:$H$75,'item list'!C25)</f>
        <v>0</v>
      </c>
      <c r="J25" s="130">
        <f>COUNTIF('time table'!$O$5:$O$75,'item list'!C25)</f>
        <v>0</v>
      </c>
      <c r="K25" s="130">
        <f>COUNTIF('time table'!$V$5:$V$75,'item list'!C25)</f>
        <v>0</v>
      </c>
      <c r="L25" s="130">
        <f>COUNTIF('time table'!$AC$5:$AC$75,'item list'!C25)</f>
        <v>0</v>
      </c>
      <c r="M25" s="130">
        <f>COUNTIF('time table'!$AJ$5:$AJ$75,'item list'!C25)</f>
        <v>0</v>
      </c>
      <c r="N25" s="130">
        <f>COUNTIF('time table'!$AP$5:$AP$75,'item list'!C25)</f>
        <v>0</v>
      </c>
      <c r="O25" s="130">
        <f>COUNTIF('time table'!$AV$5:$AV$75,'item list'!C25)</f>
        <v>0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 t="e">
        <f>VLOOKUP('item list'!D25,standard!$A$2:$G$5,7,0)</f>
        <v>#N/A</v>
      </c>
      <c r="U25" s="139" t="e">
        <f t="shared" ref="U25" si="125">(S25/7)/T25</f>
        <v>#N/A</v>
      </c>
      <c r="V25" s="140">
        <f t="shared" ref="V25" si="126">I25*E25</f>
        <v>0</v>
      </c>
      <c r="W25" s="141">
        <f t="shared" ref="W25" si="127">J25*E25</f>
        <v>0</v>
      </c>
      <c r="X25" s="141">
        <f t="shared" ref="X25" si="128">K25*E25</f>
        <v>0</v>
      </c>
      <c r="Y25" s="141">
        <f t="shared" ref="Y25" si="129">E25*L25</f>
        <v>0</v>
      </c>
      <c r="Z25" s="142"/>
      <c r="AA25" s="142"/>
      <c r="AB25" s="143"/>
      <c r="AC25" s="144">
        <f t="shared" ref="AC25" si="130">AB25*G25</f>
        <v>0</v>
      </c>
      <c r="AD25" s="145">
        <f t="shared" ref="AD25" si="131">(I25+J25+K25+L25+M25+N25+O25+P25+Q25+R25+S25)*E25</f>
        <v>0</v>
      </c>
    </row>
    <row r="26" spans="1:30" s="147" customFormat="1" ht="18" hidden="1" customHeight="1">
      <c r="A26" s="129">
        <v>24</v>
      </c>
      <c r="B26" s="146"/>
      <c r="C26" s="133" t="str">
        <f>duration!B26</f>
        <v>Đầu karaoke Boruco</v>
      </c>
      <c r="D26" s="159" t="s">
        <v>2</v>
      </c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>
        <f t="shared" ref="H26" si="132">AC26/AD26</f>
        <v>427619.04761904763</v>
      </c>
      <c r="I26" s="130">
        <f>COUNTIF('time table'!$H$5:$H$75,'item list'!C26)</f>
        <v>1</v>
      </c>
      <c r="J26" s="130">
        <f>COUNTIF('time table'!$O$5:$O$75,'item list'!C26)</f>
        <v>1</v>
      </c>
      <c r="K26" s="130">
        <f>COUNTIF('time table'!$V$5:$V$75,'item list'!C26)</f>
        <v>1</v>
      </c>
      <c r="L26" s="130">
        <f>COUNTIF('time table'!$AC$5:$AC$75,'item list'!C26)</f>
        <v>1</v>
      </c>
      <c r="M26" s="130">
        <f>COUNTIF('time table'!$AJ$5:$AJ$75,'item list'!C26)</f>
        <v>1</v>
      </c>
      <c r="N26" s="130">
        <f>COUNTIF('time table'!$AP$5:$AP$75,'item list'!C26)</f>
        <v>1</v>
      </c>
      <c r="O26" s="130">
        <f>COUNTIF('time table'!$AV$5:$AV$75,'item list'!C26)</f>
        <v>1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>
        <f>VLOOKUP('item list'!D26,standard!$A$2:$G$5,7,0)</f>
        <v>3.7933884297520666</v>
      </c>
      <c r="U26" s="139">
        <f t="shared" ref="U26" si="133">(S26/7)/T26</f>
        <v>0</v>
      </c>
      <c r="V26" s="140">
        <f t="shared" ref="V26" si="134">I26*E26</f>
        <v>22.5</v>
      </c>
      <c r="W26" s="141">
        <f t="shared" ref="W26" si="135">J26*E26</f>
        <v>22.5</v>
      </c>
      <c r="X26" s="141">
        <f t="shared" ref="X26" si="136">K26*E26</f>
        <v>22.5</v>
      </c>
      <c r="Y26" s="141">
        <f t="shared" ref="Y26" si="137">E26*L26</f>
        <v>22.5</v>
      </c>
      <c r="Z26" s="142"/>
      <c r="AA26" s="142"/>
      <c r="AB26" s="143">
        <v>15</v>
      </c>
      <c r="AC26" s="144">
        <f t="shared" ref="AC26:AC35" si="138">AB26*G26</f>
        <v>67350000</v>
      </c>
      <c r="AD26" s="145">
        <f t="shared" ref="AD26" si="139">(I26+J26+K26+L26+M26+N26+O26+P26+Q26+R26+S26)*E26</f>
        <v>157.5</v>
      </c>
    </row>
    <row r="27" spans="1:30" s="147" customFormat="1" ht="18" hidden="1" customHeight="1">
      <c r="A27" s="129">
        <v>25</v>
      </c>
      <c r="B27" s="146"/>
      <c r="C27" s="133" t="str">
        <f>duration!B27</f>
        <v>Nồi cơm điện 3D Bigsun</v>
      </c>
      <c r="D27" s="159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hidden="1" customHeight="1">
      <c r="A28" s="129">
        <v>26</v>
      </c>
      <c r="B28" s="146"/>
      <c r="C28" s="133" t="str">
        <f>duration!B28</f>
        <v>Bếp điện từ Supor</v>
      </c>
      <c r="D28" s="159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59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627314.28571428568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6.6942148760330582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264</v>
      </c>
      <c r="AC29" s="144">
        <f t="shared" si="138"/>
        <v>131736000</v>
      </c>
      <c r="AD29" s="145">
        <f t="shared" ref="AD29" si="160">(I29+J29+K29+L29+M29+N29+O29+P29+Q29+R29+S29)*E29</f>
        <v>210</v>
      </c>
    </row>
    <row r="30" spans="1:30" s="147" customFormat="1" ht="18" hidden="1" customHeight="1">
      <c r="A30" s="129">
        <v>28</v>
      </c>
      <c r="B30" s="146"/>
      <c r="C30" s="133" t="str">
        <f>duration!B30</f>
        <v>Giày vải Airport</v>
      </c>
      <c r="D30" s="159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59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5" si="168">AC31/AD31</f>
        <v>1843714.2857142857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6.6942148760330582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239</v>
      </c>
      <c r="AC31" s="144">
        <f t="shared" si="138"/>
        <v>451710000</v>
      </c>
      <c r="AD31" s="145">
        <f t="shared" ref="AD31:AD34" si="174">(I31+J31+K31+L31+M31+N31+O31+P31+Q31+R31+S31)*E31</f>
        <v>245</v>
      </c>
    </row>
    <row r="32" spans="1:30" s="147" customFormat="1" hidden="1">
      <c r="A32" s="129"/>
      <c r="B32" s="146"/>
      <c r="C32" s="133" t="str">
        <f>duration!B32</f>
        <v>Dụng cụ hỗ trợ tập bụng Elips Body - LIVE 30'</v>
      </c>
      <c r="D32" s="159"/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 t="e">
        <f t="shared" si="168"/>
        <v>#DIV/0!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0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 t="e">
        <f>VLOOKUP('item list'!D32,standard!$A$2:$G$5,7,0)</f>
        <v>#N/A</v>
      </c>
      <c r="U32" s="139" t="e">
        <f t="shared" si="169"/>
        <v>#N/A</v>
      </c>
      <c r="V32" s="140">
        <f t="shared" si="170"/>
        <v>0</v>
      </c>
      <c r="W32" s="141">
        <f t="shared" si="171"/>
        <v>0</v>
      </c>
      <c r="X32" s="141">
        <f t="shared" si="172"/>
        <v>0</v>
      </c>
      <c r="Y32" s="141">
        <f t="shared" si="173"/>
        <v>0</v>
      </c>
      <c r="Z32" s="142"/>
      <c r="AA32" s="142"/>
      <c r="AB32" s="143"/>
      <c r="AC32" s="144">
        <f t="shared" si="138"/>
        <v>0</v>
      </c>
      <c r="AD32" s="145">
        <f t="shared" si="174"/>
        <v>0</v>
      </c>
    </row>
    <row r="33" spans="1:30" s="147" customFormat="1" hidden="1">
      <c r="A33" s="129">
        <v>31</v>
      </c>
      <c r="B33" s="146"/>
      <c r="C33" s="133" t="str">
        <f>duration!B33</f>
        <v>Bộ máy khoan cầm tay Helly</v>
      </c>
      <c r="D33" s="159"/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 t="e">
        <f t="shared" si="168"/>
        <v>#DIV/0!</v>
      </c>
      <c r="I33" s="130">
        <f>COUNTIF('time table'!$H$5:$H$75,'item list'!C33)</f>
        <v>0</v>
      </c>
      <c r="J33" s="130">
        <f>COUNTIF('time table'!$O$5:$O$75,'item list'!C33)</f>
        <v>0</v>
      </c>
      <c r="K33" s="130">
        <f>COUNTIF('time table'!$V$5:$V$75,'item list'!C33)</f>
        <v>0</v>
      </c>
      <c r="L33" s="130">
        <f>COUNTIF('time table'!$AC$5:$AC$75,'item list'!C33)</f>
        <v>0</v>
      </c>
      <c r="M33" s="130">
        <f>COUNTIF('time table'!$AJ$5:$AJ$75,'item list'!C33)</f>
        <v>0</v>
      </c>
      <c r="N33" s="130">
        <f>COUNTIF('time table'!$AP$5:$AP$75,'item list'!C33)</f>
        <v>0</v>
      </c>
      <c r="O33" s="130">
        <f>COUNTIF('time table'!$AV$5:$AV$75,'item list'!C33)</f>
        <v>0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 t="e">
        <f>VLOOKUP('item list'!D33,standard!$A$2:$G$5,7,0)</f>
        <v>#N/A</v>
      </c>
      <c r="U33" s="139" t="e">
        <f t="shared" si="169"/>
        <v>#N/A</v>
      </c>
      <c r="V33" s="140">
        <f t="shared" si="170"/>
        <v>0</v>
      </c>
      <c r="W33" s="141">
        <f t="shared" si="171"/>
        <v>0</v>
      </c>
      <c r="X33" s="141">
        <f t="shared" si="172"/>
        <v>0</v>
      </c>
      <c r="Y33" s="141">
        <f t="shared" si="173"/>
        <v>0</v>
      </c>
      <c r="Z33" s="142"/>
      <c r="AA33" s="142"/>
      <c r="AB33" s="143"/>
      <c r="AC33" s="144">
        <f t="shared" si="138"/>
        <v>0</v>
      </c>
      <c r="AD33" s="145">
        <f t="shared" si="174"/>
        <v>0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59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801166.66666666663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2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6.6942148760330582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36</v>
      </c>
      <c r="Y34" s="141">
        <f t="shared" si="173"/>
        <v>36</v>
      </c>
      <c r="Z34" s="142"/>
      <c r="AA34" s="142"/>
      <c r="AB34" s="143">
        <v>506</v>
      </c>
      <c r="AC34" s="144">
        <f t="shared" si="138"/>
        <v>201894000</v>
      </c>
      <c r="AD34" s="145">
        <f t="shared" si="174"/>
        <v>252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59" t="s">
        <v>3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si="168"/>
        <v>734516.12903225806</v>
      </c>
      <c r="I35" s="130">
        <f>COUNTIF('time table'!$H$5:$H$75,'item list'!C35)</f>
        <v>1</v>
      </c>
      <c r="J35" s="130">
        <f>COUNTIF('time table'!$O$5:$O$75,'item list'!C35)</f>
        <v>1</v>
      </c>
      <c r="K35" s="130">
        <f>COUNTIF('time table'!$V$5:$V$75,'item list'!C35)</f>
        <v>0</v>
      </c>
      <c r="L35" s="130">
        <f>COUNTIF('time table'!$AC$5:$AC$75,'item list'!C35)</f>
        <v>0</v>
      </c>
      <c r="M35" s="130">
        <f>COUNTIF('time table'!$AJ$5:$AJ$75,'item list'!C35)</f>
        <v>0</v>
      </c>
      <c r="N35" s="130">
        <f>COUNTIF('time table'!$AP$5:$AP$75,'item list'!C35)</f>
        <v>0</v>
      </c>
      <c r="O35" s="130">
        <f>COUNTIF('time table'!$AV$5:$AV$75,'item list'!C35)</f>
        <v>0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6.6942148760330582</v>
      </c>
      <c r="U35" s="139">
        <f t="shared" ref="U35" si="175">(S35/7)/T35</f>
        <v>0</v>
      </c>
      <c r="V35" s="140">
        <f t="shared" ref="V35" si="176">I35*E35</f>
        <v>31</v>
      </c>
      <c r="W35" s="141">
        <f t="shared" ref="W35" si="177">J35*E35</f>
        <v>31</v>
      </c>
      <c r="X35" s="141">
        <f t="shared" ref="X35" si="178">K35*E35</f>
        <v>0</v>
      </c>
      <c r="Y35" s="141">
        <f t="shared" ref="Y35" si="179">E35*L35</f>
        <v>0</v>
      </c>
      <c r="Z35" s="142"/>
      <c r="AA35" s="142"/>
      <c r="AB35" s="147">
        <v>66</v>
      </c>
      <c r="AC35" s="144">
        <f t="shared" si="138"/>
        <v>45540000</v>
      </c>
      <c r="AD35" s="145">
        <f t="shared" ref="AD35" si="180">(I35+J35+K35+L35+M35+N35+O35+P35+Q35+R35+S35)*E35</f>
        <v>62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59" t="s">
        <v>3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ref="H36:H39" si="181">AC36/AD36</f>
        <v>562402.37271379144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6.6942148760330582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163</v>
      </c>
      <c r="AC36" s="144">
        <f t="shared" ref="AC36" si="187">AB36*G36</f>
        <v>56887000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59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81"/>
        <v>1124574.0879248732</v>
      </c>
      <c r="I37" s="130">
        <f>COUNTIF('time table'!$H$5:$H$75,'item list'!C37)</f>
        <v>1</v>
      </c>
      <c r="J37" s="130">
        <f>COUNTIF('time table'!$O$5:$O$75,'item list'!C37)</f>
        <v>1</v>
      </c>
      <c r="K37" s="130">
        <f>COUNTIF('time table'!$V$5:$V$75,'item list'!C37)</f>
        <v>1</v>
      </c>
      <c r="L37" s="130">
        <f>COUNTIF('time table'!$AC$5:$AC$75,'item list'!C37)</f>
        <v>1</v>
      </c>
      <c r="M37" s="130">
        <f>COUNTIF('time table'!$AJ$5:$AJ$75,'item list'!C37)</f>
        <v>1</v>
      </c>
      <c r="N37" s="130">
        <f>COUNTIF('time table'!$AP$5:$AP$75,'item list'!C37)</f>
        <v>1</v>
      </c>
      <c r="O37" s="130">
        <f>COUNTIF('time table'!$AV$5:$AV$75,'item list'!C37)</f>
        <v>1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6.6942148760330582</v>
      </c>
      <c r="U37" s="139">
        <f t="shared" ref="U37" si="189">(S37/7)/T37</f>
        <v>0</v>
      </c>
      <c r="V37" s="140">
        <f t="shared" ref="V37" si="190">I37*E37</f>
        <v>17.190000000000001</v>
      </c>
      <c r="W37" s="141">
        <f t="shared" ref="W37" si="191">J37*E37</f>
        <v>17.190000000000001</v>
      </c>
      <c r="X37" s="141">
        <f t="shared" ref="X37" si="192">K37*E37</f>
        <v>17.190000000000001</v>
      </c>
      <c r="Y37" s="141">
        <f t="shared" ref="Y37" si="193">E37*L37</f>
        <v>17.190000000000001</v>
      </c>
      <c r="Z37" s="142"/>
      <c r="AA37" s="142"/>
      <c r="AB37" s="147">
        <v>68</v>
      </c>
      <c r="AC37" s="144">
        <f t="shared" ref="AC37" si="194">AB37*G37</f>
        <v>135320000</v>
      </c>
      <c r="AD37" s="145">
        <f t="shared" ref="AD37" si="195">(I37+J37+K37+L37+M37+N37+O37+P37+Q37+R37+S37)*E37</f>
        <v>120.33000000000001</v>
      </c>
    </row>
    <row r="38" spans="1:30" s="147" customFormat="1" ht="30" hidden="1">
      <c r="A38" s="129">
        <v>36</v>
      </c>
      <c r="B38" s="146"/>
      <c r="C38" s="154" t="str">
        <f>duration!B38</f>
        <v>Smart Box Asanzo</v>
      </c>
      <c r="D38" s="159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81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4" t="str">
        <f>duration!B39</f>
        <v>Đồng hồ kim cương - đá đỏ SwissGuard - LIVE 30'</v>
      </c>
      <c r="D39" s="159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81"/>
        <v>745909.64590964594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6.6942148760330582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82</v>
      </c>
      <c r="AC39" s="144">
        <f t="shared" ref="AC39" si="208">AB39*G39</f>
        <v>122180000</v>
      </c>
      <c r="AD39" s="145">
        <f t="shared" ref="AD39" si="209">(I39+J39+K39+L39+M39+N39+O39+P39+Q39+R39+S39)*E39</f>
        <v>163.79999999999998</v>
      </c>
    </row>
    <row r="40" spans="1:30" s="147" customFormat="1" hidden="1">
      <c r="A40" s="129">
        <v>38</v>
      </c>
      <c r="B40" s="146"/>
      <c r="C40" s="154" t="str">
        <f>duration!B40</f>
        <v>Bộ mắt kính MoDrill</v>
      </c>
      <c r="D40" s="159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0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1">(S40/7)/T40</f>
        <v>#N/A</v>
      </c>
      <c r="V40" s="140">
        <f t="shared" ref="V40:V41" si="212">I40*E40</f>
        <v>0</v>
      </c>
      <c r="W40" s="141">
        <f t="shared" ref="W40:W41" si="213">J40*E40</f>
        <v>0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C40" s="144">
        <f t="shared" ref="AC40:AC41" si="216">AB40*G40</f>
        <v>0</v>
      </c>
      <c r="AD40" s="145">
        <f t="shared" ref="AD40:AD41" si="217">(I40+J40+K40+L40+M40+N40+O40+P40+Q40+R40+S40)*E40</f>
        <v>0</v>
      </c>
    </row>
    <row r="41" spans="1:30" s="147" customFormat="1" ht="30">
      <c r="A41" s="129">
        <v>39</v>
      </c>
      <c r="B41" s="146"/>
      <c r="C41" s="154" t="str">
        <f>duration!B41</f>
        <v>Nồi 22 chức năng Vone</v>
      </c>
      <c r="D41" s="159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0"/>
        <v>818694.98660543433</v>
      </c>
      <c r="I41" s="130">
        <f>COUNTIF('time table'!$H$5:$H$75,'item list'!C41)</f>
        <v>1</v>
      </c>
      <c r="J41" s="130">
        <f>COUNTIF('time table'!$O$5:$O$75,'item list'!C41)</f>
        <v>1</v>
      </c>
      <c r="K41" s="130">
        <f>COUNTIF('time table'!$V$5:$V$75,'item list'!C41)</f>
        <v>2</v>
      </c>
      <c r="L41" s="130">
        <f>COUNTIF('time table'!$AC$5:$AC$75,'item list'!C41)</f>
        <v>2</v>
      </c>
      <c r="M41" s="130">
        <f>COUNTIF('time table'!$AJ$5:$AJ$75,'item list'!C41)</f>
        <v>2</v>
      </c>
      <c r="N41" s="130">
        <f>COUNTIF('time table'!$AP$5:$AP$75,'item list'!C41)</f>
        <v>2</v>
      </c>
      <c r="O41" s="130">
        <f>COUNTIF('time table'!$AV$5:$AV$75,'item list'!C41)</f>
        <v>2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6.6942148760330582</v>
      </c>
      <c r="U41" s="139">
        <f t="shared" si="211"/>
        <v>0</v>
      </c>
      <c r="V41" s="140">
        <f t="shared" si="212"/>
        <v>17.420000000000002</v>
      </c>
      <c r="W41" s="141">
        <f t="shared" si="213"/>
        <v>17.420000000000002</v>
      </c>
      <c r="X41" s="141">
        <f t="shared" si="214"/>
        <v>34.840000000000003</v>
      </c>
      <c r="Y41" s="141">
        <f t="shared" si="215"/>
        <v>34.840000000000003</v>
      </c>
      <c r="Z41" s="142"/>
      <c r="AA41" s="142"/>
      <c r="AB41" s="147">
        <v>86</v>
      </c>
      <c r="AC41" s="144">
        <f t="shared" si="216"/>
        <v>171140000</v>
      </c>
      <c r="AD41" s="145">
        <f t="shared" si="217"/>
        <v>209.04000000000002</v>
      </c>
    </row>
    <row r="42" spans="1:30" s="147" customFormat="1" hidden="1">
      <c r="A42" s="129">
        <v>40</v>
      </c>
      <c r="B42" s="146"/>
      <c r="C42" s="154" t="str">
        <f>duration!B42</f>
        <v>Nồi ủ GoodLife 7L</v>
      </c>
      <c r="D42" s="159" t="s">
        <v>2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411906.14376917336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3.7933884297520666</v>
      </c>
      <c r="U42" s="139">
        <f t="shared" ref="U42:U45" si="219">(S42/7)/T42</f>
        <v>0</v>
      </c>
      <c r="V42" s="140">
        <f t="shared" ref="V42:V45" si="220">I42*E42</f>
        <v>17.23</v>
      </c>
      <c r="W42" s="141">
        <f t="shared" ref="W42:W45" si="221">J42*E42</f>
        <v>17.23</v>
      </c>
      <c r="X42" s="141">
        <f t="shared" ref="X42:X45" si="222">K42*E42</f>
        <v>17.23</v>
      </c>
      <c r="Y42" s="141">
        <f t="shared" ref="Y42:Y45" si="223">E42*L42</f>
        <v>17.23</v>
      </c>
      <c r="Z42" s="142"/>
      <c r="AA42" s="142"/>
      <c r="AB42" s="147">
        <v>72</v>
      </c>
      <c r="AC42" s="144">
        <f t="shared" ref="AC42:AC45" si="224">AB42*G42</f>
        <v>49680000</v>
      </c>
      <c r="AD42" s="145">
        <f t="shared" ref="AD42:AD45" si="225">(I42+J42+K42+L42+M42+N42+O42+P42+Q42+R42+S42)*E42</f>
        <v>120.61</v>
      </c>
    </row>
    <row r="43" spans="1:30" s="147" customFormat="1" ht="30" hidden="1">
      <c r="A43" s="129">
        <v>41</v>
      </c>
      <c r="B43" s="146"/>
      <c r="C43" s="154" t="str">
        <f>duration!B43</f>
        <v>Máy làm sữa đậu nành Supor - LIVE 30'</v>
      </c>
      <c r="D43" s="159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2"/>
      <c r="AC43" s="144">
        <f t="shared" si="224"/>
        <v>0</v>
      </c>
      <c r="AD43" s="145">
        <f t="shared" si="225"/>
        <v>0</v>
      </c>
    </row>
    <row r="44" spans="1:30" s="147" customFormat="1" ht="30" hidden="1">
      <c r="A44" s="129">
        <v>42</v>
      </c>
      <c r="B44" s="146"/>
      <c r="C44" s="154" t="str">
        <f>duration!B44</f>
        <v>Vỉ nướng hoa cương Mican</v>
      </c>
      <c r="D44" s="159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 hidden="1">
      <c r="A45" s="129">
        <v>43</v>
      </c>
      <c r="B45" s="146"/>
      <c r="C45" s="154" t="str">
        <f>duration!B45</f>
        <v>Nồi hấp đa năng
(Hộp cơm 3 tầng Magic Korea)</v>
      </c>
      <c r="D45" s="159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236331.69360505973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1.5619834710743801</v>
      </c>
      <c r="U45" s="139">
        <f t="shared" si="219"/>
        <v>0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59</v>
      </c>
      <c r="AC45" s="144">
        <f t="shared" si="224"/>
        <v>23541000</v>
      </c>
      <c r="AD45" s="145">
        <f t="shared" si="225"/>
        <v>99.61</v>
      </c>
    </row>
    <row r="46" spans="1:30" hidden="1">
      <c r="A46" s="129">
        <v>44</v>
      </c>
      <c r="B46" s="146"/>
      <c r="C46" s="154" t="str">
        <f>duration!B46</f>
        <v>Vali Macat AC19</v>
      </c>
      <c r="D46" s="159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 hidden="1">
      <c r="A47" s="129">
        <v>45</v>
      </c>
      <c r="B47" s="146"/>
      <c r="C47" s="154" t="str">
        <f>duration!B47</f>
        <v>Bếp gas HN Mican - LIVE 30'</v>
      </c>
      <c r="D47" s="159"/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 t="e">
        <f t="shared" si="226"/>
        <v>#DIV/0!</v>
      </c>
      <c r="I47" s="130">
        <f>COUNTIF('time table'!$H$5:$H$75,'item list'!C47)</f>
        <v>0</v>
      </c>
      <c r="J47" s="130">
        <f>COUNTIF('time table'!$O$5:$O$75,'item list'!C47)</f>
        <v>0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0</v>
      </c>
      <c r="O47" s="130">
        <f>COUNTIF('time table'!$AV$5:$AV$75,'item list'!C47)</f>
        <v>0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 t="e">
        <f>VLOOKUP('item list'!D47,standard!$A$2:$G$5,7,0)</f>
        <v>#N/A</v>
      </c>
      <c r="U47" s="139" t="e">
        <f t="shared" si="227"/>
        <v>#N/A</v>
      </c>
      <c r="V47" s="140">
        <f t="shared" si="228"/>
        <v>0</v>
      </c>
      <c r="W47" s="141">
        <f t="shared" si="229"/>
        <v>0</v>
      </c>
      <c r="X47" s="141">
        <f t="shared" si="230"/>
        <v>0</v>
      </c>
      <c r="Y47" s="141">
        <f t="shared" si="231"/>
        <v>0</v>
      </c>
      <c r="Z47" s="142"/>
      <c r="AA47" s="142"/>
      <c r="AB47" s="147"/>
      <c r="AC47" s="144">
        <f t="shared" si="232"/>
        <v>0</v>
      </c>
      <c r="AD47" s="145">
        <f t="shared" si="233"/>
        <v>0</v>
      </c>
    </row>
    <row r="48" spans="1:30" hidden="1">
      <c r="A48" s="129">
        <v>46</v>
      </c>
      <c r="B48" s="146"/>
      <c r="C48" s="154" t="str">
        <f>duration!B48</f>
        <v>Quạt làm lạnh không khí Oritochi</v>
      </c>
      <c r="D48" s="159" t="s">
        <v>2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478100.16632785066</v>
      </c>
      <c r="I48" s="130">
        <f>COUNTIF('time table'!$H$5:$H$75,'item list'!C48)</f>
        <v>1</v>
      </c>
      <c r="J48" s="130">
        <f>COUNTIF('time table'!$O$5:$O$75,'item list'!C48)</f>
        <v>1</v>
      </c>
      <c r="K48" s="130">
        <f>COUNTIF('time table'!$V$5:$V$75,'item list'!C48)</f>
        <v>1</v>
      </c>
      <c r="L48" s="130">
        <f>COUNTIF('time table'!$AC$5:$AC$75,'item list'!C48)</f>
        <v>1</v>
      </c>
      <c r="M48" s="130">
        <f>COUNTIF('time table'!$AJ$5:$AJ$75,'item list'!C48)</f>
        <v>1</v>
      </c>
      <c r="N48" s="130">
        <f>COUNTIF('time table'!$AP$5:$AP$75,'item list'!C48)</f>
        <v>1</v>
      </c>
      <c r="O48" s="130">
        <f>COUNTIF('time table'!$AV$5:$AV$75,'item list'!C48)</f>
        <v>1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3.7933884297520666</v>
      </c>
      <c r="U48" s="139">
        <f t="shared" si="227"/>
        <v>0</v>
      </c>
      <c r="V48" s="140">
        <f t="shared" si="228"/>
        <v>15.46</v>
      </c>
      <c r="W48" s="141">
        <f t="shared" si="229"/>
        <v>15.46</v>
      </c>
      <c r="X48" s="141">
        <f t="shared" si="230"/>
        <v>15.46</v>
      </c>
      <c r="Y48" s="141">
        <f t="shared" si="231"/>
        <v>15.46</v>
      </c>
      <c r="Z48" s="142"/>
      <c r="AA48" s="142"/>
      <c r="AB48" s="156">
        <v>26</v>
      </c>
      <c r="AC48" s="144">
        <f t="shared" si="232"/>
        <v>51740000</v>
      </c>
      <c r="AD48" s="145">
        <f t="shared" si="233"/>
        <v>108.22</v>
      </c>
    </row>
    <row r="49" spans="1:30" hidden="1">
      <c r="A49" s="129">
        <v>47</v>
      </c>
      <c r="B49" s="146"/>
      <c r="C49" s="154" t="str">
        <f>duration!B49</f>
        <v>Quạt sạc phun sương Iruka</v>
      </c>
      <c r="D49" s="159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 hidden="1">
      <c r="A50" s="129">
        <v>48</v>
      </c>
      <c r="B50" s="146"/>
      <c r="C50" s="154" t="str">
        <f>duration!B50</f>
        <v>Bộ khoan D.I.Y (xanh)</v>
      </c>
      <c r="D50" s="159"/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 t="e">
        <f t="shared" ref="H50:H52" si="234">AC50/AD50</f>
        <v>#DIV/0!</v>
      </c>
      <c r="I50" s="130">
        <f>COUNTIF('time table'!$H$5:$H$75,'item list'!C50)</f>
        <v>0</v>
      </c>
      <c r="J50" s="130">
        <f>COUNTIF('time table'!$O$5:$O$75,'item list'!C50)</f>
        <v>0</v>
      </c>
      <c r="K50" s="130">
        <f>COUNTIF('time table'!$V$5:$V$75,'item list'!C50)</f>
        <v>0</v>
      </c>
      <c r="L50" s="130">
        <f>COUNTIF('time table'!$AC$5:$AC$75,'item list'!C50)</f>
        <v>0</v>
      </c>
      <c r="M50" s="130">
        <f>COUNTIF('time table'!$AJ$5:$AJ$75,'item list'!C50)</f>
        <v>0</v>
      </c>
      <c r="N50" s="130">
        <f>COUNTIF('time table'!$AP$5:$AP$75,'item list'!C50)</f>
        <v>0</v>
      </c>
      <c r="O50" s="130">
        <f>COUNTIF('time table'!$AV$5:$AV$75,'item list'!C50)</f>
        <v>0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 t="e">
        <f>VLOOKUP('item list'!D50,standard!$A$2:$G$5,7,0)</f>
        <v>#N/A</v>
      </c>
      <c r="U50" s="139" t="e">
        <f t="shared" ref="U50:U52" si="235">(S50/7)/T50</f>
        <v>#N/A</v>
      </c>
      <c r="V50" s="140">
        <f t="shared" ref="V50:V52" si="236">I50*E50</f>
        <v>0</v>
      </c>
      <c r="W50" s="141">
        <f t="shared" ref="W50:W52" si="237">J50*E50</f>
        <v>0</v>
      </c>
      <c r="X50" s="141">
        <f t="shared" ref="X50:X52" si="238">K50*E50</f>
        <v>0</v>
      </c>
      <c r="Y50" s="141">
        <f t="shared" ref="Y50:Y52" si="239">E50*L50</f>
        <v>0</v>
      </c>
      <c r="Z50" s="142"/>
      <c r="AA50" s="142"/>
      <c r="AB50" s="147"/>
      <c r="AC50" s="144">
        <f t="shared" ref="AC50:AC52" si="240">AB50*G50</f>
        <v>0</v>
      </c>
      <c r="AD50" s="145">
        <f t="shared" ref="AD50:AD52" si="241">(I50+J50+K50+L50+M50+N50+O50+P50+Q50+R50+S50)*E50</f>
        <v>0</v>
      </c>
    </row>
    <row r="51" spans="1:30" hidden="1">
      <c r="A51" s="129">
        <v>49</v>
      </c>
      <c r="B51" s="146"/>
      <c r="C51" s="154" t="str">
        <f>duration!B51</f>
        <v>Bộ khoan D.I.Y (đỏ)</v>
      </c>
      <c r="D51" s="159"/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 t="e">
        <f t="shared" si="234"/>
        <v>#DIV/0!</v>
      </c>
      <c r="I51" s="130">
        <f>COUNTIF('time table'!$H$5:$H$75,'item list'!C51)</f>
        <v>0</v>
      </c>
      <c r="J51" s="130">
        <f>COUNTIF('time table'!$O$5:$O$75,'item list'!C51)</f>
        <v>0</v>
      </c>
      <c r="K51" s="130">
        <f>COUNTIF('time table'!$V$5:$V$75,'item list'!C51)</f>
        <v>0</v>
      </c>
      <c r="L51" s="130">
        <f>COUNTIF('time table'!$AC$5:$AC$75,'item list'!C51)</f>
        <v>0</v>
      </c>
      <c r="M51" s="130">
        <f>COUNTIF('time table'!$AJ$5:$AJ$75,'item list'!C51)</f>
        <v>0</v>
      </c>
      <c r="N51" s="130">
        <f>COUNTIF('time table'!$AP$5:$AP$75,'item list'!C51)</f>
        <v>0</v>
      </c>
      <c r="O51" s="130">
        <f>COUNTIF('time table'!$AV$5:$AV$75,'item list'!C51)</f>
        <v>0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 t="e">
        <f>VLOOKUP('item list'!D51,standard!$A$2:$G$5,7,0)</f>
        <v>#N/A</v>
      </c>
      <c r="U51" s="139" t="e">
        <f t="shared" si="235"/>
        <v>#N/A</v>
      </c>
      <c r="V51" s="140">
        <f t="shared" si="236"/>
        <v>0</v>
      </c>
      <c r="W51" s="141">
        <f t="shared" si="237"/>
        <v>0</v>
      </c>
      <c r="X51" s="141">
        <f t="shared" si="238"/>
        <v>0</v>
      </c>
      <c r="Y51" s="141">
        <f t="shared" si="239"/>
        <v>0</v>
      </c>
      <c r="Z51" s="142"/>
      <c r="AA51" s="142"/>
      <c r="AB51" s="147"/>
      <c r="AC51" s="144">
        <f t="shared" si="240"/>
        <v>0</v>
      </c>
      <c r="AD51" s="145">
        <f t="shared" si="241"/>
        <v>0</v>
      </c>
    </row>
    <row r="52" spans="1:30" hidden="1">
      <c r="A52" s="129">
        <v>50</v>
      </c>
      <c r="B52" s="146"/>
      <c r="C52" s="154" t="str">
        <f>duration!B52</f>
        <v>Bộ 12 đôi vớ For Men</v>
      </c>
      <c r="D52" s="159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293006.50149358634</v>
      </c>
      <c r="I52" s="130">
        <f>COUNTIF('time table'!$H$5:$H$75,'item list'!C52)</f>
        <v>1</v>
      </c>
      <c r="J52" s="130">
        <f>COUNTIF('time table'!$O$5:$O$75,'item list'!C52)</f>
        <v>1</v>
      </c>
      <c r="K52" s="130">
        <f>COUNTIF('time table'!$V$5:$V$75,'item list'!C52)</f>
        <v>1</v>
      </c>
      <c r="L52" s="130">
        <f>COUNTIF('time table'!$AC$5:$AC$75,'item list'!C52)</f>
        <v>1</v>
      </c>
      <c r="M52" s="130">
        <f>COUNTIF('time table'!$AJ$5:$AJ$75,'item list'!C52)</f>
        <v>1</v>
      </c>
      <c r="N52" s="130">
        <f>COUNTIF('time table'!$AP$5:$AP$75,'item list'!C52)</f>
        <v>1</v>
      </c>
      <c r="O52" s="130">
        <f>COUNTIF('time table'!$AV$5:$AV$75,'item list'!C52)</f>
        <v>1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>
        <f>VLOOKUP('item list'!D52,standard!$A$2:$G$5,7,0)</f>
        <v>1.5619834710743801</v>
      </c>
      <c r="U52" s="139">
        <f t="shared" si="235"/>
        <v>0</v>
      </c>
      <c r="V52" s="140">
        <f t="shared" si="236"/>
        <v>16.260000000000002</v>
      </c>
      <c r="W52" s="141">
        <f t="shared" si="237"/>
        <v>16.260000000000002</v>
      </c>
      <c r="X52" s="141">
        <f t="shared" si="238"/>
        <v>16.260000000000002</v>
      </c>
      <c r="Y52" s="141">
        <f t="shared" si="239"/>
        <v>16.260000000000002</v>
      </c>
      <c r="Z52" s="142"/>
      <c r="AA52" s="142"/>
      <c r="AB52" s="147">
        <v>115</v>
      </c>
      <c r="AC52" s="144">
        <f t="shared" si="240"/>
        <v>33350000</v>
      </c>
      <c r="AD52" s="145">
        <f t="shared" si="241"/>
        <v>113.82000000000001</v>
      </c>
    </row>
    <row r="53" spans="1:30" hidden="1">
      <c r="A53" s="129">
        <v>51</v>
      </c>
      <c r="B53" s="146"/>
      <c r="C53" s="154" t="str">
        <f>duration!B53</f>
        <v>Võng xếp Bình Minh Phú</v>
      </c>
      <c r="D53" s="159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141234.3966712899</v>
      </c>
      <c r="I53" s="130">
        <f>COUNTIF('time table'!$H$5:$H$75,'item list'!C53)</f>
        <v>2</v>
      </c>
      <c r="J53" s="130">
        <f>COUNTIF('time table'!$O$5:$O$75,'item list'!C53)</f>
        <v>2</v>
      </c>
      <c r="K53" s="130">
        <f>COUNTIF('time table'!$V$5:$V$75,'item list'!C53)</f>
        <v>2</v>
      </c>
      <c r="L53" s="130">
        <f>COUNTIF('time table'!$AC$5:$AC$75,'item list'!C53)</f>
        <v>2</v>
      </c>
      <c r="M53" s="130">
        <f>COUNTIF('time table'!$AJ$5:$AJ$75,'item list'!C53)</f>
        <v>2</v>
      </c>
      <c r="N53" s="130">
        <f>COUNTIF('time table'!$AP$5:$AP$75,'item list'!C53)</f>
        <v>2</v>
      </c>
      <c r="O53" s="130">
        <f>COUNTIF('time table'!$AV$5:$AV$75,'item list'!C53)</f>
        <v>2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>
        <f>VLOOKUP('item list'!D53,standard!$A$2:$G$5,7,0)</f>
        <v>4.4628099173553712</v>
      </c>
      <c r="U53" s="139">
        <f t="shared" ref="U53:U56" si="243">(S53/7)/T53</f>
        <v>0</v>
      </c>
      <c r="V53" s="140">
        <f t="shared" ref="V53:V56" si="244">I53*E53</f>
        <v>30.9</v>
      </c>
      <c r="W53" s="141">
        <f t="shared" ref="W53:W56" si="245">J53*E53</f>
        <v>30.9</v>
      </c>
      <c r="X53" s="141">
        <f t="shared" ref="X53:X56" si="246">K53*E53</f>
        <v>30.9</v>
      </c>
      <c r="Y53" s="141">
        <f t="shared" ref="Y53:Y56" si="247">E53*L53</f>
        <v>30.9</v>
      </c>
      <c r="Z53" s="142"/>
      <c r="AA53" s="142"/>
      <c r="AB53" s="147">
        <v>51</v>
      </c>
      <c r="AC53" s="144">
        <f t="shared" ref="AC53:AC56" si="248">AB53*G53</f>
        <v>30549000</v>
      </c>
      <c r="AD53" s="145">
        <f t="shared" ref="AD53:AD56" si="249">(I53+J53+K53+L53+M53+N53+O53+P53+Q53+R53+S53)*E53</f>
        <v>216.29999999999998</v>
      </c>
    </row>
    <row r="54" spans="1:30" ht="30">
      <c r="A54" s="129">
        <v>52</v>
      </c>
      <c r="B54" s="146"/>
      <c r="C54" s="154" t="str">
        <f>duration!B54</f>
        <v>Nồi chiên không dầu Vone - LIVE 30'</v>
      </c>
      <c r="D54" s="159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1125028.5714285714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6.6942148760330582</v>
      </c>
      <c r="U54" s="139">
        <f t="shared" si="243"/>
        <v>0</v>
      </c>
      <c r="V54" s="140">
        <f t="shared" si="244"/>
        <v>25</v>
      </c>
      <c r="W54" s="141">
        <f t="shared" si="245"/>
        <v>25</v>
      </c>
      <c r="X54" s="141">
        <f t="shared" si="246"/>
        <v>25</v>
      </c>
      <c r="Y54" s="141">
        <f t="shared" si="247"/>
        <v>25</v>
      </c>
      <c r="Z54" s="142"/>
      <c r="AA54" s="142"/>
      <c r="AB54" s="147">
        <v>92</v>
      </c>
      <c r="AC54" s="144">
        <f t="shared" si="248"/>
        <v>196880000</v>
      </c>
      <c r="AD54" s="145">
        <f t="shared" si="249"/>
        <v>175</v>
      </c>
    </row>
    <row r="55" spans="1:30" ht="30" hidden="1">
      <c r="A55" s="129">
        <v>53</v>
      </c>
      <c r="B55" s="146"/>
      <c r="C55" s="154" t="str">
        <f>duration!B55</f>
        <v>Camera CleverDog</v>
      </c>
      <c r="D55" s="159"/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 t="e">
        <f t="shared" si="242"/>
        <v>#DIV/0!</v>
      </c>
      <c r="I55" s="130">
        <f>COUNTIF('time table'!$H$5:$H$75,'item list'!C55)</f>
        <v>0</v>
      </c>
      <c r="J55" s="130">
        <f>COUNTIF('time table'!$O$5:$O$75,'item list'!C55)</f>
        <v>0</v>
      </c>
      <c r="K55" s="130">
        <f>COUNTIF('time table'!$V$5:$V$75,'item list'!C55)</f>
        <v>0</v>
      </c>
      <c r="L55" s="130">
        <f>COUNTIF('time table'!$AC$5:$AC$75,'item list'!C55)</f>
        <v>0</v>
      </c>
      <c r="M55" s="130">
        <f>COUNTIF('time table'!$AJ$5:$AJ$75,'item list'!C55)</f>
        <v>0</v>
      </c>
      <c r="N55" s="130">
        <f>COUNTIF('time table'!$AP$5:$AP$75,'item list'!C55)</f>
        <v>0</v>
      </c>
      <c r="O55" s="130">
        <f>COUNTIF('time table'!$AV$5:$AV$75,'item list'!C55)</f>
        <v>0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 t="e">
        <f>VLOOKUP('item list'!D55,standard!$A$2:$G$5,7,0)</f>
        <v>#N/A</v>
      </c>
      <c r="U55" s="139" t="e">
        <f t="shared" si="243"/>
        <v>#N/A</v>
      </c>
      <c r="V55" s="140">
        <f t="shared" si="244"/>
        <v>0</v>
      </c>
      <c r="W55" s="141">
        <f t="shared" si="245"/>
        <v>0</v>
      </c>
      <c r="X55" s="141">
        <f t="shared" si="246"/>
        <v>0</v>
      </c>
      <c r="Y55" s="141">
        <f t="shared" si="247"/>
        <v>0</v>
      </c>
      <c r="Z55" s="142"/>
      <c r="AA55" s="142"/>
      <c r="AB55" s="147"/>
      <c r="AC55" s="144">
        <f t="shared" si="248"/>
        <v>0</v>
      </c>
      <c r="AD55" s="145">
        <f t="shared" si="249"/>
        <v>0</v>
      </c>
    </row>
    <row r="56" spans="1:30">
      <c r="A56" s="129">
        <v>54</v>
      </c>
      <c r="B56" s="146"/>
      <c r="C56" s="154" t="str">
        <f>duration!B56</f>
        <v>Bộ thẻ học Tiếng Anh 3D Ekid - LIVE 30'</v>
      </c>
      <c r="D56" s="159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692737.15656986146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6.6942148760330582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205</v>
      </c>
      <c r="AC56" s="144">
        <f t="shared" si="248"/>
        <v>141450000</v>
      </c>
      <c r="AD56" s="145">
        <f t="shared" si="249"/>
        <v>204.19</v>
      </c>
    </row>
    <row r="57" spans="1:30" hidden="1">
      <c r="A57" s="129">
        <v>55</v>
      </c>
      <c r="B57" s="146"/>
      <c r="C57" s="154" t="str">
        <f>duration!B57</f>
        <v>Đầu karaoke Xuho</v>
      </c>
      <c r="D57" s="159" t="s">
        <v>29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0">AC57/AD57</f>
        <v>163772.2829212191</v>
      </c>
      <c r="I57" s="130">
        <f>COUNTIF('time table'!$H$5:$H$75,'item list'!C57)</f>
        <v>0</v>
      </c>
      <c r="J57" s="130">
        <f>COUNTIF('time table'!$O$5:$O$75,'item list'!C57)</f>
        <v>0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>
        <f>VLOOKUP('item list'!D57,standard!$A$2:$G$5,7,0)</f>
        <v>4.4628099173553712</v>
      </c>
      <c r="U57" s="139">
        <f t="shared" ref="U57" si="251">(S57/7)/T57</f>
        <v>0</v>
      </c>
      <c r="V57" s="140">
        <f t="shared" ref="V57" si="252">I57*E57</f>
        <v>0</v>
      </c>
      <c r="W57" s="141">
        <f t="shared" ref="W57" si="253">J57*E57</f>
        <v>0</v>
      </c>
      <c r="X57" s="141">
        <f t="shared" ref="X57" si="254">K57*E57</f>
        <v>17.39</v>
      </c>
      <c r="Y57" s="141">
        <f t="shared" ref="Y57" si="255">E57*L57</f>
        <v>17.39</v>
      </c>
      <c r="Z57" s="142"/>
      <c r="AA57" s="142"/>
      <c r="AB57" s="147">
        <v>16</v>
      </c>
      <c r="AC57" s="144">
        <f t="shared" ref="AC57" si="256">AB57*G57</f>
        <v>14240000</v>
      </c>
      <c r="AD57" s="145">
        <f t="shared" ref="AD57" si="257">(I57+J57+K57+L57+M57+N57+O57+P57+Q57+R57+S57)*E57</f>
        <v>86.95</v>
      </c>
    </row>
    <row r="58" spans="1:30" hidden="1">
      <c r="A58" s="129">
        <v>56</v>
      </c>
      <c r="B58" s="146"/>
      <c r="C58" s="154" t="str">
        <f>duration!B58</f>
        <v>Quạt đứng Mican</v>
      </c>
      <c r="D58" s="159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 hidden="1">
      <c r="A59" s="129">
        <v>57</v>
      </c>
      <c r="B59" s="146"/>
      <c r="C59" s="154" t="str">
        <f>duration!B59</f>
        <v>Bếp gas Hồng Ngoại BLUE STAR NG4700C</v>
      </c>
      <c r="D59" s="159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 hidden="1">
      <c r="A60" s="129">
        <v>58</v>
      </c>
      <c r="B60" s="146"/>
      <c r="C60" s="154" t="str">
        <f>duration!B60</f>
        <v>Bộ đồ lót nữ CANDY</v>
      </c>
      <c r="D60" s="159"/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 t="e">
        <f t="shared" si="250"/>
        <v>#DIV/0!</v>
      </c>
      <c r="I60" s="130">
        <f>COUNTIF('time table'!$H$5:$H$75,'item list'!C60)</f>
        <v>0</v>
      </c>
      <c r="J60" s="130">
        <f>COUNTIF('time table'!$O$5:$O$75,'item list'!C60)</f>
        <v>0</v>
      </c>
      <c r="K60" s="130">
        <f>COUNTIF('time table'!$V$5:$V$75,'item list'!C60)</f>
        <v>0</v>
      </c>
      <c r="L60" s="130">
        <f>COUNTIF('time table'!$AC$5:$AC$75,'item list'!C60)</f>
        <v>0</v>
      </c>
      <c r="M60" s="130">
        <f>COUNTIF('time table'!$AJ$5:$AJ$75,'item list'!C60)</f>
        <v>0</v>
      </c>
      <c r="N60" s="130">
        <f>COUNTIF('time table'!$AP$5:$AP$75,'item list'!C60)</f>
        <v>0</v>
      </c>
      <c r="O60" s="130">
        <f>COUNTIF('time table'!$AV$5:$AV$75,'item list'!C60)</f>
        <v>0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#N/A</v>
      </c>
      <c r="U60" s="139" t="e">
        <f t="shared" si="258"/>
        <v>#N/A</v>
      </c>
      <c r="V60" s="140">
        <f t="shared" si="259"/>
        <v>0</v>
      </c>
      <c r="W60" s="141">
        <f t="shared" si="260"/>
        <v>0</v>
      </c>
      <c r="X60" s="141">
        <f t="shared" si="261"/>
        <v>0</v>
      </c>
      <c r="Y60" s="141">
        <f t="shared" si="262"/>
        <v>0</v>
      </c>
      <c r="Z60" s="142"/>
      <c r="AA60" s="142"/>
      <c r="AB60" s="147"/>
      <c r="AC60" s="144">
        <f t="shared" si="263"/>
        <v>0</v>
      </c>
      <c r="AD60" s="145">
        <f t="shared" si="264"/>
        <v>0</v>
      </c>
    </row>
    <row r="61" spans="1:30">
      <c r="A61" s="129">
        <v>59</v>
      </c>
      <c r="B61" s="146"/>
      <c r="C61" s="154" t="str">
        <f>duration!B61</f>
        <v>Máy tập bụng NEW SIX PACK CARE - LIVE 30'</v>
      </c>
      <c r="D61" s="159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0"/>
        <v>625132.27513227519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6.6942148760330582</v>
      </c>
      <c r="U61" s="139">
        <f t="shared" si="258"/>
        <v>0</v>
      </c>
      <c r="V61" s="140">
        <f t="shared" si="259"/>
        <v>27</v>
      </c>
      <c r="W61" s="141">
        <f t="shared" si="260"/>
        <v>27</v>
      </c>
      <c r="X61" s="141">
        <f t="shared" si="261"/>
        <v>27</v>
      </c>
      <c r="Y61" s="141">
        <f t="shared" si="262"/>
        <v>27</v>
      </c>
      <c r="Z61" s="142"/>
      <c r="AA61" s="142"/>
      <c r="AB61" s="147">
        <v>85</v>
      </c>
      <c r="AC61" s="144">
        <f t="shared" si="263"/>
        <v>118150000</v>
      </c>
      <c r="AD61" s="145">
        <f t="shared" si="264"/>
        <v>189</v>
      </c>
    </row>
    <row r="62" spans="1:30" hidden="1">
      <c r="A62" s="129">
        <v>60</v>
      </c>
      <c r="B62" s="146"/>
      <c r="C62" s="154" t="str">
        <f>duration!B62</f>
        <v>Quạt làm lạnh không khí Magic Korea</v>
      </c>
      <c r="D62" s="159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4" t="str">
        <f>duration!B63</f>
        <v>Máy xịt rửa cao áp Kachi</v>
      </c>
      <c r="D63" s="159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756904.76190476189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6.6942148760330582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102</v>
      </c>
      <c r="AC63" s="144">
        <f t="shared" ref="AC63:AC65" si="271">AB63*G63</f>
        <v>190740000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4" t="str">
        <f>duration!B64</f>
        <v>Thang nhôm xếp Kalis</v>
      </c>
      <c r="D64" s="159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552444.17622208816</v>
      </c>
      <c r="I64" s="130">
        <f>COUNTIF('time table'!$H$5:$H$75,'item list'!C64)</f>
        <v>0</v>
      </c>
      <c r="J64" s="130">
        <f>COUNTIF('time table'!$O$5:$O$75,'item list'!C64)</f>
        <v>0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6.6942148760330582</v>
      </c>
      <c r="U64" s="139">
        <f t="shared" si="266"/>
        <v>0</v>
      </c>
      <c r="V64" s="140">
        <f t="shared" si="267"/>
        <v>0</v>
      </c>
      <c r="W64" s="141">
        <f t="shared" si="268"/>
        <v>0</v>
      </c>
      <c r="X64" s="141">
        <f t="shared" si="269"/>
        <v>16.57</v>
      </c>
      <c r="Y64" s="141">
        <f t="shared" si="270"/>
        <v>16.57</v>
      </c>
      <c r="Z64" s="142"/>
      <c r="AA64" s="142"/>
      <c r="AB64" s="147">
        <v>23</v>
      </c>
      <c r="AC64" s="144">
        <f t="shared" si="271"/>
        <v>45770000</v>
      </c>
      <c r="AD64" s="145">
        <f t="shared" si="272"/>
        <v>82.85</v>
      </c>
    </row>
    <row r="65" spans="1:30" hidden="1">
      <c r="A65" s="129">
        <v>63</v>
      </c>
      <c r="B65" s="146"/>
      <c r="C65" s="154" t="str">
        <f>duration!B65</f>
        <v>Bếp gas Hồng Ngoại BLUE STAR NG4700C - LIVE 30'</v>
      </c>
      <c r="D65" s="159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 hidden="1">
      <c r="A66" s="129">
        <v>64</v>
      </c>
      <c r="B66" s="146"/>
      <c r="C66" s="154" t="str">
        <f>duration!B66</f>
        <v>Dầu gội nhuộm Hicara</v>
      </c>
      <c r="D66" s="159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 hidden="1">
      <c r="A67" s="129">
        <v>65</v>
      </c>
      <c r="B67" s="146"/>
      <c r="C67" s="154" t="str">
        <f>duration!B67</f>
        <v>Túi du lịch VNL</v>
      </c>
      <c r="D67" s="159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 hidden="1">
      <c r="A68" s="129">
        <v>66</v>
      </c>
      <c r="B68" s="146"/>
      <c r="C68" s="154" t="str">
        <f>duration!B68</f>
        <v>TPCN Lactoferrin GX</v>
      </c>
      <c r="D68" s="159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 hidden="1">
      <c r="A69" s="129">
        <v>67</v>
      </c>
      <c r="B69" s="146"/>
      <c r="C69" s="154" t="str">
        <f>duration!B69</f>
        <v>Sữa Ong Chúa</v>
      </c>
      <c r="D69" s="159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4" t="str">
        <f>duration!B70</f>
        <v>Điện thoại di động LV 123</v>
      </c>
      <c r="D70" s="159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1221727.3843634876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6.6942148760330582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166</v>
      </c>
      <c r="AC70" s="144">
        <f t="shared" si="287"/>
        <v>149234000</v>
      </c>
      <c r="AD70" s="145">
        <f t="shared" si="288"/>
        <v>122.14999999999999</v>
      </c>
    </row>
    <row r="71" spans="1:30" hidden="1">
      <c r="A71" s="129">
        <v>69</v>
      </c>
      <c r="B71" s="146"/>
      <c r="C71" s="154" t="str">
        <f>duration!B71</f>
        <v>Bộ 3 chảo chống dính Comet</v>
      </c>
      <c r="D71" s="159"/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 t="e">
        <f t="shared" si="281"/>
        <v>#DIV/0!</v>
      </c>
      <c r="I71" s="130">
        <f>COUNTIF('time table'!$H$5:$H$75,'item list'!C71)</f>
        <v>0</v>
      </c>
      <c r="J71" s="130">
        <f>COUNTIF('time table'!$O$5:$O$75,'item list'!C71)</f>
        <v>0</v>
      </c>
      <c r="K71" s="130">
        <f>COUNTIF('time table'!$V$5:$V$75,'item list'!C71)</f>
        <v>0</v>
      </c>
      <c r="L71" s="130">
        <f>COUNTIF('time table'!$AC$5:$AC$75,'item list'!C71)</f>
        <v>0</v>
      </c>
      <c r="M71" s="130">
        <f>COUNTIF('time table'!$AJ$5:$AJ$75,'item list'!C71)</f>
        <v>0</v>
      </c>
      <c r="N71" s="130">
        <f>COUNTIF('time table'!$AP$5:$AP$75,'item list'!C71)</f>
        <v>0</v>
      </c>
      <c r="O71" s="130">
        <f>COUNTIF('time table'!$AV$5:$AV$75,'item list'!C71)</f>
        <v>0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 t="e">
        <f>VLOOKUP('item list'!D71,standard!$A$2:$G$5,7,0)</f>
        <v>#N/A</v>
      </c>
      <c r="U71" s="139" t="e">
        <f t="shared" si="282"/>
        <v>#N/A</v>
      </c>
      <c r="V71" s="140">
        <f t="shared" si="283"/>
        <v>0</v>
      </c>
      <c r="W71" s="141">
        <f t="shared" si="284"/>
        <v>0</v>
      </c>
      <c r="X71" s="141">
        <f t="shared" si="285"/>
        <v>0</v>
      </c>
      <c r="Y71" s="141">
        <f t="shared" si="286"/>
        <v>0</v>
      </c>
      <c r="Z71" s="142"/>
      <c r="AA71" s="142"/>
      <c r="AB71" s="147"/>
      <c r="AC71" s="144">
        <f t="shared" si="287"/>
        <v>0</v>
      </c>
      <c r="AD71" s="145">
        <f t="shared" si="288"/>
        <v>0</v>
      </c>
    </row>
    <row r="72" spans="1:30">
      <c r="A72" s="129">
        <v>70</v>
      </c>
      <c r="B72" s="146"/>
      <c r="C72" s="154" t="str">
        <f>duration!B72</f>
        <v>Bóp ví, dây nịt da VNL</v>
      </c>
      <c r="D72" s="159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560716.65560716658</v>
      </c>
      <c r="I72" s="130">
        <f>COUNTIF('time table'!$H$5:$H$75,'item list'!C72)</f>
        <v>2</v>
      </c>
      <c r="J72" s="130">
        <f>COUNTIF('time table'!$O$5:$O$75,'item list'!C72)</f>
        <v>2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6.6942148760330582</v>
      </c>
      <c r="U72" s="139">
        <f t="shared" si="282"/>
        <v>0</v>
      </c>
      <c r="V72" s="140">
        <f t="shared" si="283"/>
        <v>30.14</v>
      </c>
      <c r="W72" s="141">
        <f t="shared" si="284"/>
        <v>30.14</v>
      </c>
      <c r="X72" s="141">
        <f t="shared" si="285"/>
        <v>15.07</v>
      </c>
      <c r="Y72" s="141">
        <f t="shared" si="286"/>
        <v>15.07</v>
      </c>
      <c r="Z72" s="142"/>
      <c r="AA72" s="142"/>
      <c r="AB72" s="147">
        <v>169</v>
      </c>
      <c r="AC72" s="144">
        <f t="shared" si="287"/>
        <v>76050000</v>
      </c>
      <c r="AD72" s="145">
        <f t="shared" si="288"/>
        <v>135.63</v>
      </c>
    </row>
    <row r="73" spans="1:30" hidden="1">
      <c r="A73" s="129">
        <v>71</v>
      </c>
      <c r="B73" s="146"/>
      <c r="C73" s="154" t="str">
        <f>duration!B73</f>
        <v>Valy Macat D3X</v>
      </c>
      <c r="D73" s="159" t="s">
        <v>4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249617.47113645848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37</v>
      </c>
      <c r="AC73" s="144">
        <f t="shared" si="287"/>
        <v>35890000</v>
      </c>
      <c r="AD73" s="145">
        <f t="shared" si="288"/>
        <v>143.78</v>
      </c>
    </row>
    <row r="74" spans="1:30" ht="30">
      <c r="A74" s="129">
        <v>72</v>
      </c>
      <c r="B74" s="146"/>
      <c r="C74" s="154" t="str">
        <f>duration!B74</f>
        <v>Tivi ASANZO</v>
      </c>
      <c r="D74" s="159" t="s">
        <v>3</v>
      </c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>
        <f t="shared" si="281"/>
        <v>596241.45785876992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1</v>
      </c>
      <c r="L74" s="130">
        <f>COUNTIF('time table'!$AC$5:$AC$75,'item list'!C74)</f>
        <v>1</v>
      </c>
      <c r="M74" s="130">
        <f>COUNTIF('time table'!$AJ$5:$AJ$75,'item list'!C74)</f>
        <v>1</v>
      </c>
      <c r="N74" s="130">
        <f>COUNTIF('time table'!$AP$5:$AP$75,'item list'!C74)</f>
        <v>1</v>
      </c>
      <c r="O74" s="130">
        <f>COUNTIF('time table'!$AV$5:$AV$75,'item list'!C74)</f>
        <v>1</v>
      </c>
      <c r="AB74" s="147">
        <v>15</v>
      </c>
      <c r="AC74" s="144">
        <f t="shared" si="287"/>
        <v>52350000</v>
      </c>
      <c r="AD74" s="145">
        <f t="shared" si="288"/>
        <v>87.8</v>
      </c>
    </row>
    <row r="75" spans="1:30" hidden="1">
      <c r="A75" s="129">
        <v>73</v>
      </c>
      <c r="B75" s="146"/>
      <c r="C75" s="154" t="str">
        <f>duration!B75</f>
        <v>Bể bơi phao Funny</v>
      </c>
      <c r="D75" s="185"/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 t="e">
        <f t="shared" si="281"/>
        <v>#DIV/0!</v>
      </c>
      <c r="I75" s="130">
        <f>COUNTIF('time table'!$H$5:$H$75,'item list'!C75)</f>
        <v>0</v>
      </c>
      <c r="J75" s="130">
        <f>COUNTIF('time table'!$O$5:$O$75,'item list'!C75)</f>
        <v>0</v>
      </c>
      <c r="K75" s="130">
        <f>COUNTIF('time table'!$V$5:$V$75,'item list'!C75)</f>
        <v>0</v>
      </c>
      <c r="L75" s="130">
        <f>COUNTIF('time table'!$AC$5:$AC$75,'item list'!C75)</f>
        <v>0</v>
      </c>
      <c r="M75" s="130">
        <f>COUNTIF('time table'!$AJ$5:$AJ$75,'item list'!C75)</f>
        <v>0</v>
      </c>
      <c r="N75" s="130">
        <f>COUNTIF('time table'!$AP$5:$AP$75,'item list'!C75)</f>
        <v>0</v>
      </c>
      <c r="O75" s="130">
        <f>COUNTIF('time table'!$AV$5:$AV$75,'item list'!C75)</f>
        <v>0</v>
      </c>
      <c r="AB75" s="147"/>
      <c r="AC75" s="144">
        <f t="shared" si="287"/>
        <v>0</v>
      </c>
      <c r="AD75" s="145">
        <f t="shared" si="288"/>
        <v>0</v>
      </c>
    </row>
    <row r="76" spans="1:30" hidden="1">
      <c r="A76" s="129">
        <v>74</v>
      </c>
      <c r="B76" s="146"/>
      <c r="C76" s="154" t="str">
        <f>duration!B76</f>
        <v>Ba lô kéoTOMI 8C</v>
      </c>
      <c r="D76" s="159" t="s">
        <v>29</v>
      </c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>
        <f t="shared" ref="H76:H79" si="289">AC76/AD76</f>
        <v>131865.71271326361</v>
      </c>
      <c r="I76" s="130">
        <f>COUNTIF('time table'!$H$5:$H$75,'item list'!C76)</f>
        <v>0</v>
      </c>
      <c r="J76" s="130">
        <f>COUNTIF('time table'!$O$5:$O$75,'item list'!C76)</f>
        <v>0</v>
      </c>
      <c r="K76" s="130">
        <f>COUNTIF('time table'!$V$5:$V$75,'item list'!C76)</f>
        <v>1</v>
      </c>
      <c r="L76" s="130">
        <f>COUNTIF('time table'!$AC$5:$AC$75,'item list'!C76)</f>
        <v>1</v>
      </c>
      <c r="M76" s="130">
        <f>COUNTIF('time table'!$AJ$5:$AJ$75,'item list'!C76)</f>
        <v>1</v>
      </c>
      <c r="N76" s="130">
        <f>COUNTIF('time table'!$AP$5:$AP$75,'item list'!C76)</f>
        <v>1</v>
      </c>
      <c r="O76" s="130">
        <f>COUNTIF('time table'!$AV$5:$AV$75,'item list'!C76)</f>
        <v>1</v>
      </c>
      <c r="AB76" s="147">
        <v>20</v>
      </c>
      <c r="AC76" s="144">
        <f t="shared" ref="AC76:AC79" si="290">AB76*G76</f>
        <v>11980000</v>
      </c>
      <c r="AD76" s="145">
        <f t="shared" ref="AD76:AD79" si="291">(I76+J76+K76+L76+M76+N76+O76+P76+Q76+R76+S76)*E76</f>
        <v>90.850000000000009</v>
      </c>
    </row>
    <row r="77" spans="1:30" hidden="1">
      <c r="A77" s="129">
        <v>75</v>
      </c>
      <c r="B77" s="146"/>
      <c r="C77" s="154" t="str">
        <f>duration!B77</f>
        <v>Bếp gas HN Soho - LIVE 30'</v>
      </c>
      <c r="D77" s="159"/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 t="e">
        <f t="shared" si="289"/>
        <v>#DIV/0!</v>
      </c>
      <c r="I77" s="130">
        <f>COUNTIF('time table'!$H$5:$H$75,'item list'!C77)</f>
        <v>0</v>
      </c>
      <c r="J77" s="130">
        <f>COUNTIF('time table'!$O$5:$O$75,'item list'!C77)</f>
        <v>0</v>
      </c>
      <c r="K77" s="130">
        <f>COUNTIF('time table'!$V$5:$V$75,'item list'!C77)</f>
        <v>0</v>
      </c>
      <c r="L77" s="130">
        <f>COUNTIF('time table'!$AC$5:$AC$75,'item list'!C77)</f>
        <v>0</v>
      </c>
      <c r="M77" s="130">
        <f>COUNTIF('time table'!$AJ$5:$AJ$75,'item list'!C77)</f>
        <v>0</v>
      </c>
      <c r="N77" s="130">
        <f>COUNTIF('time table'!$AP$5:$AP$75,'item list'!C77)</f>
        <v>0</v>
      </c>
      <c r="O77" s="130">
        <f>COUNTIF('time table'!$AV$5:$AV$75,'item list'!C77)</f>
        <v>0</v>
      </c>
      <c r="AB77" s="147"/>
      <c r="AC77" s="144">
        <f t="shared" si="290"/>
        <v>0</v>
      </c>
      <c r="AD77" s="145">
        <f t="shared" si="291"/>
        <v>0</v>
      </c>
    </row>
    <row r="78" spans="1:30" ht="30">
      <c r="A78" s="129">
        <v>76</v>
      </c>
      <c r="B78" s="146"/>
      <c r="C78" s="154" t="str">
        <f>duration!B78</f>
        <v>Máy xay ép đa năng DML</v>
      </c>
      <c r="D78" s="159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89"/>
        <v>1078200</v>
      </c>
      <c r="I78" s="130">
        <f>COUNTIF('time table'!$H$5:$H$75,'item list'!C78)</f>
        <v>0</v>
      </c>
      <c r="J78" s="130">
        <f>COUNTIF('time table'!$O$5:$O$75,'item list'!C78)</f>
        <v>0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162</v>
      </c>
      <c r="AC78" s="144">
        <f t="shared" si="290"/>
        <v>97038000</v>
      </c>
      <c r="AD78" s="145">
        <f t="shared" si="291"/>
        <v>90</v>
      </c>
    </row>
    <row r="79" spans="1:30" hidden="1">
      <c r="A79" s="129">
        <v>77</v>
      </c>
      <c r="B79" s="146"/>
      <c r="C79" s="154" t="str">
        <f>duration!B79</f>
        <v>Túi thời trang nam VNL</v>
      </c>
      <c r="D79" s="159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 hidden="1">
      <c r="A80" s="129">
        <v>78</v>
      </c>
      <c r="B80" s="146"/>
      <c r="C80" s="154" t="str">
        <f>duration!B80</f>
        <v>Máy ép chậm Supor</v>
      </c>
      <c r="D80" s="159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>
      <c r="A81" s="129">
        <v>79</v>
      </c>
      <c r="B81" s="146"/>
      <c r="C81" s="154" t="str">
        <f>duration!B81</f>
        <v>Bộ quần lót nam DIM</v>
      </c>
      <c r="D81" s="159" t="s">
        <v>3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532588.45437616389</v>
      </c>
      <c r="I81" s="130">
        <f>COUNTIF('time table'!$H$5:$H$75,'item list'!C81)</f>
        <v>2</v>
      </c>
      <c r="J81" s="130">
        <f>COUNTIF('time table'!$O$5:$O$75,'item list'!C81)</f>
        <v>2</v>
      </c>
      <c r="K81" s="130">
        <f>COUNTIF('time table'!$V$5:$V$75,'item list'!C81)</f>
        <v>1</v>
      </c>
      <c r="L81" s="130">
        <f>COUNTIF('time table'!$AC$5:$AC$75,'item list'!C81)</f>
        <v>1</v>
      </c>
      <c r="M81" s="130">
        <f>COUNTIF('time table'!$AJ$5:$AJ$75,'item list'!C81)</f>
        <v>1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>
        <v>198</v>
      </c>
      <c r="AC81" s="144">
        <f t="shared" ref="AC81" si="296">AB81*G81</f>
        <v>77220000</v>
      </c>
      <c r="AD81" s="145">
        <f t="shared" ref="AD81" si="297">(I81+J81+K81+L81+M81+N81+O81+P81+Q81+R81+S81)*E81</f>
        <v>144.99</v>
      </c>
    </row>
    <row r="82" spans="1:30" hidden="1">
      <c r="A82" s="129">
        <v>80</v>
      </c>
      <c r="B82" s="146"/>
      <c r="C82" s="154" t="str">
        <f>duration!B82</f>
        <v>Thiết bị lọc nước WARPURE</v>
      </c>
      <c r="D82" s="159" t="s">
        <v>2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382004.73559589579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44</v>
      </c>
      <c r="AC82" s="144">
        <f t="shared" ref="AC82:AC84" si="299">AB82*G82</f>
        <v>43560000</v>
      </c>
      <c r="AD82" s="145">
        <f t="shared" ref="AD82:AD84" si="300">(I82+J82+K82+L82+M82+N82+O82+P82+Q82+R82+S82)*E82</f>
        <v>114.03</v>
      </c>
    </row>
    <row r="83" spans="1:30" hidden="1">
      <c r="A83" s="129">
        <v>81</v>
      </c>
      <c r="B83" s="146"/>
      <c r="C83" s="154" t="str">
        <f>duration!B83</f>
        <v>Thiết bị thông tắt đa năng Spring House</v>
      </c>
      <c r="D83" s="159"/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 t="e">
        <f t="shared" si="298"/>
        <v>#DIV/0!</v>
      </c>
      <c r="I83" s="130">
        <f>COUNTIF('time table'!$H$5:$H$75,'item list'!C83)</f>
        <v>0</v>
      </c>
      <c r="J83" s="130">
        <f>COUNTIF('time table'!$O$5:$O$75,'item list'!C83)</f>
        <v>0</v>
      </c>
      <c r="K83" s="130">
        <f>COUNTIF('time table'!$V$5:$V$75,'item list'!C83)</f>
        <v>0</v>
      </c>
      <c r="L83" s="130">
        <f>COUNTIF('time table'!$AC$5:$AC$75,'item list'!C83)</f>
        <v>0</v>
      </c>
      <c r="M83" s="130">
        <f>COUNTIF('time table'!$AJ$5:$AJ$75,'item list'!C83)</f>
        <v>0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/>
      <c r="AC83" s="144">
        <f t="shared" si="299"/>
        <v>0</v>
      </c>
      <c r="AD83" s="145">
        <f t="shared" si="300"/>
        <v>0</v>
      </c>
    </row>
    <row r="84" spans="1:30" hidden="1">
      <c r="A84" s="129">
        <v>82</v>
      </c>
      <c r="B84" s="146"/>
      <c r="C84" s="154" t="str">
        <f>duration!B84</f>
        <v>Lò nướng than BBQ Home</v>
      </c>
      <c r="D84" s="159"/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 t="e">
        <f t="shared" si="298"/>
        <v>#DIV/0!</v>
      </c>
      <c r="I84" s="130">
        <f>COUNTIF('time table'!$H$5:$H$75,'item list'!C84)</f>
        <v>0</v>
      </c>
      <c r="J84" s="130">
        <f>COUNTIF('time table'!$O$5:$O$75,'item list'!C84)</f>
        <v>0</v>
      </c>
      <c r="K84" s="130">
        <f>COUNTIF('time table'!$V$5:$V$75,'item list'!C84)</f>
        <v>0</v>
      </c>
      <c r="L84" s="130">
        <f>COUNTIF('time table'!$AC$5:$AC$75,'item list'!C84)</f>
        <v>0</v>
      </c>
      <c r="M84" s="130">
        <f>COUNTIF('time table'!$AJ$5:$AJ$75,'item list'!C84)</f>
        <v>0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/>
      <c r="AC84" s="144">
        <f t="shared" si="299"/>
        <v>0</v>
      </c>
      <c r="AD84" s="145">
        <f t="shared" si="300"/>
        <v>0</v>
      </c>
    </row>
    <row r="85" spans="1:30" hidden="1">
      <c r="A85" s="129">
        <v>83</v>
      </c>
      <c r="B85" s="146"/>
      <c r="C85" s="154" t="str">
        <f>duration!B85</f>
        <v>Bộ đồ lót nam Relax</v>
      </c>
      <c r="D85" s="159"/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 t="e">
        <f t="shared" ref="H85:H86" si="301">AC85/AD85</f>
        <v>#DIV/0!</v>
      </c>
      <c r="I85" s="130">
        <f>COUNTIF('time table'!$H$5:$H$75,'item list'!C85)</f>
        <v>0</v>
      </c>
      <c r="J85" s="130">
        <f>COUNTIF('time table'!$O$5:$O$75,'item list'!C85)</f>
        <v>0</v>
      </c>
      <c r="K85" s="130">
        <f>COUNTIF('time table'!$V$5:$V$75,'item list'!C85)</f>
        <v>0</v>
      </c>
      <c r="L85" s="130">
        <f>COUNTIF('time table'!$AC$5:$AC$75,'item list'!C85)</f>
        <v>0</v>
      </c>
      <c r="M85" s="130">
        <f>COUNTIF('time table'!$AJ$5:$AJ$75,'item list'!C85)</f>
        <v>0</v>
      </c>
      <c r="N85" s="130">
        <f>COUNTIF('time table'!$AP$5:$AP$75,'item list'!C85)</f>
        <v>0</v>
      </c>
      <c r="O85" s="130">
        <f>COUNTIF('time table'!$AV$5:$AV$75,'item list'!C85)</f>
        <v>0</v>
      </c>
      <c r="AB85" s="147"/>
      <c r="AC85" s="144">
        <f t="shared" ref="AC85:AC86" si="302">AB85*G85</f>
        <v>0</v>
      </c>
      <c r="AD85" s="145">
        <f t="shared" ref="AD85:AD86" si="303">(I85+J85+K85+L85+M85+N85+O85+P85+Q85+R85+S85)*E85</f>
        <v>0</v>
      </c>
    </row>
    <row r="86" spans="1:30" ht="30">
      <c r="A86" s="129">
        <v>84</v>
      </c>
      <c r="B86" s="146"/>
      <c r="C86" s="154" t="str">
        <f>duration!B86</f>
        <v>Đồng hồ điện thoại S Mobile W1</v>
      </c>
      <c r="D86" s="159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976288.11777076777</v>
      </c>
      <c r="I86" s="130">
        <f>COUNTIF('time table'!$H$5:$H$75,'item list'!C86)</f>
        <v>1</v>
      </c>
      <c r="J86" s="130">
        <f>COUNTIF('time table'!$O$5:$O$75,'item list'!C86)</f>
        <v>1</v>
      </c>
      <c r="K86" s="130">
        <f>COUNTIF('time table'!$V$5:$V$75,'item list'!C86)</f>
        <v>1</v>
      </c>
      <c r="L86" s="130">
        <f>COUNTIF('time table'!$AC$5:$AC$75,'item list'!C86)</f>
        <v>1</v>
      </c>
      <c r="M86" s="130">
        <f>COUNTIF('time table'!$AJ$5:$AJ$75,'item list'!C86)</f>
        <v>1</v>
      </c>
      <c r="N86" s="130">
        <f>COUNTIF('time table'!$AP$5:$AP$75,'item list'!C86)</f>
        <v>1</v>
      </c>
      <c r="O86" s="130">
        <f>COUNTIF('time table'!$AV$5:$AV$75,'item list'!C86)</f>
        <v>1</v>
      </c>
      <c r="AB86" s="147">
        <v>217</v>
      </c>
      <c r="AC86" s="144">
        <f t="shared" si="302"/>
        <v>129983000</v>
      </c>
      <c r="AD86" s="145">
        <f t="shared" si="303"/>
        <v>133.13999999999999</v>
      </c>
    </row>
    <row r="87" spans="1:30" hidden="1">
      <c r="A87" s="129">
        <v>85</v>
      </c>
      <c r="B87" s="146"/>
      <c r="C87" s="154" t="str">
        <f>duration!B87</f>
        <v>Bộ sưu tập nữ trang Midu</v>
      </c>
      <c r="D87" s="159" t="s">
        <v>123</v>
      </c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>
        <f t="shared" ref="H87:H88" si="304">AC87/AD87</f>
        <v>94463.667820069211</v>
      </c>
      <c r="I87" s="130">
        <f>COUNTIF('time table'!$H$5:$H$75,'item list'!C87)</f>
        <v>0</v>
      </c>
      <c r="J87" s="130">
        <f>COUNTIF('time table'!$O$5:$O$75,'item list'!C87)</f>
        <v>0</v>
      </c>
      <c r="K87" s="130">
        <f>COUNTIF('time table'!$V$5:$V$75,'item list'!C87)</f>
        <v>1</v>
      </c>
      <c r="L87" s="130">
        <f>COUNTIF('time table'!$AC$5:$AC$75,'item list'!C87)</f>
        <v>1</v>
      </c>
      <c r="M87" s="130">
        <f>COUNTIF('time table'!$AJ$5:$AJ$75,'item list'!C87)</f>
        <v>1</v>
      </c>
      <c r="N87" s="130">
        <f>COUNTIF('time table'!$AP$5:$AP$75,'item list'!C87)</f>
        <v>1</v>
      </c>
      <c r="O87" s="130">
        <f>COUNTIF('time table'!$AV$5:$AV$75,'item list'!C87)</f>
        <v>1</v>
      </c>
      <c r="AB87" s="147">
        <v>15</v>
      </c>
      <c r="AC87" s="144">
        <f t="shared" ref="AC87:AC88" si="305">AB87*G87</f>
        <v>6825000</v>
      </c>
      <c r="AD87" s="145">
        <f t="shared" ref="AD87:AD88" si="306">(I87+J87+K87+L87+M87+N87+O87+P87+Q87+R87+S87)*E87</f>
        <v>72.25</v>
      </c>
    </row>
    <row r="88" spans="1:30" hidden="1">
      <c r="A88" s="129">
        <v>86</v>
      </c>
      <c r="B88" s="146"/>
      <c r="C88" s="154" t="str">
        <f>duration!B88</f>
        <v>Vòi sen tăng áp Paven</v>
      </c>
      <c r="D88" s="159" t="s">
        <v>123</v>
      </c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>
        <f t="shared" si="304"/>
        <v>82479.338842975209</v>
      </c>
      <c r="I88" s="130">
        <f>COUNTIF('time table'!$H$5:$H$75,'item list'!C88)</f>
        <v>0</v>
      </c>
      <c r="J88" s="130">
        <f>COUNTIF('time table'!$O$5:$O$75,'item list'!C88)</f>
        <v>0</v>
      </c>
      <c r="K88" s="130">
        <f>COUNTIF('time table'!$V$5:$V$75,'item list'!C88)</f>
        <v>1</v>
      </c>
      <c r="L88" s="130">
        <f>COUNTIF('time table'!$AC$5:$AC$75,'item list'!C88)</f>
        <v>1</v>
      </c>
      <c r="M88" s="130">
        <f>COUNTIF('time table'!$AJ$5:$AJ$75,'item list'!C88)</f>
        <v>1</v>
      </c>
      <c r="N88" s="130">
        <f>COUNTIF('time table'!$AP$5:$AP$75,'item list'!C88)</f>
        <v>1</v>
      </c>
      <c r="O88" s="130">
        <f>COUNTIF('time table'!$AV$5:$AV$75,'item list'!C88)</f>
        <v>1</v>
      </c>
      <c r="AB88" s="147">
        <v>11</v>
      </c>
      <c r="AC88" s="144">
        <f t="shared" si="305"/>
        <v>5489000</v>
      </c>
      <c r="AD88" s="145">
        <f t="shared" si="306"/>
        <v>66.55</v>
      </c>
    </row>
    <row r="89" spans="1:30" hidden="1">
      <c r="A89" s="129">
        <v>87</v>
      </c>
      <c r="B89" s="146"/>
      <c r="C89" s="154" t="str">
        <f>duration!B89</f>
        <v>Tảo Spirulina</v>
      </c>
      <c r="D89" s="159" t="s">
        <v>123</v>
      </c>
      <c r="E89" s="134">
        <f>VLOOKUP(C89,duration!$B$3:$D$100,2,0)</f>
        <v>11.5</v>
      </c>
      <c r="F89" s="135" t="str">
        <f>VLOOKUP(C89,duration!$B$3:$D$100,3,0)</f>
        <v>Health Equipment</v>
      </c>
      <c r="G89" s="136">
        <v>390000</v>
      </c>
      <c r="H89" s="137">
        <f t="shared" ref="H89:H90" si="307">AC89/AD89</f>
        <v>82360.248447204969</v>
      </c>
      <c r="I89" s="130">
        <f>COUNTIF('time table'!$H$5:$H$75,'item list'!C89)</f>
        <v>1</v>
      </c>
      <c r="J89" s="130">
        <f>COUNTIF('time table'!$O$5:$O$75,'item list'!C89)</f>
        <v>1</v>
      </c>
      <c r="K89" s="130">
        <f>COUNTIF('time table'!$V$5:$V$75,'item list'!C89)</f>
        <v>1</v>
      </c>
      <c r="L89" s="130">
        <f>COUNTIF('time table'!$AC$5:$AC$75,'item list'!C89)</f>
        <v>1</v>
      </c>
      <c r="M89" s="130">
        <f>COUNTIF('time table'!$AJ$5:$AJ$75,'item list'!C89)</f>
        <v>1</v>
      </c>
      <c r="N89" s="130">
        <f>COUNTIF('time table'!$AP$5:$AP$75,'item list'!C89)</f>
        <v>1</v>
      </c>
      <c r="O89" s="130">
        <f>COUNTIF('time table'!$AV$5:$AV$75,'item list'!C89)</f>
        <v>1</v>
      </c>
      <c r="AB89" s="147">
        <v>17</v>
      </c>
      <c r="AC89" s="144">
        <f t="shared" ref="AC89:AC90" si="308">AB89*G89</f>
        <v>6630000</v>
      </c>
      <c r="AD89" s="145">
        <f t="shared" ref="AD89:AD90" si="309">(I89+J89+K89+L89+M89+N89+O89+P89+Q89+R89+S89)*E89</f>
        <v>80.5</v>
      </c>
    </row>
    <row r="90" spans="1:30">
      <c r="A90" s="129">
        <v>88</v>
      </c>
      <c r="B90" s="146"/>
      <c r="C90" s="154" t="str">
        <f>duration!B90</f>
        <v>Bộ Mắt kiếng Wins</v>
      </c>
      <c r="D90" s="159" t="s">
        <v>3</v>
      </c>
      <c r="E90" s="134">
        <f>VLOOKUP(C90,duration!$B$3:$D$100,2,0)</f>
        <v>18.22</v>
      </c>
      <c r="F90" s="135" t="str">
        <f>VLOOKUP(C90,duration!$B$3:$D$100,3,0)</f>
        <v>Fashion</v>
      </c>
      <c r="G90" s="136">
        <v>599000</v>
      </c>
      <c r="H90" s="137">
        <f t="shared" si="307"/>
        <v>936964.87376509339</v>
      </c>
      <c r="I90" s="130">
        <f>COUNTIF('time table'!$H$5:$H$75,'item list'!C90)</f>
        <v>1</v>
      </c>
      <c r="J90" s="130">
        <f>COUNTIF('time table'!$O$5:$O$75,'item list'!C90)</f>
        <v>1</v>
      </c>
      <c r="K90" s="130">
        <f>COUNTIF('time table'!$V$5:$V$75,'item list'!C90)</f>
        <v>0</v>
      </c>
      <c r="L90" s="130">
        <f>COUNTIF('time table'!$AC$5:$AC$75,'item list'!C90)</f>
        <v>0</v>
      </c>
      <c r="M90" s="130">
        <f>COUNTIF('time table'!$AJ$5:$AJ$75,'item list'!C90)</f>
        <v>0</v>
      </c>
      <c r="N90" s="130">
        <f>COUNTIF('time table'!$AP$5:$AP$75,'item list'!C90)</f>
        <v>0</v>
      </c>
      <c r="O90" s="130">
        <f>COUNTIF('time table'!$AV$5:$AV$75,'item list'!C90)</f>
        <v>0</v>
      </c>
      <c r="AB90" s="147">
        <v>57</v>
      </c>
      <c r="AC90" s="144">
        <f t="shared" si="308"/>
        <v>34143000</v>
      </c>
      <c r="AD90" s="145">
        <f t="shared" si="309"/>
        <v>36.44</v>
      </c>
    </row>
    <row r="91" spans="1:30" ht="30">
      <c r="A91" s="129">
        <v>89</v>
      </c>
      <c r="B91" s="146"/>
      <c r="C91" s="154" t="str">
        <f>duration!B91</f>
        <v>Nồi cơm điện tử Oritochi - LIVE 30'</v>
      </c>
      <c r="D91" s="159" t="s">
        <v>3</v>
      </c>
      <c r="E91" s="134">
        <f>VLOOKUP(C91,duration!$B$3:$D$100,2,0)</f>
        <v>29.11</v>
      </c>
      <c r="F91" s="135" t="str">
        <f>VLOOKUP(C91,duration!$B$3:$D$100,3,0)</f>
        <v>Kitchen Electronics</v>
      </c>
      <c r="G91" s="136">
        <v>1290000</v>
      </c>
      <c r="H91" s="137">
        <f t="shared" ref="H91:H92" si="310">AC91/AD91</f>
        <v>652058.69362516573</v>
      </c>
      <c r="I91" s="130">
        <f>COUNTIF('time table'!$H$5:$H$75,'item list'!C91)</f>
        <v>1</v>
      </c>
      <c r="J91" s="130">
        <f>COUNTIF('time table'!$O$5:$O$75,'item list'!C91)</f>
        <v>1</v>
      </c>
      <c r="K91" s="130">
        <f>COUNTIF('time table'!$V$5:$V$75,'item list'!C91)</f>
        <v>1</v>
      </c>
      <c r="L91" s="130">
        <f>COUNTIF('time table'!$AC$5:$AC$75,'item list'!C91)</f>
        <v>1</v>
      </c>
      <c r="M91" s="130">
        <f>COUNTIF('time table'!$AJ$5:$AJ$75,'item list'!C91)</f>
        <v>1</v>
      </c>
      <c r="N91" s="130">
        <f>COUNTIF('time table'!$AP$5:$AP$75,'item list'!C91)</f>
        <v>1</v>
      </c>
      <c r="O91" s="130">
        <f>COUNTIF('time table'!$AV$5:$AV$75,'item list'!C91)</f>
        <v>1</v>
      </c>
      <c r="AB91" s="147">
        <v>103</v>
      </c>
      <c r="AC91" s="144">
        <f t="shared" ref="AC91:AC92" si="311">AB91*G91</f>
        <v>132870000</v>
      </c>
      <c r="AD91" s="145">
        <f t="shared" ref="AD91:AD92" si="312">(I91+J91+K91+L91+M91+N91+O91+P91+Q91+R91+S91)*E91</f>
        <v>203.76999999999998</v>
      </c>
    </row>
    <row r="92" spans="1:30" hidden="1">
      <c r="A92" s="129">
        <v>90</v>
      </c>
      <c r="B92" s="146"/>
      <c r="C92" s="154" t="str">
        <f>duration!B92</f>
        <v>Tỏi đen Uma</v>
      </c>
      <c r="D92" s="159" t="s">
        <v>123</v>
      </c>
      <c r="E92" s="134">
        <f>VLOOKUP(C92,duration!$B$3:$D$100,2,0)</f>
        <v>16.3</v>
      </c>
      <c r="F92" s="135" t="str">
        <f>VLOOKUP(C92,duration!$B$3:$D$100,3,0)</f>
        <v>Health Equipment</v>
      </c>
      <c r="G92" s="136">
        <v>499000</v>
      </c>
      <c r="H92" s="137">
        <f t="shared" si="310"/>
        <v>87467.13409290096</v>
      </c>
      <c r="I92" s="130">
        <f>COUNTIF('time table'!$H$5:$H$75,'item list'!C92)</f>
        <v>1</v>
      </c>
      <c r="J92" s="130">
        <f>COUNTIF('time table'!$O$5:$O$75,'item list'!C92)</f>
        <v>1</v>
      </c>
      <c r="K92" s="130">
        <f>COUNTIF('time table'!$V$5:$V$75,'item list'!C92)</f>
        <v>1</v>
      </c>
      <c r="L92" s="130">
        <f>COUNTIF('time table'!$AC$5:$AC$75,'item list'!C92)</f>
        <v>1</v>
      </c>
      <c r="M92" s="130">
        <f>COUNTIF('time table'!$AJ$5:$AJ$75,'item list'!C92)</f>
        <v>1</v>
      </c>
      <c r="N92" s="130">
        <f>COUNTIF('time table'!$AP$5:$AP$75,'item list'!C92)</f>
        <v>1</v>
      </c>
      <c r="O92" s="130">
        <f>COUNTIF('time table'!$AV$5:$AV$75,'item list'!C92)</f>
        <v>1</v>
      </c>
      <c r="AB92" s="147">
        <v>20</v>
      </c>
      <c r="AC92" s="144">
        <f t="shared" si="311"/>
        <v>9980000</v>
      </c>
      <c r="AD92" s="145">
        <f t="shared" si="312"/>
        <v>114.10000000000001</v>
      </c>
    </row>
    <row r="93" spans="1:30" ht="30" hidden="1">
      <c r="A93" s="129">
        <v>91</v>
      </c>
      <c r="B93" s="146"/>
      <c r="C93" s="154" t="str">
        <f>duration!B93</f>
        <v>Đầu karaoke Hanco</v>
      </c>
      <c r="D93" s="159" t="s">
        <v>123</v>
      </c>
      <c r="E93" s="134">
        <f>VLOOKUP(C93,duration!$B$3:$D$100,2,0)</f>
        <v>19.239999999999998</v>
      </c>
      <c r="F93" s="135" t="str">
        <f>VLOOKUP(C93,duration!$B$3:$D$100,3,0)</f>
        <v>Digital - Electronics</v>
      </c>
      <c r="G93" s="136">
        <v>1180000</v>
      </c>
      <c r="H93" s="137">
        <f t="shared" ref="H93:H97" si="313">AC93/AD93</f>
        <v>85862.785862785866</v>
      </c>
      <c r="I93" s="130">
        <f>COUNTIF('time table'!$H$5:$H$75,'item list'!C93)</f>
        <v>0</v>
      </c>
      <c r="J93" s="130">
        <f>COUNTIF('time table'!$O$5:$O$75,'item list'!C93)</f>
        <v>0</v>
      </c>
      <c r="K93" s="130">
        <f>COUNTIF('time table'!$V$5:$V$75,'item list'!C93)</f>
        <v>1</v>
      </c>
      <c r="L93" s="130">
        <f>COUNTIF('time table'!$AC$5:$AC$75,'item list'!C93)</f>
        <v>1</v>
      </c>
      <c r="M93" s="130">
        <f>COUNTIF('time table'!$AJ$5:$AJ$75,'item list'!C93)</f>
        <v>1</v>
      </c>
      <c r="N93" s="130">
        <f>COUNTIF('time table'!$AP$5:$AP$75,'item list'!C93)</f>
        <v>1</v>
      </c>
      <c r="O93" s="130">
        <f>COUNTIF('time table'!$AV$5:$AV$75,'item list'!C93)</f>
        <v>1</v>
      </c>
      <c r="AB93" s="147">
        <v>7</v>
      </c>
      <c r="AC93" s="144">
        <f t="shared" ref="AC93:AC97" si="314">AB93*G93</f>
        <v>8260000</v>
      </c>
      <c r="AD93" s="145">
        <f t="shared" ref="AD93:AD97" si="315">(I93+J93+K93+L93+M93+N93+O93+P93+Q93+R93+S93)*E93</f>
        <v>96.199999999999989</v>
      </c>
    </row>
    <row r="94" spans="1:30" ht="30" hidden="1">
      <c r="A94" s="129">
        <v>92</v>
      </c>
      <c r="B94" s="146"/>
      <c r="C94" s="154" t="str">
        <f>duration!B94</f>
        <v>Máy làm kem tươi Kahchan</v>
      </c>
      <c r="D94" s="159" t="s">
        <v>29</v>
      </c>
      <c r="E94" s="134">
        <f>VLOOKUP(C94,duration!$B$3:$D$100,2,0)</f>
        <v>17.59</v>
      </c>
      <c r="F94" s="135" t="str">
        <f>VLOOKUP(C94,duration!$B$3:$D$100,3,0)</f>
        <v>Kitchen Electronics</v>
      </c>
      <c r="G94" s="136">
        <v>1390000</v>
      </c>
      <c r="H94" s="137">
        <f t="shared" si="313"/>
        <v>110631.04036384309</v>
      </c>
      <c r="I94" s="130">
        <f>COUNTIF('time table'!$H$5:$H$75,'item list'!C94)</f>
        <v>0</v>
      </c>
      <c r="J94" s="130">
        <f>COUNTIF('time table'!$O$5:$O$75,'item list'!C94)</f>
        <v>0</v>
      </c>
      <c r="K94" s="130">
        <f>COUNTIF('time table'!$V$5:$V$75,'item list'!C94)</f>
        <v>1</v>
      </c>
      <c r="L94" s="130">
        <f>COUNTIF('time table'!$AC$5:$AC$75,'item list'!C94)</f>
        <v>1</v>
      </c>
      <c r="M94" s="130">
        <f>COUNTIF('time table'!$AJ$5:$AJ$75,'item list'!C94)</f>
        <v>1</v>
      </c>
      <c r="N94" s="130">
        <f>COUNTIF('time table'!$AP$5:$AP$75,'item list'!C94)</f>
        <v>1</v>
      </c>
      <c r="O94" s="130">
        <f>COUNTIF('time table'!$AV$5:$AV$75,'item list'!C94)</f>
        <v>1</v>
      </c>
      <c r="AB94" s="147">
        <v>7</v>
      </c>
      <c r="AC94" s="144">
        <f t="shared" si="314"/>
        <v>9730000</v>
      </c>
      <c r="AD94" s="145">
        <f t="shared" si="315"/>
        <v>87.95</v>
      </c>
    </row>
    <row r="95" spans="1:30" hidden="1">
      <c r="A95" s="129">
        <v>93</v>
      </c>
      <c r="B95" s="146"/>
      <c r="C95" s="154" t="str">
        <f>duration!B95</f>
        <v>Máy xịt cao áp Kalis</v>
      </c>
      <c r="D95" s="159" t="s">
        <v>2</v>
      </c>
      <c r="E95" s="134">
        <f>VLOOKUP(C95,duration!$B$3:$D$100,2,0)</f>
        <v>17.04</v>
      </c>
      <c r="F95" s="135" t="str">
        <f>VLOOKUP(C95,duration!$B$3:$D$100,3,0)</f>
        <v>Home Appliance</v>
      </c>
      <c r="G95" s="136">
        <v>1699000</v>
      </c>
      <c r="H95" s="137">
        <f t="shared" si="313"/>
        <v>384582.49496981892</v>
      </c>
      <c r="I95" s="130">
        <f>COUNTIF('time table'!$H$5:$H$75,'item list'!C95)</f>
        <v>1</v>
      </c>
      <c r="J95" s="130">
        <f>COUNTIF('time table'!$O$5:$O$75,'item list'!C95)</f>
        <v>1</v>
      </c>
      <c r="K95" s="130">
        <f>COUNTIF('time table'!$V$5:$V$75,'item list'!C95)</f>
        <v>1</v>
      </c>
      <c r="L95" s="130">
        <f>COUNTIF('time table'!$AC$5:$AC$75,'item list'!C95)</f>
        <v>1</v>
      </c>
      <c r="M95" s="130">
        <f>COUNTIF('time table'!$AJ$5:$AJ$75,'item list'!C95)</f>
        <v>1</v>
      </c>
      <c r="N95" s="130">
        <f>COUNTIF('time table'!$AP$5:$AP$75,'item list'!C95)</f>
        <v>1</v>
      </c>
      <c r="O95" s="130">
        <f>COUNTIF('time table'!$AV$5:$AV$75,'item list'!C95)</f>
        <v>1</v>
      </c>
      <c r="AB95" s="147">
        <v>27</v>
      </c>
      <c r="AC95" s="144">
        <f t="shared" si="314"/>
        <v>45873000</v>
      </c>
      <c r="AD95" s="145">
        <f t="shared" si="315"/>
        <v>119.28</v>
      </c>
    </row>
    <row r="96" spans="1:30" ht="30">
      <c r="A96" s="129">
        <v>94</v>
      </c>
      <c r="B96" s="146"/>
      <c r="C96" s="154" t="str">
        <f>duration!B96</f>
        <v>Điện thoại  SMobile V2</v>
      </c>
      <c r="D96" s="159" t="s">
        <v>3</v>
      </c>
      <c r="E96" s="134">
        <f>VLOOKUP(C96,duration!$B$3:$D$100,2,0)</f>
        <v>17.21</v>
      </c>
      <c r="F96" s="135" t="str">
        <f>VLOOKUP(C96,duration!$B$3:$D$100,3,0)</f>
        <v>Digital - Electronics</v>
      </c>
      <c r="G96" s="136">
        <v>790000</v>
      </c>
      <c r="H96" s="137">
        <f t="shared" si="313"/>
        <v>1009877.9779198141</v>
      </c>
      <c r="I96" s="130">
        <f>COUNTIF('time table'!$H$5:$H$75,'item list'!C96)</f>
        <v>1</v>
      </c>
      <c r="J96" s="130">
        <f>COUNTIF('time table'!$O$5:$O$75,'item list'!C96)</f>
        <v>1</v>
      </c>
      <c r="K96" s="130">
        <f>COUNTIF('time table'!$V$5:$V$75,'item list'!C96)</f>
        <v>1</v>
      </c>
      <c r="L96" s="130">
        <f>COUNTIF('time table'!$AC$5:$AC$75,'item list'!C96)</f>
        <v>1</v>
      </c>
      <c r="M96" s="130">
        <f>COUNTIF('time table'!$AJ$5:$AJ$75,'item list'!C96)</f>
        <v>1</v>
      </c>
      <c r="N96" s="130">
        <f>COUNTIF('time table'!$AP$5:$AP$75,'item list'!C96)</f>
        <v>1</v>
      </c>
      <c r="O96" s="130">
        <f>COUNTIF('time table'!$AV$5:$AV$75,'item list'!C96)</f>
        <v>1</v>
      </c>
      <c r="AB96" s="147">
        <v>154</v>
      </c>
      <c r="AC96" s="144">
        <f t="shared" si="314"/>
        <v>121660000</v>
      </c>
      <c r="AD96" s="145">
        <f t="shared" si="315"/>
        <v>120.47</v>
      </c>
    </row>
    <row r="97" spans="1:30">
      <c r="A97" s="129">
        <v>95</v>
      </c>
      <c r="B97" s="146"/>
      <c r="C97" s="154" t="str">
        <f>duration!B97</f>
        <v>Bóp ví da Gia Huy</v>
      </c>
      <c r="D97" s="159" t="s">
        <v>3</v>
      </c>
      <c r="E97" s="134">
        <f>VLOOKUP(C97,duration!$B$3:$D$100,2,0)</f>
        <v>17.32</v>
      </c>
      <c r="F97" s="135" t="str">
        <f>VLOOKUP(C97,duration!$B$3:$D$100,3,0)</f>
        <v>Fashion</v>
      </c>
      <c r="G97" s="136">
        <v>579000</v>
      </c>
      <c r="H97" s="137">
        <f t="shared" si="313"/>
        <v>635161.66281755199</v>
      </c>
      <c r="I97" s="130">
        <f>COUNTIF('time table'!$H$5:$H$75,'item list'!C97)</f>
        <v>0</v>
      </c>
      <c r="J97" s="130">
        <f>COUNTIF('time table'!$O$5:$O$75,'item list'!C97)</f>
        <v>0</v>
      </c>
      <c r="K97" s="130">
        <f>COUNTIF('time table'!$V$5:$V$75,'item list'!C97)</f>
        <v>1</v>
      </c>
      <c r="L97" s="130">
        <f>COUNTIF('time table'!$AC$5:$AC$75,'item list'!C97)</f>
        <v>1</v>
      </c>
      <c r="M97" s="130">
        <f>COUNTIF('time table'!$AJ$5:$AJ$75,'item list'!C97)</f>
        <v>1</v>
      </c>
      <c r="N97" s="130">
        <f>COUNTIF('time table'!$AP$5:$AP$75,'item list'!C97)</f>
        <v>1</v>
      </c>
      <c r="O97" s="130">
        <f>COUNTIF('time table'!$AV$5:$AV$75,'item list'!C97)</f>
        <v>1</v>
      </c>
      <c r="AB97" s="147">
        <v>95</v>
      </c>
      <c r="AC97" s="144">
        <f t="shared" si="314"/>
        <v>55005000</v>
      </c>
      <c r="AD97" s="145">
        <f t="shared" si="315"/>
        <v>86.6</v>
      </c>
    </row>
    <row r="98" spans="1:30" ht="30" hidden="1">
      <c r="A98" s="129">
        <v>96</v>
      </c>
      <c r="B98" s="146"/>
      <c r="C98" s="154" t="str">
        <f>duration!B98</f>
        <v>Nồi lẩu điện Gowell</v>
      </c>
      <c r="D98" s="159" t="s">
        <v>2</v>
      </c>
      <c r="E98" s="134">
        <f>VLOOKUP(C98,duration!$B$3:$D$100,2,0)</f>
        <v>13.4</v>
      </c>
      <c r="F98" s="135" t="str">
        <f>VLOOKUP(C98,duration!$B$3:$D$100,3,0)</f>
        <v>Kitchen Electronics</v>
      </c>
      <c r="G98" s="136">
        <v>449000</v>
      </c>
      <c r="H98" s="137">
        <f t="shared" ref="H98:H99" si="316">AC98/AD98</f>
        <v>452350.74626865669</v>
      </c>
      <c r="I98" s="130">
        <f>COUNTIF('time table'!$H$5:$H$75,'item list'!C98)</f>
        <v>1</v>
      </c>
      <c r="J98" s="130">
        <f>COUNTIF('time table'!$O$5:$O$75,'item list'!C98)</f>
        <v>1</v>
      </c>
      <c r="K98" s="130">
        <f>COUNTIF('time table'!$V$5:$V$75,'item list'!C98)</f>
        <v>0</v>
      </c>
      <c r="L98" s="130">
        <f>COUNTIF('time table'!$AC$5:$AC$75,'item list'!C98)</f>
        <v>0</v>
      </c>
      <c r="M98" s="130">
        <f>COUNTIF('time table'!$AJ$5:$AJ$75,'item list'!C98)</f>
        <v>0</v>
      </c>
      <c r="N98" s="130">
        <f>COUNTIF('time table'!$AP$5:$AP$75,'item list'!C98)</f>
        <v>0</v>
      </c>
      <c r="O98" s="130">
        <f>COUNTIF('time table'!$AV$5:$AV$75,'item list'!C98)</f>
        <v>0</v>
      </c>
      <c r="AB98" s="147">
        <v>27</v>
      </c>
      <c r="AC98" s="144">
        <f t="shared" ref="AC98:AC99" si="317">AB98*G98</f>
        <v>12123000</v>
      </c>
      <c r="AD98" s="145">
        <f t="shared" ref="AD98:AD99" si="318">(I98+J98+K98+L98+M98+N98+O98+P98+Q98+R98+S98)*E98</f>
        <v>26.8</v>
      </c>
    </row>
    <row r="99" spans="1:30" hidden="1">
      <c r="A99" s="129">
        <v>97</v>
      </c>
      <c r="B99" s="146"/>
      <c r="C99" s="154" t="str">
        <f>duration!B99</f>
        <v>Bộ 2 áo khoác Dore</v>
      </c>
      <c r="D99" s="159" t="s">
        <v>4</v>
      </c>
      <c r="E99" s="134">
        <f>VLOOKUP(C99,duration!$B$3:$D$100,2,0)</f>
        <v>17.399999999999999</v>
      </c>
      <c r="F99" s="135" t="str">
        <f>VLOOKUP(C99,duration!$B$3:$D$100,3,0)</f>
        <v>Fashion</v>
      </c>
      <c r="G99" s="136">
        <v>699000</v>
      </c>
      <c r="H99" s="137">
        <f t="shared" si="316"/>
        <v>241034.4827586207</v>
      </c>
      <c r="I99" s="130">
        <f>COUNTIF('time table'!$H$5:$H$75,'item list'!C99)</f>
        <v>1</v>
      </c>
      <c r="J99" s="130">
        <f>COUNTIF('time table'!$O$5:$O$75,'item list'!C99)</f>
        <v>1</v>
      </c>
      <c r="K99" s="130">
        <f>COUNTIF('time table'!$V$5:$V$75,'item list'!C99)</f>
        <v>0</v>
      </c>
      <c r="L99" s="130">
        <f>COUNTIF('time table'!$AC$5:$AC$75,'item list'!C99)</f>
        <v>0</v>
      </c>
      <c r="M99" s="130">
        <f>COUNTIF('time table'!$AJ$5:$AJ$75,'item list'!C99)</f>
        <v>0</v>
      </c>
      <c r="N99" s="130">
        <f>COUNTIF('time table'!$AP$5:$AP$75,'item list'!C99)</f>
        <v>0</v>
      </c>
      <c r="O99" s="130">
        <f>COUNTIF('time table'!$AV$5:$AV$75,'item list'!C99)</f>
        <v>0</v>
      </c>
      <c r="AB99" s="147">
        <v>12</v>
      </c>
      <c r="AC99" s="144">
        <f t="shared" si="317"/>
        <v>8388000</v>
      </c>
      <c r="AD99" s="145">
        <f t="shared" si="318"/>
        <v>34.799999999999997</v>
      </c>
    </row>
    <row r="100" spans="1:30" ht="30">
      <c r="A100" s="129">
        <v>98</v>
      </c>
      <c r="B100" s="146"/>
      <c r="C100" s="154" t="str">
        <f>duration!B100</f>
        <v>Máy xay ép DML - LIVE 30'</v>
      </c>
      <c r="D100" s="159" t="s">
        <v>3</v>
      </c>
      <c r="E100" s="134">
        <f>VLOOKUP(C100,duration!$B$3:$D$100,2,0)</f>
        <v>25.41</v>
      </c>
      <c r="F100" s="135" t="str">
        <f>VLOOKUP(C100,duration!$B$3:$D$100,3,0)</f>
        <v>Kitchen Electronics</v>
      </c>
      <c r="G100" s="136">
        <v>599000</v>
      </c>
      <c r="H100" s="137">
        <f t="shared" ref="H100:H101" si="319">AC100/AD100</f>
        <v>836855.5686737505</v>
      </c>
      <c r="I100" s="130">
        <f>COUNTIF('time table'!$H$5:$H$75,'item list'!C100)</f>
        <v>1</v>
      </c>
      <c r="J100" s="130">
        <f>COUNTIF('time table'!$O$5:$O$75,'item list'!C100)</f>
        <v>1</v>
      </c>
      <c r="K100" s="130">
        <f>COUNTIF('time table'!$V$5:$V$75,'item list'!C100)</f>
        <v>0</v>
      </c>
      <c r="L100" s="130">
        <f>COUNTIF('time table'!$AC$5:$AC$75,'item list'!C100)</f>
        <v>0</v>
      </c>
      <c r="M100" s="130">
        <f>COUNTIF('time table'!$AJ$5:$AJ$75,'item list'!C100)</f>
        <v>0</v>
      </c>
      <c r="N100" s="130">
        <f>COUNTIF('time table'!$AP$5:$AP$75,'item list'!C100)</f>
        <v>0</v>
      </c>
      <c r="O100" s="130">
        <f>COUNTIF('time table'!$AV$5:$AV$75,'item list'!C100)</f>
        <v>0</v>
      </c>
      <c r="AB100" s="147">
        <v>71</v>
      </c>
      <c r="AC100" s="144">
        <f t="shared" ref="AC100:AC101" si="320">AB100*G100</f>
        <v>42529000</v>
      </c>
      <c r="AD100" s="145">
        <f t="shared" ref="AD100:AD101" si="321">(I100+J100+K100+L100+M100+N100+O100+P100+Q100+R100+S100)*E100</f>
        <v>50.82</v>
      </c>
    </row>
    <row r="101" spans="1:30" hidden="1">
      <c r="A101" s="129">
        <v>99</v>
      </c>
      <c r="B101" s="146"/>
      <c r="C101" s="154" t="str">
        <f>duration!B101</f>
        <v>Combo 2 hộp Nấm linh chi Hoàng Gia</v>
      </c>
      <c r="D101" s="159" t="s">
        <v>4</v>
      </c>
      <c r="E101" s="134">
        <f>VLOOKUP(C101,duration!$B$3:$D$120,2,0)</f>
        <v>18</v>
      </c>
      <c r="F101" s="135" t="str">
        <f>VLOOKUP(C101,duration!$B$3:$D$120,3,0)</f>
        <v>Health Equipment</v>
      </c>
      <c r="G101" s="136">
        <v>790000</v>
      </c>
      <c r="H101" s="137">
        <f t="shared" si="319"/>
        <v>241388.88888888888</v>
      </c>
      <c r="I101" s="130">
        <f>COUNTIF('time table'!$H$5:$H$75,'item list'!C101)</f>
        <v>1</v>
      </c>
      <c r="J101" s="130">
        <f>COUNTIF('time table'!$O$5:$O$75,'item list'!C101)</f>
        <v>1</v>
      </c>
      <c r="K101" s="130">
        <f>COUNTIF('time table'!$V$5:$V$75,'item list'!C101)</f>
        <v>0</v>
      </c>
      <c r="L101" s="130">
        <f>COUNTIF('time table'!$AC$5:$AC$75,'item list'!C101)</f>
        <v>0</v>
      </c>
      <c r="M101" s="130">
        <f>COUNTIF('time table'!$AJ$5:$AJ$75,'item list'!C101)</f>
        <v>0</v>
      </c>
      <c r="N101" s="130">
        <f>COUNTIF('time table'!$AP$5:$AP$75,'item list'!C101)</f>
        <v>0</v>
      </c>
      <c r="O101" s="130">
        <f>COUNTIF('time table'!$AV$5:$AV$75,'item list'!C101)</f>
        <v>0</v>
      </c>
      <c r="AB101" s="147">
        <v>11</v>
      </c>
      <c r="AC101" s="144">
        <f t="shared" si="320"/>
        <v>8690000</v>
      </c>
      <c r="AD101" s="145">
        <f t="shared" si="321"/>
        <v>36</v>
      </c>
    </row>
  </sheetData>
  <autoFilter ref="A2:Y101">
    <filterColumn colId="3">
      <filters>
        <filter val="A"/>
      </filters>
    </filterColumn>
  </autoFilter>
  <mergeCells count="1">
    <mergeCell ref="A1:B1"/>
  </mergeCells>
  <phoneticPr fontId="25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5</v>
      </c>
      <c r="D2" s="7">
        <f>(B2*C2*20)/60</f>
        <v>5</v>
      </c>
      <c r="E2" s="8">
        <f>D2/$D$6</f>
        <v>0.6198347107438017</v>
      </c>
      <c r="F2" s="11">
        <f>$F$6*E2</f>
        <v>11.15702479338843</v>
      </c>
      <c r="G2" s="12">
        <f>((F2*60)/20)/C2</f>
        <v>6.6942148760330582</v>
      </c>
    </row>
    <row r="3" spans="1:7">
      <c r="A3" s="1" t="s">
        <v>10</v>
      </c>
      <c r="B3" s="9">
        <v>1.7</v>
      </c>
      <c r="C3" s="2">
        <f>COUNTIF('item list'!$D$3:$D$23,standard!A3)</f>
        <v>3</v>
      </c>
      <c r="D3" s="7">
        <f>(B3*C3*20)/60</f>
        <v>1.7</v>
      </c>
      <c r="E3" s="8">
        <f>D3/$D$6</f>
        <v>0.21074380165289255</v>
      </c>
      <c r="F3" s="11">
        <f>$F$6*E3</f>
        <v>3.7933884297520661</v>
      </c>
      <c r="G3" s="12">
        <f>((F3*60)/20)/C3</f>
        <v>3.7933884297520666</v>
      </c>
    </row>
    <row r="4" spans="1:7">
      <c r="A4" s="1" t="s">
        <v>11</v>
      </c>
      <c r="B4" s="9">
        <v>0.7</v>
      </c>
      <c r="C4" s="2">
        <f>COUNTIF('item list'!$D$3:$D$23,standard!A4)</f>
        <v>3</v>
      </c>
      <c r="D4" s="7">
        <f>(B4*C4*20)/60</f>
        <v>0.69999999999999984</v>
      </c>
      <c r="E4" s="8">
        <f>D4/$D$6</f>
        <v>8.677685950413222E-2</v>
      </c>
      <c r="F4" s="11">
        <f>$F$6*E4</f>
        <v>1.5619834710743801</v>
      </c>
      <c r="G4" s="12">
        <f>((F4*60)/20)/C4</f>
        <v>1.5619834710743801</v>
      </c>
    </row>
    <row r="5" spans="1:7">
      <c r="A5" s="1" t="s">
        <v>12</v>
      </c>
      <c r="B5" s="9">
        <v>2</v>
      </c>
      <c r="C5" s="2">
        <f>COUNTIF('item list'!$D$3:$D$23,standard!A5)</f>
        <v>1</v>
      </c>
      <c r="D5" s="7">
        <f>(B5*C5*20)/60</f>
        <v>0.66666666666666663</v>
      </c>
      <c r="E5" s="8">
        <f>D5/$D$6</f>
        <v>8.2644628099173556E-2</v>
      </c>
      <c r="F5" s="11">
        <f>$F$6*E5</f>
        <v>1.4876033057851239</v>
      </c>
      <c r="G5" s="12">
        <f>((F5*60)/20)/C5</f>
        <v>4.4628099173553712</v>
      </c>
    </row>
    <row r="6" spans="1:7">
      <c r="A6" s="1" t="s">
        <v>33</v>
      </c>
      <c r="B6" s="1"/>
      <c r="C6" s="2">
        <f>SUM(C2:C5)</f>
        <v>12</v>
      </c>
      <c r="D6" s="7">
        <f>SUM(D2:D5)</f>
        <v>8.0666666666666664</v>
      </c>
      <c r="E6" s="8">
        <f>SUM(E2:E5)</f>
        <v>1</v>
      </c>
      <c r="F6" s="11">
        <v>18</v>
      </c>
      <c r="G6" s="7"/>
    </row>
  </sheetData>
  <phoneticPr fontId="2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showGridLines="0" workbookViewId="0">
      <pane ySplit="1" topLeftCell="A2" activePane="bottomLeft" state="frozen"/>
      <selection pane="bottomLeft" activeCell="D102" sqref="D102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5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3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72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1" t="s">
        <v>42</v>
      </c>
    </row>
    <row r="17" spans="1:4">
      <c r="A17" s="119">
        <v>15</v>
      </c>
      <c r="B17" s="155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8" t="s">
        <v>167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71" t="s">
        <v>207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8" t="s">
        <v>166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8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1" t="s">
        <v>158</v>
      </c>
      <c r="C42" s="124">
        <v>17.23</v>
      </c>
      <c r="D42" s="151" t="s">
        <v>37</v>
      </c>
    </row>
    <row r="43" spans="1:4">
      <c r="A43" s="119">
        <v>41</v>
      </c>
      <c r="B43" s="151" t="s">
        <v>159</v>
      </c>
      <c r="C43" s="124">
        <v>23.05</v>
      </c>
      <c r="D43" s="122" t="s">
        <v>97</v>
      </c>
    </row>
    <row r="44" spans="1:4">
      <c r="A44" s="119">
        <v>42</v>
      </c>
      <c r="B44" s="151" t="s">
        <v>160</v>
      </c>
      <c r="C44" s="124">
        <v>15.24</v>
      </c>
      <c r="D44" s="122" t="s">
        <v>97</v>
      </c>
    </row>
    <row r="45" spans="1:4" ht="30">
      <c r="A45" s="119">
        <v>43</v>
      </c>
      <c r="B45" s="153" t="s">
        <v>161</v>
      </c>
      <c r="C45" s="124">
        <v>14.23</v>
      </c>
      <c r="D45" s="122" t="s">
        <v>97</v>
      </c>
    </row>
    <row r="46" spans="1:4">
      <c r="A46" s="119">
        <v>44</v>
      </c>
      <c r="B46" s="155" t="s">
        <v>162</v>
      </c>
      <c r="C46" s="120">
        <v>18.149999999999999</v>
      </c>
      <c r="D46" s="151" t="s">
        <v>42</v>
      </c>
    </row>
    <row r="47" spans="1:4">
      <c r="A47" s="119">
        <v>45</v>
      </c>
      <c r="B47" s="171" t="s">
        <v>163</v>
      </c>
      <c r="C47" s="120">
        <v>24.29</v>
      </c>
      <c r="D47" s="162" t="s">
        <v>37</v>
      </c>
    </row>
    <row r="48" spans="1:4">
      <c r="A48" s="119">
        <v>46</v>
      </c>
      <c r="B48" s="155" t="s">
        <v>164</v>
      </c>
      <c r="C48" s="124">
        <v>15.46</v>
      </c>
      <c r="D48" s="16" t="s">
        <v>26</v>
      </c>
    </row>
    <row r="49" spans="1:4">
      <c r="A49" s="119">
        <v>47</v>
      </c>
      <c r="B49" s="155" t="s">
        <v>165</v>
      </c>
      <c r="C49" s="124">
        <v>16.559999999999999</v>
      </c>
      <c r="D49" s="151" t="s">
        <v>26</v>
      </c>
    </row>
    <row r="50" spans="1:4">
      <c r="A50" s="119">
        <v>48</v>
      </c>
      <c r="B50" s="158" t="s">
        <v>168</v>
      </c>
      <c r="C50" s="124">
        <v>17.239999999999998</v>
      </c>
      <c r="D50" s="158" t="s">
        <v>26</v>
      </c>
    </row>
    <row r="51" spans="1:4">
      <c r="A51" s="119">
        <v>49</v>
      </c>
      <c r="B51" s="158" t="s">
        <v>169</v>
      </c>
      <c r="C51" s="124">
        <v>15.43</v>
      </c>
      <c r="D51" s="158" t="s">
        <v>26</v>
      </c>
    </row>
    <row r="52" spans="1:4">
      <c r="A52" s="119">
        <v>50</v>
      </c>
      <c r="B52" s="158" t="s">
        <v>170</v>
      </c>
      <c r="C52" s="124">
        <v>16.260000000000002</v>
      </c>
      <c r="D52" s="151" t="s">
        <v>42</v>
      </c>
    </row>
    <row r="53" spans="1:4">
      <c r="A53" s="119">
        <v>51</v>
      </c>
      <c r="B53" s="161" t="s">
        <v>171</v>
      </c>
      <c r="C53" s="160">
        <v>15.45</v>
      </c>
      <c r="D53" s="158" t="s">
        <v>26</v>
      </c>
    </row>
    <row r="54" spans="1:4">
      <c r="A54" s="119">
        <v>52</v>
      </c>
      <c r="B54" s="161" t="s">
        <v>172</v>
      </c>
      <c r="C54" s="124">
        <v>25</v>
      </c>
      <c r="D54" s="161" t="s">
        <v>97</v>
      </c>
    </row>
    <row r="55" spans="1:4">
      <c r="A55" s="119">
        <v>53</v>
      </c>
      <c r="B55" s="161" t="s">
        <v>173</v>
      </c>
      <c r="C55" s="100">
        <v>18</v>
      </c>
      <c r="D55" s="166" t="s">
        <v>114</v>
      </c>
    </row>
    <row r="56" spans="1:4">
      <c r="A56" s="119">
        <v>54</v>
      </c>
      <c r="B56" s="161" t="s">
        <v>174</v>
      </c>
      <c r="C56" s="124">
        <v>29.17</v>
      </c>
      <c r="D56" s="157" t="s">
        <v>43</v>
      </c>
    </row>
    <row r="57" spans="1:4">
      <c r="A57" s="119">
        <v>55</v>
      </c>
      <c r="B57" s="161" t="s">
        <v>175</v>
      </c>
      <c r="C57" s="124">
        <v>17.39</v>
      </c>
      <c r="D57" s="161" t="s">
        <v>26</v>
      </c>
    </row>
    <row r="58" spans="1:4">
      <c r="A58" s="119">
        <v>56</v>
      </c>
      <c r="B58" s="162" t="s">
        <v>176</v>
      </c>
      <c r="C58" s="100">
        <v>18</v>
      </c>
      <c r="D58" s="151" t="s">
        <v>26</v>
      </c>
    </row>
    <row r="59" spans="1:4">
      <c r="A59" s="119">
        <v>57</v>
      </c>
      <c r="B59" s="162" t="s">
        <v>177</v>
      </c>
      <c r="C59" s="100">
        <v>17</v>
      </c>
      <c r="D59" s="162" t="s">
        <v>37</v>
      </c>
    </row>
    <row r="60" spans="1:4">
      <c r="A60" s="119">
        <v>58</v>
      </c>
      <c r="B60" s="162" t="s">
        <v>178</v>
      </c>
      <c r="C60" s="124">
        <v>14.46</v>
      </c>
      <c r="D60" s="162" t="s">
        <v>42</v>
      </c>
    </row>
    <row r="61" spans="1:4">
      <c r="A61" s="119">
        <v>59</v>
      </c>
      <c r="B61" s="169" t="s">
        <v>197</v>
      </c>
      <c r="C61" s="100">
        <v>27</v>
      </c>
      <c r="D61" s="162" t="s">
        <v>39</v>
      </c>
    </row>
    <row r="62" spans="1:4">
      <c r="A62" s="119">
        <v>60</v>
      </c>
      <c r="B62" s="164" t="s">
        <v>179</v>
      </c>
      <c r="C62" s="124">
        <v>15.14</v>
      </c>
      <c r="D62" s="151" t="s">
        <v>26</v>
      </c>
    </row>
    <row r="63" spans="1:4">
      <c r="A63" s="119">
        <v>61</v>
      </c>
      <c r="B63" s="165" t="s">
        <v>180</v>
      </c>
      <c r="C63" s="100">
        <v>18</v>
      </c>
      <c r="D63" s="164" t="s">
        <v>26</v>
      </c>
    </row>
    <row r="64" spans="1:4">
      <c r="A64" s="13">
        <v>62</v>
      </c>
      <c r="B64" s="170" t="s">
        <v>181</v>
      </c>
      <c r="C64" s="124">
        <v>16.57</v>
      </c>
      <c r="D64" s="164" t="s">
        <v>26</v>
      </c>
    </row>
    <row r="65" spans="1:4">
      <c r="A65" s="119">
        <v>63</v>
      </c>
      <c r="B65" s="164" t="s">
        <v>182</v>
      </c>
      <c r="C65" s="124">
        <v>24.36</v>
      </c>
      <c r="D65" s="164" t="s">
        <v>37</v>
      </c>
    </row>
    <row r="66" spans="1:4">
      <c r="A66" s="13">
        <v>64</v>
      </c>
      <c r="B66" s="164" t="s">
        <v>183</v>
      </c>
      <c r="C66" s="124">
        <v>15</v>
      </c>
      <c r="D66" s="164" t="s">
        <v>42</v>
      </c>
    </row>
    <row r="67" spans="1:4">
      <c r="A67" s="13">
        <v>65</v>
      </c>
      <c r="B67" s="168" t="s">
        <v>184</v>
      </c>
      <c r="C67" s="124">
        <v>17.59</v>
      </c>
      <c r="D67" s="164" t="s">
        <v>42</v>
      </c>
    </row>
    <row r="68" spans="1:4">
      <c r="A68" s="13">
        <v>66</v>
      </c>
      <c r="B68" s="164" t="s">
        <v>185</v>
      </c>
      <c r="C68" s="100">
        <v>10</v>
      </c>
      <c r="D68" s="164" t="s">
        <v>39</v>
      </c>
    </row>
    <row r="69" spans="1:4">
      <c r="A69" s="13">
        <v>67</v>
      </c>
      <c r="B69" s="167" t="s">
        <v>186</v>
      </c>
      <c r="C69" s="124">
        <v>13.23</v>
      </c>
      <c r="D69" s="164" t="s">
        <v>39</v>
      </c>
    </row>
    <row r="70" spans="1:4">
      <c r="A70" s="13">
        <v>68</v>
      </c>
      <c r="B70" s="165" t="s">
        <v>187</v>
      </c>
      <c r="C70" s="124">
        <v>17.45</v>
      </c>
      <c r="D70" s="165" t="s">
        <v>114</v>
      </c>
    </row>
    <row r="71" spans="1:4">
      <c r="A71" s="13">
        <v>69</v>
      </c>
      <c r="B71" s="167" t="s">
        <v>188</v>
      </c>
      <c r="C71" s="124">
        <v>18.489999999999998</v>
      </c>
      <c r="D71" s="165" t="s">
        <v>37</v>
      </c>
    </row>
    <row r="72" spans="1:4">
      <c r="A72" s="13">
        <v>70</v>
      </c>
      <c r="B72" s="165" t="s">
        <v>189</v>
      </c>
      <c r="C72" s="124">
        <v>15.07</v>
      </c>
      <c r="D72" s="165" t="s">
        <v>42</v>
      </c>
    </row>
    <row r="73" spans="1:4">
      <c r="A73" s="13">
        <v>71</v>
      </c>
      <c r="B73" s="167" t="s">
        <v>190</v>
      </c>
      <c r="C73" s="124">
        <v>20.54</v>
      </c>
      <c r="D73" s="167" t="s">
        <v>42</v>
      </c>
    </row>
    <row r="74" spans="1:4">
      <c r="A74" s="13">
        <v>72</v>
      </c>
      <c r="B74" s="167" t="s">
        <v>191</v>
      </c>
      <c r="C74" s="124">
        <v>17.559999999999999</v>
      </c>
      <c r="D74" s="167" t="s">
        <v>114</v>
      </c>
    </row>
    <row r="75" spans="1:4">
      <c r="A75" s="13">
        <v>73</v>
      </c>
      <c r="B75" s="167" t="s">
        <v>192</v>
      </c>
      <c r="C75" s="124">
        <v>10.37</v>
      </c>
      <c r="D75" s="167" t="s">
        <v>43</v>
      </c>
    </row>
    <row r="76" spans="1:4">
      <c r="A76" s="13">
        <v>74</v>
      </c>
      <c r="B76" s="168" t="s">
        <v>193</v>
      </c>
      <c r="C76" s="124">
        <v>18.170000000000002</v>
      </c>
      <c r="D76" s="168" t="s">
        <v>43</v>
      </c>
    </row>
    <row r="77" spans="1:4">
      <c r="A77" s="13">
        <v>75</v>
      </c>
      <c r="B77" s="168" t="s">
        <v>194</v>
      </c>
      <c r="C77" s="124">
        <v>28.43</v>
      </c>
      <c r="D77" s="168" t="s">
        <v>37</v>
      </c>
    </row>
    <row r="78" spans="1:4">
      <c r="A78" s="13">
        <v>76</v>
      </c>
      <c r="B78" s="168" t="s">
        <v>195</v>
      </c>
      <c r="C78" s="124">
        <v>18</v>
      </c>
      <c r="D78" s="168" t="s">
        <v>97</v>
      </c>
    </row>
    <row r="79" spans="1:4">
      <c r="A79" s="13">
        <v>77</v>
      </c>
      <c r="B79" s="168" t="s">
        <v>196</v>
      </c>
      <c r="C79" s="124">
        <v>15.12</v>
      </c>
      <c r="D79" s="168" t="s">
        <v>42</v>
      </c>
    </row>
    <row r="80" spans="1:4">
      <c r="A80" s="13">
        <v>78</v>
      </c>
      <c r="B80" s="169" t="s">
        <v>198</v>
      </c>
      <c r="C80" s="124">
        <v>18.440000000000001</v>
      </c>
      <c r="D80" s="169" t="s">
        <v>97</v>
      </c>
    </row>
    <row r="81" spans="1:4">
      <c r="A81" s="13">
        <v>79</v>
      </c>
      <c r="B81" s="169" t="s">
        <v>199</v>
      </c>
      <c r="C81" s="124">
        <v>16.11</v>
      </c>
      <c r="D81" s="169" t="s">
        <v>42</v>
      </c>
    </row>
    <row r="82" spans="1:4">
      <c r="A82" s="13">
        <v>80</v>
      </c>
      <c r="B82" s="170" t="s">
        <v>200</v>
      </c>
      <c r="C82" s="124">
        <v>16.29</v>
      </c>
      <c r="D82" s="170" t="s">
        <v>37</v>
      </c>
    </row>
    <row r="83" spans="1:4">
      <c r="A83" s="13">
        <v>81</v>
      </c>
      <c r="B83" s="170" t="s">
        <v>201</v>
      </c>
      <c r="C83" s="124">
        <v>15.32</v>
      </c>
      <c r="D83" s="170" t="s">
        <v>37</v>
      </c>
    </row>
    <row r="84" spans="1:4">
      <c r="A84" s="13">
        <v>82</v>
      </c>
      <c r="B84" s="170" t="s">
        <v>202</v>
      </c>
      <c r="C84" s="124">
        <v>18.11</v>
      </c>
      <c r="D84" s="170" t="s">
        <v>37</v>
      </c>
    </row>
    <row r="85" spans="1:4">
      <c r="A85" s="13">
        <v>83</v>
      </c>
      <c r="B85" s="170" t="s">
        <v>203</v>
      </c>
      <c r="C85" s="124">
        <v>15.4</v>
      </c>
      <c r="D85" s="170" t="s">
        <v>42</v>
      </c>
    </row>
    <row r="86" spans="1:4">
      <c r="A86" s="13">
        <v>84</v>
      </c>
      <c r="B86" s="170" t="s">
        <v>204</v>
      </c>
      <c r="C86" s="124">
        <v>19.02</v>
      </c>
      <c r="D86" s="170" t="s">
        <v>114</v>
      </c>
    </row>
    <row r="87" spans="1:4">
      <c r="A87" s="13">
        <v>85</v>
      </c>
      <c r="B87" s="170" t="s">
        <v>205</v>
      </c>
      <c r="C87" s="124">
        <v>14.45</v>
      </c>
      <c r="D87" s="170" t="s">
        <v>42</v>
      </c>
    </row>
    <row r="88" spans="1:4">
      <c r="A88" s="13">
        <v>86</v>
      </c>
      <c r="B88" s="170" t="s">
        <v>206</v>
      </c>
      <c r="C88" s="124">
        <v>13.31</v>
      </c>
      <c r="D88" s="170" t="s">
        <v>37</v>
      </c>
    </row>
    <row r="89" spans="1:4">
      <c r="A89" s="13">
        <v>87</v>
      </c>
      <c r="B89" s="173" t="s">
        <v>215</v>
      </c>
      <c r="C89" s="124">
        <v>11.5</v>
      </c>
      <c r="D89" s="171" t="s">
        <v>39</v>
      </c>
    </row>
    <row r="90" spans="1:4">
      <c r="A90" s="13">
        <v>88</v>
      </c>
      <c r="B90" s="171" t="s">
        <v>208</v>
      </c>
      <c r="C90" s="124">
        <v>18.22</v>
      </c>
      <c r="D90" s="171" t="s">
        <v>42</v>
      </c>
    </row>
    <row r="91" spans="1:4">
      <c r="A91" s="13">
        <v>99</v>
      </c>
      <c r="B91" s="172" t="s">
        <v>209</v>
      </c>
      <c r="C91" s="124">
        <v>29.11</v>
      </c>
      <c r="D91" s="172" t="s">
        <v>97</v>
      </c>
    </row>
    <row r="92" spans="1:4">
      <c r="A92" s="13">
        <v>100</v>
      </c>
      <c r="B92" s="172" t="s">
        <v>210</v>
      </c>
      <c r="C92" s="124">
        <v>16.3</v>
      </c>
      <c r="D92" s="172" t="s">
        <v>39</v>
      </c>
    </row>
    <row r="93" spans="1:4">
      <c r="A93" s="13">
        <v>101</v>
      </c>
      <c r="B93" s="173" t="s">
        <v>212</v>
      </c>
      <c r="C93" s="124">
        <v>19.239999999999998</v>
      </c>
      <c r="D93" s="173" t="s">
        <v>114</v>
      </c>
    </row>
    <row r="94" spans="1:4">
      <c r="A94" s="13">
        <v>102</v>
      </c>
      <c r="B94" s="173" t="s">
        <v>213</v>
      </c>
      <c r="C94" s="124">
        <v>17.59</v>
      </c>
      <c r="D94" s="173" t="s">
        <v>97</v>
      </c>
    </row>
    <row r="95" spans="1:4">
      <c r="A95" s="13">
        <v>103</v>
      </c>
      <c r="B95" s="173" t="s">
        <v>214</v>
      </c>
      <c r="C95" s="124">
        <v>17.04</v>
      </c>
      <c r="D95" s="173" t="s">
        <v>37</v>
      </c>
    </row>
    <row r="96" spans="1:4">
      <c r="A96" s="13">
        <v>104</v>
      </c>
      <c r="B96" s="173" t="s">
        <v>216</v>
      </c>
      <c r="C96" s="124">
        <v>17.21</v>
      </c>
      <c r="D96" s="173" t="s">
        <v>114</v>
      </c>
    </row>
    <row r="97" spans="1:4">
      <c r="A97" s="13">
        <v>105</v>
      </c>
      <c r="B97" s="173" t="s">
        <v>217</v>
      </c>
      <c r="C97" s="124">
        <v>17.32</v>
      </c>
      <c r="D97" s="173" t="s">
        <v>42</v>
      </c>
    </row>
    <row r="98" spans="1:4">
      <c r="A98" s="13">
        <v>106</v>
      </c>
      <c r="B98" s="184" t="s">
        <v>225</v>
      </c>
      <c r="C98" s="124">
        <v>13.4</v>
      </c>
      <c r="D98" s="184" t="s">
        <v>97</v>
      </c>
    </row>
    <row r="99" spans="1:4">
      <c r="A99" s="13">
        <v>107</v>
      </c>
      <c r="B99" s="184" t="s">
        <v>226</v>
      </c>
      <c r="C99" s="124">
        <v>17.399999999999999</v>
      </c>
      <c r="D99" s="184" t="s">
        <v>42</v>
      </c>
    </row>
    <row r="100" spans="1:4">
      <c r="A100" s="13">
        <v>108</v>
      </c>
      <c r="B100" s="184" t="s">
        <v>227</v>
      </c>
      <c r="C100" s="124">
        <v>25.41</v>
      </c>
      <c r="D100" s="184" t="s">
        <v>97</v>
      </c>
    </row>
    <row r="101" spans="1:4">
      <c r="A101" s="13">
        <v>109</v>
      </c>
      <c r="B101" s="184" t="s">
        <v>228</v>
      </c>
      <c r="C101" s="124">
        <v>18</v>
      </c>
      <c r="D101" s="184" t="s">
        <v>39</v>
      </c>
    </row>
  </sheetData>
  <autoFilter ref="A2:D95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2016-08-10T09:59:55Z</dcterms:modified>
</cp:coreProperties>
</file>