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60" yWindow="525" windowWidth="18840" windowHeight="6765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</externalReferences>
  <definedNames>
    <definedName name="_xlnm._FilterDatabase" localSheetId="4" hidden="1">duration!$A$2:$D$46</definedName>
    <definedName name="_xlnm._FilterDatabase" localSheetId="1" hidden="1">'item list'!$A$2:$U$21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</workbook>
</file>

<file path=xl/calcChain.xml><?xml version="1.0" encoding="utf-8"?>
<calcChain xmlns="http://schemas.openxmlformats.org/spreadsheetml/2006/main">
  <c r="V75" i="1" l="1"/>
  <c r="V74" i="1"/>
  <c r="V73" i="1"/>
  <c r="V71" i="1"/>
  <c r="V70" i="1"/>
  <c r="V69" i="1"/>
  <c r="V66" i="1"/>
  <c r="V65" i="1"/>
  <c r="V63" i="1"/>
  <c r="V62" i="1"/>
  <c r="V61" i="1"/>
  <c r="V59" i="1"/>
  <c r="V58" i="1"/>
  <c r="V57" i="1"/>
  <c r="V55" i="1"/>
  <c r="V54" i="1"/>
  <c r="V53" i="1"/>
  <c r="V51" i="1"/>
  <c r="V50" i="1"/>
  <c r="V49" i="1"/>
  <c r="V47" i="1"/>
  <c r="V46" i="1"/>
  <c r="V45" i="1"/>
  <c r="V42" i="1"/>
  <c r="V41" i="1"/>
  <c r="V39" i="1"/>
  <c r="V38" i="1"/>
  <c r="V37" i="1"/>
  <c r="V35" i="1"/>
  <c r="V34" i="1"/>
  <c r="V33" i="1"/>
  <c r="V31" i="1"/>
  <c r="V30" i="1"/>
  <c r="V29" i="1"/>
  <c r="V27" i="1"/>
  <c r="V26" i="1"/>
  <c r="V25" i="1"/>
  <c r="V23" i="1"/>
  <c r="V22" i="1"/>
  <c r="V21" i="1"/>
  <c r="V18" i="1"/>
  <c r="V17" i="1"/>
  <c r="V16" i="1"/>
  <c r="V15" i="1"/>
  <c r="V14" i="1"/>
  <c r="V13" i="1"/>
  <c r="V12" i="1"/>
  <c r="V11" i="1"/>
  <c r="V10" i="1"/>
  <c r="V9" i="1"/>
  <c r="V8" i="1"/>
  <c r="V7" i="1"/>
  <c r="K50" i="2" s="1"/>
  <c r="V6" i="1"/>
  <c r="V5" i="1"/>
  <c r="O75" i="1"/>
  <c r="O74" i="1"/>
  <c r="O73" i="1"/>
  <c r="O71" i="1"/>
  <c r="O70" i="1"/>
  <c r="O69" i="1"/>
  <c r="O66" i="1"/>
  <c r="O65" i="1"/>
  <c r="O63" i="1"/>
  <c r="O62" i="1"/>
  <c r="O61" i="1"/>
  <c r="O59" i="1"/>
  <c r="O58" i="1"/>
  <c r="O57" i="1"/>
  <c r="O55" i="1"/>
  <c r="O54" i="1"/>
  <c r="O53" i="1"/>
  <c r="O51" i="1"/>
  <c r="O50" i="1"/>
  <c r="O49" i="1"/>
  <c r="O47" i="1"/>
  <c r="O46" i="1"/>
  <c r="O45" i="1"/>
  <c r="O42" i="1"/>
  <c r="O41" i="1"/>
  <c r="O39" i="1"/>
  <c r="O38" i="1"/>
  <c r="O37" i="1"/>
  <c r="O35" i="1"/>
  <c r="O34" i="1"/>
  <c r="O33" i="1"/>
  <c r="O31" i="1"/>
  <c r="O30" i="1"/>
  <c r="O29" i="1"/>
  <c r="O27" i="1"/>
  <c r="O26" i="1"/>
  <c r="O25" i="1"/>
  <c r="O23" i="1"/>
  <c r="O22" i="1"/>
  <c r="O21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C51" i="2"/>
  <c r="E51" i="2" s="1"/>
  <c r="F51" i="2"/>
  <c r="K51" i="2"/>
  <c r="L51" i="2"/>
  <c r="M51" i="2"/>
  <c r="O51" i="2"/>
  <c r="P51" i="2"/>
  <c r="Q51" i="2"/>
  <c r="S51" i="2"/>
  <c r="AC51" i="2"/>
  <c r="C50" i="2"/>
  <c r="E50" i="2" s="1"/>
  <c r="F50" i="2"/>
  <c r="L50" i="2"/>
  <c r="M50" i="2"/>
  <c r="O50" i="2"/>
  <c r="P50" i="2"/>
  <c r="Q50" i="2"/>
  <c r="S50" i="2"/>
  <c r="AC50" i="2"/>
  <c r="C48" i="2"/>
  <c r="E48" i="2" s="1"/>
  <c r="F48" i="2"/>
  <c r="L48" i="2"/>
  <c r="M48" i="2"/>
  <c r="O48" i="2"/>
  <c r="Q48" i="2"/>
  <c r="S48" i="2"/>
  <c r="AC48" i="2"/>
  <c r="C49" i="2"/>
  <c r="E49" i="2" s="1"/>
  <c r="M49" i="2"/>
  <c r="AC49" i="2"/>
  <c r="H75" i="1"/>
  <c r="H74" i="1"/>
  <c r="H73" i="1"/>
  <c r="H71" i="1"/>
  <c r="H70" i="1"/>
  <c r="H69" i="1"/>
  <c r="H66" i="1"/>
  <c r="H65" i="1"/>
  <c r="H63" i="1"/>
  <c r="H62" i="1"/>
  <c r="H61" i="1"/>
  <c r="H59" i="1"/>
  <c r="H58" i="1"/>
  <c r="H57" i="1"/>
  <c r="H55" i="1"/>
  <c r="H54" i="1"/>
  <c r="H53" i="1"/>
  <c r="H51" i="1"/>
  <c r="H50" i="1"/>
  <c r="H49" i="1"/>
  <c r="H47" i="1"/>
  <c r="H46" i="1"/>
  <c r="H45" i="1"/>
  <c r="H42" i="1"/>
  <c r="H41" i="1"/>
  <c r="H39" i="1"/>
  <c r="H38" i="1"/>
  <c r="H37" i="1"/>
  <c r="H35" i="1"/>
  <c r="H34" i="1"/>
  <c r="H33" i="1"/>
  <c r="H31" i="1"/>
  <c r="H30" i="1"/>
  <c r="H29" i="1"/>
  <c r="H27" i="1"/>
  <c r="H26" i="1"/>
  <c r="H25" i="1"/>
  <c r="H23" i="1"/>
  <c r="H22" i="1"/>
  <c r="H21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I51" i="2" s="1"/>
  <c r="V51" i="2" s="1"/>
  <c r="H5" i="1"/>
  <c r="AV75" i="1"/>
  <c r="AV74" i="1"/>
  <c r="AV73" i="1"/>
  <c r="AV71" i="1"/>
  <c r="AV70" i="1"/>
  <c r="AV69" i="1"/>
  <c r="AV66" i="1"/>
  <c r="AV65" i="1"/>
  <c r="AV62" i="1"/>
  <c r="AV61" i="1"/>
  <c r="AV59" i="1"/>
  <c r="AV58" i="1"/>
  <c r="AV57" i="1"/>
  <c r="AV55" i="1"/>
  <c r="AV54" i="1"/>
  <c r="AV53" i="1"/>
  <c r="AV51" i="1"/>
  <c r="AV50" i="1"/>
  <c r="AV49" i="1"/>
  <c r="AV47" i="1"/>
  <c r="AV46" i="1"/>
  <c r="AV45" i="1"/>
  <c r="AV42" i="1"/>
  <c r="AV41" i="1"/>
  <c r="AV38" i="1"/>
  <c r="AV37" i="1"/>
  <c r="AV36" i="1"/>
  <c r="AV35" i="1"/>
  <c r="AV34" i="1"/>
  <c r="AV33" i="1"/>
  <c r="AV31" i="1"/>
  <c r="AV30" i="1"/>
  <c r="AV29" i="1"/>
  <c r="AV27" i="1"/>
  <c r="AV26" i="1"/>
  <c r="AV25" i="1"/>
  <c r="AV23" i="1"/>
  <c r="AV22" i="1"/>
  <c r="AV21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P75" i="1"/>
  <c r="AP74" i="1"/>
  <c r="AP73" i="1"/>
  <c r="AP71" i="1"/>
  <c r="AP70" i="1"/>
  <c r="AP69" i="1"/>
  <c r="AP66" i="1"/>
  <c r="AP65" i="1"/>
  <c r="AP62" i="1"/>
  <c r="AP61" i="1"/>
  <c r="AP59" i="1"/>
  <c r="AP58" i="1"/>
  <c r="AP57" i="1"/>
  <c r="AP55" i="1"/>
  <c r="AP54" i="1"/>
  <c r="AP53" i="1"/>
  <c r="AP51" i="1"/>
  <c r="AP50" i="1"/>
  <c r="AP49" i="1"/>
  <c r="AP47" i="1"/>
  <c r="AP46" i="1"/>
  <c r="AP45" i="1"/>
  <c r="AP42" i="1"/>
  <c r="AP41" i="1"/>
  <c r="AP38" i="1"/>
  <c r="AP37" i="1"/>
  <c r="AP36" i="1"/>
  <c r="AP35" i="1"/>
  <c r="AP34" i="1"/>
  <c r="AP33" i="1"/>
  <c r="AP31" i="1"/>
  <c r="AP30" i="1"/>
  <c r="AP29" i="1"/>
  <c r="AP27" i="1"/>
  <c r="AP26" i="1"/>
  <c r="AP25" i="1"/>
  <c r="AP23" i="1"/>
  <c r="AP22" i="1"/>
  <c r="AP21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J75" i="1"/>
  <c r="AJ74" i="1"/>
  <c r="AJ73" i="1"/>
  <c r="AJ71" i="1"/>
  <c r="AJ70" i="1"/>
  <c r="AJ69" i="1"/>
  <c r="AJ66" i="1"/>
  <c r="AJ65" i="1"/>
  <c r="AJ62" i="1"/>
  <c r="AJ61" i="1"/>
  <c r="AJ59" i="1"/>
  <c r="AJ58" i="1"/>
  <c r="AJ57" i="1"/>
  <c r="AJ55" i="1"/>
  <c r="AJ54" i="1"/>
  <c r="AJ53" i="1"/>
  <c r="AJ51" i="1"/>
  <c r="AJ50" i="1"/>
  <c r="AJ49" i="1"/>
  <c r="AJ47" i="1"/>
  <c r="AJ46" i="1"/>
  <c r="AJ45" i="1"/>
  <c r="AJ42" i="1"/>
  <c r="AJ41" i="1"/>
  <c r="AJ38" i="1"/>
  <c r="AJ37" i="1"/>
  <c r="AJ36" i="1"/>
  <c r="AJ35" i="1"/>
  <c r="AJ34" i="1"/>
  <c r="AJ33" i="1"/>
  <c r="AJ31" i="1"/>
  <c r="AJ30" i="1"/>
  <c r="AJ29" i="1"/>
  <c r="AJ27" i="1"/>
  <c r="AJ26" i="1"/>
  <c r="AJ25" i="1"/>
  <c r="AJ23" i="1"/>
  <c r="AJ22" i="1"/>
  <c r="AJ21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C75" i="1"/>
  <c r="AC74" i="1"/>
  <c r="AC73" i="1"/>
  <c r="AC71" i="1"/>
  <c r="AC70" i="1"/>
  <c r="AC69" i="1"/>
  <c r="AC66" i="1"/>
  <c r="AC65" i="1"/>
  <c r="AC62" i="1"/>
  <c r="AC61" i="1"/>
  <c r="AC59" i="1"/>
  <c r="AC58" i="1"/>
  <c r="AC57" i="1"/>
  <c r="AC55" i="1"/>
  <c r="AC54" i="1"/>
  <c r="AC53" i="1"/>
  <c r="AC51" i="1"/>
  <c r="AC50" i="1"/>
  <c r="AC49" i="1"/>
  <c r="AC47" i="1"/>
  <c r="AC46" i="1"/>
  <c r="AC45" i="1"/>
  <c r="AC42" i="1"/>
  <c r="AC41" i="1"/>
  <c r="AC38" i="1"/>
  <c r="AC37" i="1"/>
  <c r="AC36" i="1"/>
  <c r="AC35" i="1"/>
  <c r="AC34" i="1"/>
  <c r="AC33" i="1"/>
  <c r="AC31" i="1"/>
  <c r="AC30" i="1"/>
  <c r="AC29" i="1"/>
  <c r="AC27" i="1"/>
  <c r="AC26" i="1"/>
  <c r="AC25" i="1"/>
  <c r="AC23" i="1"/>
  <c r="AC22" i="1"/>
  <c r="AC21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Y51" i="2" l="1"/>
  <c r="X51" i="2"/>
  <c r="R51" i="2"/>
  <c r="N51" i="2"/>
  <c r="J51" i="2"/>
  <c r="I50" i="2"/>
  <c r="V50" i="2" s="1"/>
  <c r="Y50" i="2"/>
  <c r="X50" i="2"/>
  <c r="R50" i="2"/>
  <c r="N50" i="2"/>
  <c r="J50" i="2"/>
  <c r="I48" i="2"/>
  <c r="V48" i="2" s="1"/>
  <c r="P48" i="2"/>
  <c r="K48" i="2"/>
  <c r="X48" i="2" s="1"/>
  <c r="Q49" i="2"/>
  <c r="I49" i="2"/>
  <c r="V49" i="2" s="1"/>
  <c r="Y48" i="2"/>
  <c r="P49" i="2"/>
  <c r="L49" i="2"/>
  <c r="Y49" i="2" s="1"/>
  <c r="S49" i="2"/>
  <c r="O49" i="2"/>
  <c r="K49" i="2"/>
  <c r="X49" i="2" s="1"/>
  <c r="F49" i="2"/>
  <c r="R48" i="2"/>
  <c r="N48" i="2"/>
  <c r="J48" i="2"/>
  <c r="R49" i="2"/>
  <c r="N49" i="2"/>
  <c r="J49" i="2"/>
  <c r="W49" i="2" s="1"/>
  <c r="W51" i="2" l="1"/>
  <c r="AD51" i="2"/>
  <c r="W50" i="2"/>
  <c r="AD50" i="2"/>
  <c r="H50" i="2" s="1"/>
  <c r="W48" i="2"/>
  <c r="AD48" i="2"/>
  <c r="H48" i="2" s="1"/>
  <c r="AD49" i="2"/>
  <c r="H49" i="2" s="1"/>
  <c r="AC47" i="2"/>
  <c r="S47" i="2"/>
  <c r="R47" i="2"/>
  <c r="L47" i="2"/>
  <c r="F47" i="2"/>
  <c r="E47" i="2"/>
  <c r="C47" i="2"/>
  <c r="Q47" i="2" s="1"/>
  <c r="P47" i="2" l="1"/>
  <c r="Y47" i="2"/>
  <c r="K47" i="2"/>
  <c r="X47" i="2" s="1"/>
  <c r="O47" i="2"/>
  <c r="J47" i="2"/>
  <c r="W47" i="2" s="1"/>
  <c r="N47" i="2"/>
  <c r="I47" i="2"/>
  <c r="M47" i="2"/>
  <c r="C46" i="2"/>
  <c r="E46" i="2" s="1"/>
  <c r="AC46" i="2"/>
  <c r="C45" i="2"/>
  <c r="F45" i="2" s="1"/>
  <c r="AC45" i="2"/>
  <c r="AD47" i="2" l="1"/>
  <c r="H47" i="2" s="1"/>
  <c r="V47" i="2"/>
  <c r="E45" i="2"/>
  <c r="Q45" i="2"/>
  <c r="S46" i="2"/>
  <c r="P46" i="2"/>
  <c r="F46" i="2"/>
  <c r="P45" i="2"/>
  <c r="Q46" i="2"/>
  <c r="S45" i="2"/>
  <c r="J45" i="2"/>
  <c r="C42" i="2"/>
  <c r="E42" i="2" s="1"/>
  <c r="AC42" i="2"/>
  <c r="C43" i="2"/>
  <c r="E43" i="2" s="1"/>
  <c r="AC43" i="2"/>
  <c r="C44" i="2"/>
  <c r="Q44" i="2" s="1"/>
  <c r="AC44" i="2"/>
  <c r="I45" i="2"/>
  <c r="N46" i="2"/>
  <c r="V45" i="2" l="1"/>
  <c r="M46" i="2"/>
  <c r="K46" i="2"/>
  <c r="X46" i="2" s="1"/>
  <c r="L46" i="2"/>
  <c r="Y46" i="2" s="1"/>
  <c r="M45" i="2"/>
  <c r="O46" i="2"/>
  <c r="J46" i="2"/>
  <c r="W46" i="2" s="1"/>
  <c r="K45" i="2"/>
  <c r="X45" i="2" s="1"/>
  <c r="N45" i="2"/>
  <c r="O45" i="2"/>
  <c r="L45" i="2"/>
  <c r="Y45" i="2" s="1"/>
  <c r="I46" i="2"/>
  <c r="V46" i="2" s="1"/>
  <c r="S42" i="2"/>
  <c r="L42" i="2"/>
  <c r="Y42" i="2" s="1"/>
  <c r="F42" i="2"/>
  <c r="K42" i="2"/>
  <c r="X42" i="2" s="1"/>
  <c r="J44" i="2"/>
  <c r="O42" i="2"/>
  <c r="Q42" i="2"/>
  <c r="F44" i="2"/>
  <c r="E44" i="2"/>
  <c r="P42" i="2"/>
  <c r="W45" i="2"/>
  <c r="M42" i="2"/>
  <c r="N44" i="2"/>
  <c r="M43" i="2"/>
  <c r="M44" i="2"/>
  <c r="I43" i="2"/>
  <c r="V43" i="2" s="1"/>
  <c r="Q43" i="2"/>
  <c r="I44" i="2"/>
  <c r="I42" i="2"/>
  <c r="V42" i="2" s="1"/>
  <c r="P44" i="2"/>
  <c r="L44" i="2"/>
  <c r="S43" i="2"/>
  <c r="O43" i="2"/>
  <c r="K43" i="2"/>
  <c r="X43" i="2" s="1"/>
  <c r="F43" i="2"/>
  <c r="N42" i="2"/>
  <c r="J42" i="2"/>
  <c r="P43" i="2"/>
  <c r="L43" i="2"/>
  <c r="Y43" i="2" s="1"/>
  <c r="S44" i="2"/>
  <c r="O44" i="2"/>
  <c r="K44" i="2"/>
  <c r="N43" i="2"/>
  <c r="J43" i="2"/>
  <c r="W43" i="2" s="1"/>
  <c r="AC41" i="2"/>
  <c r="C41" i="2"/>
  <c r="C4" i="2"/>
  <c r="E4" i="2" s="1"/>
  <c r="W44" i="2" l="1"/>
  <c r="X44" i="2"/>
  <c r="Y44" i="2"/>
  <c r="V44" i="2"/>
  <c r="E41" i="2"/>
  <c r="W42" i="2"/>
  <c r="L41" i="2"/>
  <c r="F41" i="2"/>
  <c r="P41" i="2"/>
  <c r="O41" i="2"/>
  <c r="K41" i="2"/>
  <c r="S41" i="2"/>
  <c r="I41" i="2"/>
  <c r="M41" i="2"/>
  <c r="Q41" i="2"/>
  <c r="J41" i="2"/>
  <c r="N41" i="2"/>
  <c r="C37" i="2"/>
  <c r="E37" i="2" s="1"/>
  <c r="AC37" i="2"/>
  <c r="C38" i="2"/>
  <c r="E38" i="2" s="1"/>
  <c r="AC38" i="2"/>
  <c r="C39" i="2"/>
  <c r="E39" i="2" s="1"/>
  <c r="AC39" i="2"/>
  <c r="C40" i="2"/>
  <c r="E40" i="2" s="1"/>
  <c r="AC40" i="2"/>
  <c r="Y41" i="2" l="1"/>
  <c r="M38" i="2"/>
  <c r="Q38" i="2"/>
  <c r="M39" i="2"/>
  <c r="F39" i="2"/>
  <c r="S39" i="2"/>
  <c r="S40" i="2"/>
  <c r="Q39" i="2"/>
  <c r="Q37" i="2"/>
  <c r="X41" i="2"/>
  <c r="W41" i="2"/>
  <c r="V41" i="2"/>
  <c r="O39" i="2"/>
  <c r="L38" i="2"/>
  <c r="Y38" i="2" s="1"/>
  <c r="K38" i="2"/>
  <c r="X38" i="2" s="1"/>
  <c r="M37" i="2"/>
  <c r="M40" i="2"/>
  <c r="K39" i="2"/>
  <c r="X39" i="2" s="1"/>
  <c r="P40" i="2"/>
  <c r="K40" i="2"/>
  <c r="X40" i="2" s="1"/>
  <c r="Q40" i="2"/>
  <c r="L40" i="2"/>
  <c r="Y40" i="2" s="1"/>
  <c r="O40" i="2"/>
  <c r="F40" i="2"/>
  <c r="N39" i="2"/>
  <c r="J39" i="2"/>
  <c r="W39" i="2" s="1"/>
  <c r="P39" i="2"/>
  <c r="L39" i="2"/>
  <c r="Y39" i="2" s="1"/>
  <c r="I37" i="2"/>
  <c r="V37" i="2" s="1"/>
  <c r="O38" i="2"/>
  <c r="J38" i="2"/>
  <c r="W38" i="2" s="1"/>
  <c r="I38" i="2"/>
  <c r="V38" i="2" s="1"/>
  <c r="S38" i="2"/>
  <c r="N38" i="2"/>
  <c r="F38" i="2"/>
  <c r="I40" i="2"/>
  <c r="V40" i="2" s="1"/>
  <c r="I39" i="2"/>
  <c r="V39" i="2" s="1"/>
  <c r="P37" i="2"/>
  <c r="L37" i="2"/>
  <c r="Y37" i="2" s="1"/>
  <c r="N40" i="2"/>
  <c r="J40" i="2"/>
  <c r="P38" i="2"/>
  <c r="S37" i="2"/>
  <c r="O37" i="2"/>
  <c r="K37" i="2"/>
  <c r="X37" i="2" s="1"/>
  <c r="F37" i="2"/>
  <c r="N37" i="2"/>
  <c r="J37" i="2"/>
  <c r="W37" i="2" s="1"/>
  <c r="AC36" i="2"/>
  <c r="C36" i="2"/>
  <c r="AC35" i="2"/>
  <c r="C35" i="2"/>
  <c r="AC34" i="2"/>
  <c r="C34" i="2"/>
  <c r="AC33" i="2"/>
  <c r="C33" i="2"/>
  <c r="S33" i="2" l="1"/>
  <c r="E33" i="2"/>
  <c r="Q34" i="2"/>
  <c r="E34" i="2"/>
  <c r="S35" i="2"/>
  <c r="E35" i="2"/>
  <c r="S36" i="2"/>
  <c r="E36" i="2"/>
  <c r="P36" i="2"/>
  <c r="P35" i="2"/>
  <c r="L36" i="2"/>
  <c r="W40" i="2"/>
  <c r="L33" i="2"/>
  <c r="I36" i="2"/>
  <c r="M36" i="2"/>
  <c r="Q36" i="2"/>
  <c r="J36" i="2"/>
  <c r="N36" i="2"/>
  <c r="F36" i="2"/>
  <c r="K36" i="2"/>
  <c r="O36" i="2"/>
  <c r="K34" i="2"/>
  <c r="P34" i="2"/>
  <c r="P33" i="2"/>
  <c r="L34" i="2"/>
  <c r="F34" i="2"/>
  <c r="N34" i="2"/>
  <c r="S34" i="2"/>
  <c r="J34" i="2"/>
  <c r="O34" i="2"/>
  <c r="L35" i="2"/>
  <c r="M35" i="2"/>
  <c r="J35" i="2"/>
  <c r="N35" i="2"/>
  <c r="I35" i="2"/>
  <c r="Q35" i="2"/>
  <c r="F35" i="2"/>
  <c r="K35" i="2"/>
  <c r="O35" i="2"/>
  <c r="I34" i="2"/>
  <c r="M34" i="2"/>
  <c r="I33" i="2"/>
  <c r="M33" i="2"/>
  <c r="Q33" i="2"/>
  <c r="J33" i="2"/>
  <c r="N33" i="2"/>
  <c r="F33" i="2"/>
  <c r="K33" i="2"/>
  <c r="O33" i="2"/>
  <c r="Y36" i="2" l="1"/>
  <c r="Y33" i="2"/>
  <c r="Y35" i="2"/>
  <c r="Y34" i="2"/>
  <c r="X36" i="2"/>
  <c r="V36" i="2"/>
  <c r="W36" i="2"/>
  <c r="W34" i="2"/>
  <c r="X34" i="2"/>
  <c r="W35" i="2"/>
  <c r="X35" i="2"/>
  <c r="V35" i="2"/>
  <c r="V34" i="2"/>
  <c r="X33" i="2"/>
  <c r="W33" i="2"/>
  <c r="V33" i="2"/>
  <c r="AC32" i="2"/>
  <c r="C32" i="2"/>
  <c r="S32" i="2" l="1"/>
  <c r="E32" i="2"/>
  <c r="P32" i="2"/>
  <c r="L32" i="2"/>
  <c r="I32" i="2"/>
  <c r="Q32" i="2"/>
  <c r="J32" i="2"/>
  <c r="N32" i="2"/>
  <c r="M32" i="2"/>
  <c r="F32" i="2"/>
  <c r="K32" i="2"/>
  <c r="O32" i="2"/>
  <c r="Y32" i="2" l="1"/>
  <c r="X32" i="2"/>
  <c r="V32" i="2"/>
  <c r="W32" i="2"/>
  <c r="AC31" i="2"/>
  <c r="C31" i="2"/>
  <c r="E31" i="2" s="1"/>
  <c r="AC30" i="2"/>
  <c r="C30" i="2"/>
  <c r="V89" i="1"/>
  <c r="V86" i="1"/>
  <c r="AC29" i="2"/>
  <c r="C29" i="2"/>
  <c r="AC28" i="2"/>
  <c r="C28" i="2"/>
  <c r="AC27" i="2"/>
  <c r="C27" i="2"/>
  <c r="AC26" i="2"/>
  <c r="C26" i="2"/>
  <c r="C25" i="2"/>
  <c r="AC25" i="2"/>
  <c r="AC24" i="2"/>
  <c r="C24" i="2"/>
  <c r="AC23" i="2"/>
  <c r="C23" i="2"/>
  <c r="BP75" i="1"/>
  <c r="BL75" i="1"/>
  <c r="BP74" i="1"/>
  <c r="BM74" i="1" s="1"/>
  <c r="BP73" i="1"/>
  <c r="BP71" i="1"/>
  <c r="BM71" i="1"/>
  <c r="BP70" i="1"/>
  <c r="BM70" i="1" s="1"/>
  <c r="BP69" i="1"/>
  <c r="BP68" i="1"/>
  <c r="BN68" i="1"/>
  <c r="BP67" i="1"/>
  <c r="BL67" i="1" s="1"/>
  <c r="BP66" i="1"/>
  <c r="BP65" i="1"/>
  <c r="BN65" i="1"/>
  <c r="BP63" i="1"/>
  <c r="BN63" i="1" s="1"/>
  <c r="BP62" i="1"/>
  <c r="BP61" i="1"/>
  <c r="BL61" i="1" s="1"/>
  <c r="BP59" i="1"/>
  <c r="BN59" i="1" s="1"/>
  <c r="BP58" i="1"/>
  <c r="BL58" i="1"/>
  <c r="BP57" i="1"/>
  <c r="BN57" i="1" s="1"/>
  <c r="BP55" i="1"/>
  <c r="BM55" i="1" s="1"/>
  <c r="BP54" i="1"/>
  <c r="BM54" i="1" s="1"/>
  <c r="BP53" i="1"/>
  <c r="BM53" i="1" s="1"/>
  <c r="BP51" i="1"/>
  <c r="BP50" i="1"/>
  <c r="BN50" i="1" s="1"/>
  <c r="BP49" i="1"/>
  <c r="BM49" i="1" s="1"/>
  <c r="BP48" i="1"/>
  <c r="BP47" i="1"/>
  <c r="BL47" i="1" s="1"/>
  <c r="BP46" i="1"/>
  <c r="BN46" i="1" s="1"/>
  <c r="BP45" i="1"/>
  <c r="BP42" i="1"/>
  <c r="BP41" i="1"/>
  <c r="BL41" i="1" s="1"/>
  <c r="BP40" i="1"/>
  <c r="BM40" i="1" s="1"/>
  <c r="BP39" i="1"/>
  <c r="BL39" i="1" s="1"/>
  <c r="BM39" i="1"/>
  <c r="BP38" i="1"/>
  <c r="BN38" i="1" s="1"/>
  <c r="BP37" i="1"/>
  <c r="BL37" i="1" s="1"/>
  <c r="BM37" i="1"/>
  <c r="BP36" i="1"/>
  <c r="BM36" i="1" s="1"/>
  <c r="BP35" i="1"/>
  <c r="BL35" i="1" s="1"/>
  <c r="BN35" i="1"/>
  <c r="BP34" i="1"/>
  <c r="BM34" i="1" s="1"/>
  <c r="BL34" i="1"/>
  <c r="BP33" i="1"/>
  <c r="BM33" i="1" s="1"/>
  <c r="BP32" i="1"/>
  <c r="BM32" i="1" s="1"/>
  <c r="BP31" i="1"/>
  <c r="BM31" i="1" s="1"/>
  <c r="BN31" i="1"/>
  <c r="BP30" i="1"/>
  <c r="BP29" i="1"/>
  <c r="BM29" i="1"/>
  <c r="BP27" i="1"/>
  <c r="BN27" i="1" s="1"/>
  <c r="BP26" i="1"/>
  <c r="BM26" i="1"/>
  <c r="BN26" i="1"/>
  <c r="BP25" i="1"/>
  <c r="BL25" i="1" s="1"/>
  <c r="BP23" i="1"/>
  <c r="BM23" i="1" s="1"/>
  <c r="BN23" i="1"/>
  <c r="BP22" i="1"/>
  <c r="BL22" i="1" s="1"/>
  <c r="BP21" i="1"/>
  <c r="BN21" i="1" s="1"/>
  <c r="BM21" i="1"/>
  <c r="BP20" i="1"/>
  <c r="BL20" i="1" s="1"/>
  <c r="BP19" i="1"/>
  <c r="BN19" i="1" s="1"/>
  <c r="BP18" i="1"/>
  <c r="BL18" i="1" s="1"/>
  <c r="BP17" i="1"/>
  <c r="BP16" i="1"/>
  <c r="BL16" i="1"/>
  <c r="BP15" i="1"/>
  <c r="BN15" i="1" s="1"/>
  <c r="BP14" i="1"/>
  <c r="BP13" i="1"/>
  <c r="BL13" i="1" s="1"/>
  <c r="BM13" i="1"/>
  <c r="BP12" i="1"/>
  <c r="BM12" i="1" s="1"/>
  <c r="BP11" i="1"/>
  <c r="BM11" i="1"/>
  <c r="BP10" i="1"/>
  <c r="BL10" i="1" s="1"/>
  <c r="BP9" i="1"/>
  <c r="BP8" i="1"/>
  <c r="BN8" i="1" s="1"/>
  <c r="BP7" i="1"/>
  <c r="BP6" i="1"/>
  <c r="BM6" i="1"/>
  <c r="BP5" i="1"/>
  <c r="AC22" i="2"/>
  <c r="C22" i="2"/>
  <c r="C19" i="2"/>
  <c r="C21" i="2"/>
  <c r="E21" i="2" s="1"/>
  <c r="AC21" i="2"/>
  <c r="C17" i="2"/>
  <c r="AC17" i="2"/>
  <c r="C18" i="2"/>
  <c r="AC18" i="2"/>
  <c r="AC19" i="2"/>
  <c r="C20" i="2"/>
  <c r="AC20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C5" i="2"/>
  <c r="C6" i="2"/>
  <c r="C7" i="2"/>
  <c r="E7" i="2" s="1"/>
  <c r="C8" i="2"/>
  <c r="C9" i="2"/>
  <c r="C10" i="2"/>
  <c r="E10" i="2" s="1"/>
  <c r="C11" i="2"/>
  <c r="E11" i="2" s="1"/>
  <c r="C12" i="2"/>
  <c r="E12" i="2" s="1"/>
  <c r="C13" i="2"/>
  <c r="C14" i="2"/>
  <c r="C15" i="2"/>
  <c r="E15" i="2" s="1"/>
  <c r="C16" i="2"/>
  <c r="C3" i="2"/>
  <c r="E3" i="2" s="1"/>
  <c r="X1" i="2"/>
  <c r="BI28" i="1"/>
  <c r="BI27" i="1"/>
  <c r="BO28" i="1"/>
  <c r="BO27" i="1"/>
  <c r="BB27" i="1"/>
  <c r="BB28" i="1"/>
  <c r="G56" i="7"/>
  <c r="H56" i="7"/>
  <c r="I56" i="7"/>
  <c r="J56" i="7"/>
  <c r="K56" i="7"/>
  <c r="L56" i="7"/>
  <c r="M56" i="7"/>
  <c r="C3" i="3"/>
  <c r="D3" i="3" s="1"/>
  <c r="I77" i="1"/>
  <c r="P77" i="1"/>
  <c r="W77" i="1"/>
  <c r="AD77" i="1"/>
  <c r="AW77" i="1"/>
  <c r="BD77" i="1"/>
  <c r="I78" i="1"/>
  <c r="P78" i="1"/>
  <c r="W78" i="1"/>
  <c r="AD78" i="1"/>
  <c r="AW78" i="1"/>
  <c r="BD78" i="1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C5" i="3"/>
  <c r="D5" i="3" s="1"/>
  <c r="C2" i="3"/>
  <c r="C4" i="3"/>
  <c r="D4" i="3" s="1"/>
  <c r="BM22" i="1"/>
  <c r="BM16" i="1"/>
  <c r="BN16" i="1"/>
  <c r="BN34" i="1"/>
  <c r="BL66" i="1"/>
  <c r="BL46" i="1"/>
  <c r="BN12" i="1"/>
  <c r="BL73" i="1"/>
  <c r="BN32" i="1"/>
  <c r="BL53" i="1"/>
  <c r="BL32" i="1"/>
  <c r="BN7" i="1"/>
  <c r="BL33" i="1"/>
  <c r="BL12" i="1"/>
  <c r="BM68" i="1"/>
  <c r="BN51" i="1"/>
  <c r="BN45" i="1"/>
  <c r="BL40" i="1"/>
  <c r="BM48" i="1"/>
  <c r="BN41" i="1"/>
  <c r="BM66" i="1"/>
  <c r="BN66" i="1"/>
  <c r="BN13" i="1"/>
  <c r="BN30" i="1"/>
  <c r="BM30" i="1"/>
  <c r="BL30" i="1"/>
  <c r="BN61" i="1"/>
  <c r="BM9" i="1"/>
  <c r="T5" i="2"/>
  <c r="BL14" i="1"/>
  <c r="BL36" i="1"/>
  <c r="BN36" i="1"/>
  <c r="BL69" i="1"/>
  <c r="BN69" i="1"/>
  <c r="BN9" i="1"/>
  <c r="BL9" i="1"/>
  <c r="BL17" i="1"/>
  <c r="BM69" i="1"/>
  <c r="BN6" i="1"/>
  <c r="BL6" i="1"/>
  <c r="BN22" i="1"/>
  <c r="BN25" i="1"/>
  <c r="BM25" i="1"/>
  <c r="BN37" i="1"/>
  <c r="BN58" i="1"/>
  <c r="BN70" i="1"/>
  <c r="BM20" i="1"/>
  <c r="BN20" i="1"/>
  <c r="BN55" i="1"/>
  <c r="BL62" i="1"/>
  <c r="BM62" i="1"/>
  <c r="BL55" i="1"/>
  <c r="BM50" i="1"/>
  <c r="BL50" i="1"/>
  <c r="BN47" i="1"/>
  <c r="BL51" i="1"/>
  <c r="BM51" i="1"/>
  <c r="BN39" i="1"/>
  <c r="BN62" i="1"/>
  <c r="BL11" i="1"/>
  <c r="BN11" i="1"/>
  <c r="BM19" i="1"/>
  <c r="BL48" i="1"/>
  <c r="BN48" i="1"/>
  <c r="BN75" i="1"/>
  <c r="BL65" i="1"/>
  <c r="BL71" i="1"/>
  <c r="BM75" i="1"/>
  <c r="BN5" i="1"/>
  <c r="BL38" i="1"/>
  <c r="BN73" i="1"/>
  <c r="BM73" i="1"/>
  <c r="BL26" i="1"/>
  <c r="BN40" i="1"/>
  <c r="BM46" i="1"/>
  <c r="BN17" i="1"/>
  <c r="BM17" i="1"/>
  <c r="BL42" i="1"/>
  <c r="BN42" i="1"/>
  <c r="BL74" i="1"/>
  <c r="BM38" i="1"/>
  <c r="BN71" i="1"/>
  <c r="BN10" i="1"/>
  <c r="BN29" i="1"/>
  <c r="BM14" i="1"/>
  <c r="BN14" i="1"/>
  <c r="BL29" i="1"/>
  <c r="BM45" i="1"/>
  <c r="BL45" i="1"/>
  <c r="BM65" i="1"/>
  <c r="BL68" i="1"/>
  <c r="BM61" i="1"/>
  <c r="BL23" i="1"/>
  <c r="BM58" i="1"/>
  <c r="BL7" i="1"/>
  <c r="BM7" i="1"/>
  <c r="BM10" i="1"/>
  <c r="BM42" i="1"/>
  <c r="AZ61" i="1" l="1"/>
  <c r="R46" i="2"/>
  <c r="AD46" i="2" s="1"/>
  <c r="H46" i="2" s="1"/>
  <c r="R45" i="2"/>
  <c r="AD45" i="2" s="1"/>
  <c r="H45" i="2" s="1"/>
  <c r="R44" i="2"/>
  <c r="AD44" i="2" s="1"/>
  <c r="H44" i="2" s="1"/>
  <c r="R42" i="2"/>
  <c r="AD42" i="2" s="1"/>
  <c r="H42" i="2" s="1"/>
  <c r="R43" i="2"/>
  <c r="AD43" i="2" s="1"/>
  <c r="H43" i="2" s="1"/>
  <c r="R41" i="2"/>
  <c r="AD41" i="2" s="1"/>
  <c r="H41" i="2" s="1"/>
  <c r="R38" i="2"/>
  <c r="AD38" i="2" s="1"/>
  <c r="H38" i="2" s="1"/>
  <c r="R39" i="2"/>
  <c r="AD39" i="2" s="1"/>
  <c r="H39" i="2" s="1"/>
  <c r="R40" i="2"/>
  <c r="AD40" i="2" s="1"/>
  <c r="H40" i="2" s="1"/>
  <c r="R37" i="2"/>
  <c r="AD37" i="2" s="1"/>
  <c r="H37" i="2" s="1"/>
  <c r="R35" i="2"/>
  <c r="AD35" i="2" s="1"/>
  <c r="H35" i="2" s="1"/>
  <c r="R36" i="2"/>
  <c r="AD36" i="2" s="1"/>
  <c r="H36" i="2" s="1"/>
  <c r="R34" i="2"/>
  <c r="AD34" i="2" s="1"/>
  <c r="H34" i="2" s="1"/>
  <c r="R33" i="2"/>
  <c r="AD33" i="2" s="1"/>
  <c r="H33" i="2" s="1"/>
  <c r="R32" i="2"/>
  <c r="AD32" i="2" s="1"/>
  <c r="H32" i="2" s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R4" i="2"/>
  <c r="BL15" i="1"/>
  <c r="BM15" i="1"/>
  <c r="BM47" i="1"/>
  <c r="BM67" i="1"/>
  <c r="BL63" i="1"/>
  <c r="BG59" i="1"/>
  <c r="BG54" i="1"/>
  <c r="BG13" i="1"/>
  <c r="BF19" i="1"/>
  <c r="AZ74" i="1"/>
  <c r="BH37" i="1"/>
  <c r="AZ40" i="1"/>
  <c r="AZ8" i="1"/>
  <c r="BG21" i="1"/>
  <c r="P5" i="2"/>
  <c r="E5" i="2"/>
  <c r="R18" i="2"/>
  <c r="E18" i="2"/>
  <c r="D32" i="1" s="1"/>
  <c r="BG74" i="1"/>
  <c r="AZ16" i="1"/>
  <c r="BG30" i="1"/>
  <c r="BG41" i="1"/>
  <c r="BG48" i="1"/>
  <c r="BA13" i="1"/>
  <c r="BG22" i="1"/>
  <c r="AZ50" i="1"/>
  <c r="AZ11" i="1"/>
  <c r="AZ51" i="1"/>
  <c r="AZ48" i="1"/>
  <c r="BG23" i="1"/>
  <c r="F13" i="2"/>
  <c r="BH5" i="1" s="1"/>
  <c r="E13" i="2"/>
  <c r="F8" i="2"/>
  <c r="BH27" i="1" s="1"/>
  <c r="E8" i="2"/>
  <c r="S20" i="2"/>
  <c r="E20" i="2"/>
  <c r="AY69" i="1"/>
  <c r="F27" i="2"/>
  <c r="BA22" i="1" s="1"/>
  <c r="E27" i="2"/>
  <c r="S28" i="2"/>
  <c r="E28" i="2"/>
  <c r="Y36" i="1" s="1"/>
  <c r="BG10" i="1"/>
  <c r="AY37" i="1"/>
  <c r="AZ15" i="1"/>
  <c r="AZ46" i="1"/>
  <c r="BA57" i="1"/>
  <c r="BG16" i="1"/>
  <c r="AY39" i="1"/>
  <c r="BA63" i="1"/>
  <c r="BH48" i="1"/>
  <c r="BH39" i="1"/>
  <c r="AZ42" i="1"/>
  <c r="AZ14" i="1"/>
  <c r="AZ34" i="1"/>
  <c r="F16" i="2"/>
  <c r="BA65" i="1" s="1"/>
  <c r="E16" i="2"/>
  <c r="R9" i="2"/>
  <c r="E9" i="2"/>
  <c r="R17" i="2"/>
  <c r="E17" i="2"/>
  <c r="S22" i="2"/>
  <c r="E22" i="2"/>
  <c r="AZ10" i="1"/>
  <c r="BG35" i="1"/>
  <c r="P25" i="2"/>
  <c r="E25" i="2"/>
  <c r="P14" i="2"/>
  <c r="E14" i="2"/>
  <c r="AZ59" i="1"/>
  <c r="AZ6" i="1"/>
  <c r="AZ17" i="1"/>
  <c r="AZ39" i="1"/>
  <c r="BH23" i="1"/>
  <c r="BH45" i="1"/>
  <c r="BG50" i="1"/>
  <c r="AZ33" i="1"/>
  <c r="P19" i="2"/>
  <c r="E19" i="2"/>
  <c r="BG75" i="1"/>
  <c r="AZ75" i="1"/>
  <c r="AZ57" i="1"/>
  <c r="BG46" i="1"/>
  <c r="BH57" i="1"/>
  <c r="AZ49" i="1"/>
  <c r="BG51" i="1"/>
  <c r="BF36" i="1"/>
  <c r="AZ23" i="1"/>
  <c r="AZ7" i="1"/>
  <c r="BH59" i="1"/>
  <c r="F6" i="2"/>
  <c r="BA21" i="1" s="1"/>
  <c r="E6" i="2"/>
  <c r="AZ18" i="1"/>
  <c r="BF45" i="1"/>
  <c r="Q23" i="2"/>
  <c r="E23" i="2"/>
  <c r="R24" i="2"/>
  <c r="E24" i="2"/>
  <c r="F26" i="2"/>
  <c r="BA71" i="1" s="1"/>
  <c r="E26" i="2"/>
  <c r="S29" i="2"/>
  <c r="E29" i="2"/>
  <c r="S30" i="2"/>
  <c r="E30" i="2"/>
  <c r="P7" i="2"/>
  <c r="BG49" i="1"/>
  <c r="AY63" i="1"/>
  <c r="BF40" i="1"/>
  <c r="AZ30" i="1"/>
  <c r="BG42" i="1"/>
  <c r="BG45" i="1"/>
  <c r="BG12" i="1"/>
  <c r="AZ22" i="1"/>
  <c r="BH66" i="1"/>
  <c r="BA36" i="1"/>
  <c r="BA32" i="1"/>
  <c r="AY40" i="1"/>
  <c r="BH36" i="1"/>
  <c r="AY68" i="1"/>
  <c r="AZ38" i="1"/>
  <c r="AY13" i="1"/>
  <c r="BG20" i="1"/>
  <c r="AY20" i="1"/>
  <c r="BF70" i="1"/>
  <c r="AZ41" i="1"/>
  <c r="AZ12" i="1"/>
  <c r="BG61" i="1"/>
  <c r="AZ54" i="1"/>
  <c r="BH19" i="1"/>
  <c r="BG62" i="1"/>
  <c r="AZ69" i="1"/>
  <c r="AZ9" i="1"/>
  <c r="BF39" i="1"/>
  <c r="BG31" i="1"/>
  <c r="AZ71" i="1"/>
  <c r="BF14" i="1"/>
  <c r="AY32" i="1"/>
  <c r="BG8" i="1"/>
  <c r="BF59" i="1"/>
  <c r="BF67" i="1"/>
  <c r="BA37" i="1"/>
  <c r="BA68" i="1"/>
  <c r="BG32" i="1"/>
  <c r="BA19" i="1"/>
  <c r="BG14" i="1"/>
  <c r="AY41" i="1"/>
  <c r="AY8" i="1"/>
  <c r="BF66" i="1"/>
  <c r="BH9" i="1"/>
  <c r="BG68" i="1"/>
  <c r="BA59" i="1"/>
  <c r="BF25" i="1"/>
  <c r="AZ70" i="1"/>
  <c r="AZ67" i="1"/>
  <c r="BF46" i="1"/>
  <c r="BH70" i="1"/>
  <c r="AY48" i="1"/>
  <c r="BH18" i="1"/>
  <c r="BF68" i="1"/>
  <c r="AY36" i="1"/>
  <c r="AZ73" i="1"/>
  <c r="BA18" i="1"/>
  <c r="AY66" i="1"/>
  <c r="BH67" i="1"/>
  <c r="BG11" i="1"/>
  <c r="BG26" i="1"/>
  <c r="AY46" i="1"/>
  <c r="BG65" i="1"/>
  <c r="AZ25" i="1"/>
  <c r="BG63" i="1"/>
  <c r="BA39" i="1"/>
  <c r="BA17" i="1"/>
  <c r="BA48" i="1"/>
  <c r="BG73" i="1"/>
  <c r="BG38" i="1"/>
  <c r="BH14" i="1"/>
  <c r="BF20" i="1"/>
  <c r="AZ13" i="1"/>
  <c r="BG55" i="1"/>
  <c r="AZ47" i="1"/>
  <c r="AZ35" i="1"/>
  <c r="AZ32" i="1"/>
  <c r="BH68" i="1"/>
  <c r="BG39" i="1"/>
  <c r="BG33" i="1"/>
  <c r="AZ26" i="1"/>
  <c r="BF41" i="1"/>
  <c r="BF18" i="1"/>
  <c r="AZ36" i="1"/>
  <c r="AY9" i="1"/>
  <c r="BH40" i="1"/>
  <c r="BA69" i="1"/>
  <c r="BA20" i="1"/>
  <c r="BG15" i="1"/>
  <c r="BG5" i="1"/>
  <c r="BA50" i="1"/>
  <c r="AY55" i="1"/>
  <c r="BF9" i="1"/>
  <c r="AY45" i="1"/>
  <c r="BG17" i="1"/>
  <c r="BG58" i="1"/>
  <c r="BA9" i="1"/>
  <c r="AY16" i="1"/>
  <c r="BH61" i="1"/>
  <c r="P3" i="2"/>
  <c r="AH17" i="1"/>
  <c r="AN17" i="1"/>
  <c r="AT17" i="1"/>
  <c r="BG70" i="1"/>
  <c r="AY17" i="1"/>
  <c r="AZ20" i="1"/>
  <c r="AZ37" i="1"/>
  <c r="AZ55" i="1"/>
  <c r="AZ63" i="1"/>
  <c r="AY75" i="1"/>
  <c r="BF10" i="1"/>
  <c r="BH25" i="1"/>
  <c r="BH38" i="1"/>
  <c r="BH50" i="1"/>
  <c r="BG66" i="1"/>
  <c r="BG69" i="1"/>
  <c r="BA16" i="1"/>
  <c r="AY19" i="1"/>
  <c r="AZ53" i="1"/>
  <c r="AZ62" i="1"/>
  <c r="BG9" i="1"/>
  <c r="BF23" i="1"/>
  <c r="BG37" i="1"/>
  <c r="BH46" i="1"/>
  <c r="BF61" i="1"/>
  <c r="BF69" i="1"/>
  <c r="AZ66" i="1"/>
  <c r="BG6" i="1"/>
  <c r="BF37" i="1"/>
  <c r="AZ68" i="1"/>
  <c r="BA75" i="1"/>
  <c r="BF50" i="1"/>
  <c r="BG53" i="1"/>
  <c r="AZ27" i="1"/>
  <c r="AZ19" i="1"/>
  <c r="AY67" i="1"/>
  <c r="BF38" i="1"/>
  <c r="AZ65" i="1"/>
  <c r="BG47" i="1"/>
  <c r="BA46" i="1"/>
  <c r="BG57" i="1"/>
  <c r="BH20" i="1"/>
  <c r="AZ29" i="1"/>
  <c r="BH55" i="1"/>
  <c r="BA41" i="1"/>
  <c r="BG25" i="1"/>
  <c r="BF17" i="1"/>
  <c r="BG36" i="1"/>
  <c r="BA40" i="1"/>
  <c r="AZ21" i="1"/>
  <c r="BG29" i="1"/>
  <c r="BG18" i="1"/>
  <c r="AY23" i="1"/>
  <c r="AZ5" i="1"/>
  <c r="BG40" i="1"/>
  <c r="AZ58" i="1"/>
  <c r="BG19" i="1"/>
  <c r="BH69" i="1"/>
  <c r="AY50" i="1"/>
  <c r="BA55" i="1"/>
  <c r="BF48" i="1"/>
  <c r="BF55" i="1"/>
  <c r="AZ45" i="1"/>
  <c r="BA66" i="1"/>
  <c r="BG34" i="1"/>
  <c r="BA23" i="1"/>
  <c r="AY59" i="1"/>
  <c r="BH10" i="1"/>
  <c r="BH53" i="1"/>
  <c r="BA8" i="1"/>
  <c r="AY18" i="1"/>
  <c r="AZ31" i="1"/>
  <c r="BA45" i="1"/>
  <c r="AY57" i="1"/>
  <c r="BA67" i="1"/>
  <c r="BG7" i="1"/>
  <c r="BH17" i="1"/>
  <c r="BG27" i="1"/>
  <c r="BH41" i="1"/>
  <c r="BF57" i="1"/>
  <c r="BG67" i="1"/>
  <c r="BG71" i="1"/>
  <c r="AM30" i="1"/>
  <c r="AM50" i="1"/>
  <c r="AG49" i="1"/>
  <c r="Z49" i="1"/>
  <c r="Z50" i="1"/>
  <c r="AM12" i="1"/>
  <c r="AM55" i="1"/>
  <c r="AG73" i="1"/>
  <c r="AG14" i="1"/>
  <c r="AG55" i="1"/>
  <c r="Z8" i="1"/>
  <c r="AG37" i="1"/>
  <c r="AG71" i="1"/>
  <c r="AG50" i="1"/>
  <c r="Z35" i="1"/>
  <c r="AG13" i="1"/>
  <c r="AM13" i="1"/>
  <c r="Z71" i="1"/>
  <c r="AM73" i="1"/>
  <c r="Z12" i="1"/>
  <c r="AG30" i="1"/>
  <c r="AG12" i="1"/>
  <c r="AM39" i="1"/>
  <c r="AM29" i="1"/>
  <c r="AG72" i="1"/>
  <c r="AG66" i="1"/>
  <c r="Z74" i="1"/>
  <c r="Z26" i="1"/>
  <c r="AG27" i="1"/>
  <c r="AM27" i="1"/>
  <c r="Z27" i="1"/>
  <c r="AG6" i="1"/>
  <c r="AM69" i="1"/>
  <c r="AG34" i="1"/>
  <c r="AG25" i="1"/>
  <c r="AG33" i="1"/>
  <c r="AN20" i="1"/>
  <c r="Z20" i="1"/>
  <c r="Z7" i="1"/>
  <c r="Z51" i="1"/>
  <c r="AM11" i="1"/>
  <c r="AM66" i="1"/>
  <c r="Z54" i="1"/>
  <c r="AM5" i="1"/>
  <c r="Z23" i="1"/>
  <c r="AG46" i="1"/>
  <c r="Z66" i="1"/>
  <c r="AM25" i="1"/>
  <c r="Z53" i="1"/>
  <c r="AH72" i="1"/>
  <c r="AM70" i="1"/>
  <c r="AM53" i="1"/>
  <c r="AM8" i="1"/>
  <c r="AG42" i="1"/>
  <c r="AG31" i="1"/>
  <c r="AG16" i="1"/>
  <c r="AG11" i="1"/>
  <c r="Z76" i="1"/>
  <c r="Z22" i="1"/>
  <c r="Z11" i="1"/>
  <c r="AM17" i="1"/>
  <c r="AG61" i="1"/>
  <c r="AG39" i="1"/>
  <c r="Z29" i="1"/>
  <c r="Z59" i="1"/>
  <c r="AG21" i="1"/>
  <c r="AG70" i="1"/>
  <c r="Z16" i="1"/>
  <c r="AA72" i="1"/>
  <c r="AA20" i="1"/>
  <c r="AL20" i="1"/>
  <c r="Z32" i="1"/>
  <c r="AG24" i="1"/>
  <c r="AF24" i="1"/>
  <c r="AG45" i="1"/>
  <c r="AM20" i="1"/>
  <c r="AM54" i="1"/>
  <c r="AG38" i="1"/>
  <c r="AG17" i="1"/>
  <c r="AM65" i="1"/>
  <c r="AM7" i="1"/>
  <c r="AG15" i="1"/>
  <c r="AG8" i="1"/>
  <c r="Z70" i="1"/>
  <c r="Z10" i="1"/>
  <c r="AM38" i="1"/>
  <c r="AM16" i="1"/>
  <c r="AG9" i="1"/>
  <c r="Z24" i="1"/>
  <c r="Z72" i="1"/>
  <c r="Z34" i="1"/>
  <c r="Z65" i="1"/>
  <c r="Z45" i="1"/>
  <c r="AG5" i="1"/>
  <c r="AM59" i="1"/>
  <c r="AM75" i="1"/>
  <c r="AM23" i="1"/>
  <c r="Z38" i="1"/>
  <c r="AM21" i="1"/>
  <c r="AG47" i="1"/>
  <c r="AG54" i="1"/>
  <c r="AG20" i="1"/>
  <c r="Z58" i="1"/>
  <c r="AM34" i="1"/>
  <c r="AG29" i="1"/>
  <c r="AM45" i="1"/>
  <c r="AM9" i="1"/>
  <c r="AH20" i="1"/>
  <c r="AG69" i="1"/>
  <c r="AM61" i="1"/>
  <c r="AG53" i="1"/>
  <c r="Z33" i="1"/>
  <c r="AM46" i="1"/>
  <c r="Z62" i="1"/>
  <c r="AG32" i="1"/>
  <c r="AG75" i="1"/>
  <c r="AG23" i="1"/>
  <c r="AG48" i="1"/>
  <c r="Z31" i="1"/>
  <c r="Z14" i="1"/>
  <c r="AM19" i="1"/>
  <c r="AM32" i="1"/>
  <c r="Z57" i="1"/>
  <c r="AM71" i="1"/>
  <c r="AM48" i="1"/>
  <c r="L15" i="2"/>
  <c r="AG7" i="1"/>
  <c r="Q28" i="2"/>
  <c r="L4" i="2"/>
  <c r="Q22" i="2"/>
  <c r="P6" i="2"/>
  <c r="F15" i="2"/>
  <c r="M63" i="1" s="1"/>
  <c r="R14" i="2"/>
  <c r="F14" i="2"/>
  <c r="F43" i="1" s="1"/>
  <c r="F17" i="2"/>
  <c r="T13" i="1" s="1"/>
  <c r="N10" i="2"/>
  <c r="Q14" i="2"/>
  <c r="R10" i="2"/>
  <c r="Q10" i="2"/>
  <c r="L9" i="2"/>
  <c r="P13" i="2"/>
  <c r="N5" i="2"/>
  <c r="Q18" i="2"/>
  <c r="P22" i="2"/>
  <c r="R22" i="2"/>
  <c r="S4" i="2"/>
  <c r="P8" i="2"/>
  <c r="P29" i="2"/>
  <c r="Q11" i="2"/>
  <c r="S19" i="2"/>
  <c r="N8" i="2"/>
  <c r="R13" i="2"/>
  <c r="Q15" i="2"/>
  <c r="R23" i="2"/>
  <c r="F7" i="2"/>
  <c r="F11" i="2"/>
  <c r="F19" i="2"/>
  <c r="S12" i="2"/>
  <c r="R11" i="2"/>
  <c r="F9" i="2"/>
  <c r="P23" i="2"/>
  <c r="Q27" i="2"/>
  <c r="S11" i="2"/>
  <c r="L8" i="2"/>
  <c r="L12" i="2"/>
  <c r="Y12" i="2" s="1"/>
  <c r="L22" i="2"/>
  <c r="Z5" i="1"/>
  <c r="Z9" i="1"/>
  <c r="Z17" i="1"/>
  <c r="Z25" i="1"/>
  <c r="Z39" i="1"/>
  <c r="Z46" i="1"/>
  <c r="Z55" i="1"/>
  <c r="Z61" i="1"/>
  <c r="M29" i="2"/>
  <c r="M12" i="2"/>
  <c r="M9" i="2"/>
  <c r="M6" i="2"/>
  <c r="M24" i="2"/>
  <c r="M22" i="2"/>
  <c r="AG10" i="1"/>
  <c r="AG18" i="1"/>
  <c r="AG26" i="1"/>
  <c r="AG35" i="1"/>
  <c r="AG41" i="1"/>
  <c r="AG57" i="1"/>
  <c r="AG62" i="1"/>
  <c r="AG74" i="1"/>
  <c r="AM6" i="1"/>
  <c r="N22" i="2"/>
  <c r="N9" i="2"/>
  <c r="AM14" i="1"/>
  <c r="AM18" i="1"/>
  <c r="AM26" i="1"/>
  <c r="AM31" i="1"/>
  <c r="AM35" i="1"/>
  <c r="AM41" i="1"/>
  <c r="AM47" i="1"/>
  <c r="AM51" i="1"/>
  <c r="AM57" i="1"/>
  <c r="AM62" i="1"/>
  <c r="AM74" i="1"/>
  <c r="M20" i="2"/>
  <c r="AM22" i="1"/>
  <c r="Z13" i="1"/>
  <c r="AG22" i="1"/>
  <c r="L25" i="2"/>
  <c r="L11" i="2"/>
  <c r="N12" i="2"/>
  <c r="M27" i="2"/>
  <c r="Z30" i="1"/>
  <c r="AM10" i="1"/>
  <c r="AG51" i="1"/>
  <c r="Z21" i="1"/>
  <c r="L24" i="2"/>
  <c r="Z73" i="1"/>
  <c r="M11" i="2"/>
  <c r="N20" i="2"/>
  <c r="L14" i="2"/>
  <c r="Z69" i="1"/>
  <c r="AM58" i="1"/>
  <c r="Z18" i="1"/>
  <c r="AF32" i="1"/>
  <c r="Z47" i="1"/>
  <c r="AM15" i="1"/>
  <c r="N6" i="2"/>
  <c r="P20" i="2"/>
  <c r="P17" i="2"/>
  <c r="S6" i="2"/>
  <c r="S13" i="2"/>
  <c r="L19" i="2"/>
  <c r="M13" i="2"/>
  <c r="M15" i="2"/>
  <c r="M17" i="2"/>
  <c r="N15" i="2"/>
  <c r="O10" i="2"/>
  <c r="P12" i="2"/>
  <c r="P15" i="2"/>
  <c r="Q20" i="2"/>
  <c r="R15" i="2"/>
  <c r="P4" i="2"/>
  <c r="R6" i="2"/>
  <c r="Q12" i="2"/>
  <c r="R12" i="2"/>
  <c r="P11" i="2"/>
  <c r="S10" i="2"/>
  <c r="AL19" i="1"/>
  <c r="S15" i="2"/>
  <c r="F4" i="2"/>
  <c r="F12" i="2"/>
  <c r="F22" i="2"/>
  <c r="S17" i="2"/>
  <c r="F23" i="2"/>
  <c r="P30" i="2"/>
  <c r="K4" i="2"/>
  <c r="L13" i="2"/>
  <c r="N17" i="2"/>
  <c r="N13" i="2"/>
  <c r="L29" i="2"/>
  <c r="L10" i="2"/>
  <c r="Y10" i="2" s="1"/>
  <c r="R29" i="2"/>
  <c r="Q29" i="2"/>
  <c r="Q4" i="2"/>
  <c r="F20" i="2"/>
  <c r="L17" i="2"/>
  <c r="L16" i="2"/>
  <c r="L6" i="2"/>
  <c r="L20" i="2"/>
  <c r="M10" i="2"/>
  <c r="M19" i="2"/>
  <c r="N29" i="2"/>
  <c r="Q6" i="2"/>
  <c r="Q17" i="2"/>
  <c r="P10" i="2"/>
  <c r="R20" i="2"/>
  <c r="Q13" i="2"/>
  <c r="F10" i="2"/>
  <c r="F29" i="2"/>
  <c r="AS55" i="1"/>
  <c r="S3" i="2"/>
  <c r="AS70" i="1"/>
  <c r="AS5" i="1"/>
  <c r="N7" i="2"/>
  <c r="S5" i="2"/>
  <c r="U5" i="2" s="1"/>
  <c r="M5" i="2"/>
  <c r="L5" i="2"/>
  <c r="F5" i="2"/>
  <c r="P18" i="2"/>
  <c r="M18" i="2"/>
  <c r="S21" i="2"/>
  <c r="AY38" i="1"/>
  <c r="L21" i="2"/>
  <c r="N18" i="2"/>
  <c r="R21" i="2"/>
  <c r="Q7" i="2"/>
  <c r="S18" i="2"/>
  <c r="F25" i="2"/>
  <c r="Q25" i="2"/>
  <c r="N25" i="2"/>
  <c r="S31" i="2"/>
  <c r="P31" i="2"/>
  <c r="M7" i="2"/>
  <c r="M25" i="2"/>
  <c r="M21" i="2"/>
  <c r="R7" i="2"/>
  <c r="P27" i="2"/>
  <c r="AS35" i="1"/>
  <c r="R25" i="2"/>
  <c r="S25" i="2"/>
  <c r="R26" i="2"/>
  <c r="P26" i="2"/>
  <c r="S26" i="2"/>
  <c r="E55" i="1"/>
  <c r="L31" i="2"/>
  <c r="L7" i="2"/>
  <c r="AS38" i="1"/>
  <c r="Q3" i="2"/>
  <c r="R5" i="2"/>
  <c r="P21" i="2"/>
  <c r="S16" i="2"/>
  <c r="J16" i="2"/>
  <c r="R27" i="2"/>
  <c r="R28" i="2"/>
  <c r="F28" i="2"/>
  <c r="AS51" i="1"/>
  <c r="AS61" i="1"/>
  <c r="L27" i="2"/>
  <c r="L18" i="2"/>
  <c r="N21" i="2"/>
  <c r="N27" i="2"/>
  <c r="J21" i="2"/>
  <c r="L3" i="2"/>
  <c r="Q5" i="2"/>
  <c r="Q21" i="2"/>
  <c r="S7" i="2"/>
  <c r="F21" i="2"/>
  <c r="BA38" i="1" s="1"/>
  <c r="AF43" i="1"/>
  <c r="S14" i="2"/>
  <c r="N14" i="2"/>
  <c r="M14" i="2"/>
  <c r="P9" i="2"/>
  <c r="S9" i="2"/>
  <c r="Q9" i="2"/>
  <c r="Q8" i="2"/>
  <c r="R8" i="2"/>
  <c r="M8" i="2"/>
  <c r="S8" i="2"/>
  <c r="F18" i="2"/>
  <c r="T32" i="1" s="1"/>
  <c r="R19" i="2"/>
  <c r="Q19" i="2"/>
  <c r="N19" i="2"/>
  <c r="L30" i="2"/>
  <c r="C6" i="3"/>
  <c r="D2" i="3"/>
  <c r="D6" i="3" s="1"/>
  <c r="E2" i="3" s="1"/>
  <c r="I31" i="2"/>
  <c r="M31" i="2"/>
  <c r="Q31" i="2"/>
  <c r="J31" i="2"/>
  <c r="N31" i="2"/>
  <c r="R31" i="2"/>
  <c r="F31" i="2"/>
  <c r="K31" i="2"/>
  <c r="O31" i="2"/>
  <c r="AS18" i="1"/>
  <c r="AS46" i="1"/>
  <c r="AS26" i="1"/>
  <c r="P16" i="2"/>
  <c r="R16" i="2"/>
  <c r="Q16" i="2"/>
  <c r="AS34" i="1"/>
  <c r="M16" i="2"/>
  <c r="AS62" i="1"/>
  <c r="N16" i="2"/>
  <c r="AS12" i="1"/>
  <c r="AS30" i="1"/>
  <c r="AS75" i="1"/>
  <c r="AS48" i="1"/>
  <c r="AS27" i="1"/>
  <c r="AS41" i="1"/>
  <c r="F3" i="2"/>
  <c r="M16" i="1" s="1"/>
  <c r="AS13" i="1"/>
  <c r="AR24" i="1"/>
  <c r="E27" i="1"/>
  <c r="E37" i="1"/>
  <c r="M3" i="2"/>
  <c r="N3" i="2"/>
  <c r="AR20" i="1"/>
  <c r="R3" i="2"/>
  <c r="AT32" i="1"/>
  <c r="AR32" i="1"/>
  <c r="AS6" i="1"/>
  <c r="AS45" i="1"/>
  <c r="AS33" i="1"/>
  <c r="AS23" i="1"/>
  <c r="E30" i="1"/>
  <c r="E12" i="1"/>
  <c r="E73" i="1"/>
  <c r="AS54" i="1"/>
  <c r="AS73" i="1"/>
  <c r="AS29" i="1"/>
  <c r="AS10" i="1"/>
  <c r="AS19" i="1"/>
  <c r="AS24" i="1"/>
  <c r="AS16" i="1"/>
  <c r="AS53" i="1"/>
  <c r="AS21" i="1"/>
  <c r="AS31" i="1"/>
  <c r="AS66" i="1"/>
  <c r="AS57" i="1"/>
  <c r="AS65" i="1"/>
  <c r="AS20" i="1"/>
  <c r="L34" i="1"/>
  <c r="AT72" i="1"/>
  <c r="AS47" i="1"/>
  <c r="AS14" i="1"/>
  <c r="AS22" i="1"/>
  <c r="AS32" i="1"/>
  <c r="AS8" i="1"/>
  <c r="AS17" i="1"/>
  <c r="K21" i="2"/>
  <c r="K7" i="2"/>
  <c r="K15" i="2"/>
  <c r="K11" i="2"/>
  <c r="K8" i="2"/>
  <c r="K3" i="2"/>
  <c r="K12" i="2"/>
  <c r="X12" i="2" s="1"/>
  <c r="K13" i="2"/>
  <c r="K19" i="2"/>
  <c r="K16" i="2"/>
  <c r="K6" i="2"/>
  <c r="K18" i="2"/>
  <c r="K14" i="2"/>
  <c r="K10" i="2"/>
  <c r="X10" i="2" s="1"/>
  <c r="K17" i="2"/>
  <c r="K27" i="2"/>
  <c r="K5" i="2"/>
  <c r="K9" i="2"/>
  <c r="K25" i="2"/>
  <c r="K22" i="2"/>
  <c r="K29" i="2"/>
  <c r="K20" i="2"/>
  <c r="J7" i="2"/>
  <c r="AS25" i="1"/>
  <c r="AS9" i="1"/>
  <c r="O18" i="2"/>
  <c r="O15" i="2"/>
  <c r="J17" i="2"/>
  <c r="J13" i="2"/>
  <c r="AS39" i="1"/>
  <c r="AS74" i="1"/>
  <c r="J24" i="2"/>
  <c r="O8" i="2"/>
  <c r="AS69" i="1"/>
  <c r="O25" i="2"/>
  <c r="J28" i="2"/>
  <c r="J15" i="2"/>
  <c r="J18" i="2"/>
  <c r="O22" i="2"/>
  <c r="AS49" i="1"/>
  <c r="O20" i="2"/>
  <c r="O3" i="2"/>
  <c r="O27" i="2"/>
  <c r="O14" i="2"/>
  <c r="AS42" i="1"/>
  <c r="AS50" i="1"/>
  <c r="O24" i="2"/>
  <c r="AS59" i="1"/>
  <c r="O4" i="2"/>
  <c r="O21" i="2"/>
  <c r="O6" i="2"/>
  <c r="O16" i="2"/>
  <c r="O7" i="2"/>
  <c r="AS7" i="1"/>
  <c r="AS71" i="1"/>
  <c r="AS15" i="1"/>
  <c r="AS58" i="1"/>
  <c r="O17" i="2"/>
  <c r="O12" i="2"/>
  <c r="O19" i="2"/>
  <c r="O9" i="2"/>
  <c r="O5" i="2"/>
  <c r="J11" i="2"/>
  <c r="J19" i="2"/>
  <c r="J14" i="2"/>
  <c r="J20" i="2"/>
  <c r="J3" i="2"/>
  <c r="J8" i="2"/>
  <c r="J23" i="2"/>
  <c r="J10" i="2"/>
  <c r="W10" i="2" s="1"/>
  <c r="J12" i="2"/>
  <c r="W12" i="2" s="1"/>
  <c r="J6" i="2"/>
  <c r="J5" i="2"/>
  <c r="J9" i="2"/>
  <c r="J27" i="2"/>
  <c r="J25" i="2"/>
  <c r="J22" i="2"/>
  <c r="J4" i="2"/>
  <c r="J29" i="2"/>
  <c r="AF60" i="1"/>
  <c r="AH59" i="1"/>
  <c r="J26" i="2"/>
  <c r="L26" i="2"/>
  <c r="M26" i="2"/>
  <c r="O26" i="2"/>
  <c r="K26" i="2"/>
  <c r="Q26" i="2"/>
  <c r="F24" i="2"/>
  <c r="N24" i="2"/>
  <c r="K24" i="2"/>
  <c r="P24" i="2"/>
  <c r="Q24" i="2"/>
  <c r="S24" i="2"/>
  <c r="J30" i="2"/>
  <c r="N30" i="2"/>
  <c r="R30" i="2"/>
  <c r="I30" i="2"/>
  <c r="M30" i="2"/>
  <c r="Q30" i="2"/>
  <c r="BT27" i="1"/>
  <c r="F30" i="2"/>
  <c r="K30" i="2"/>
  <c r="O30" i="2"/>
  <c r="E8" i="1"/>
  <c r="O28" i="2"/>
  <c r="S37" i="1"/>
  <c r="S57" i="1"/>
  <c r="K28" i="2"/>
  <c r="BT29" i="1"/>
  <c r="T60" i="1"/>
  <c r="BS24" i="1"/>
  <c r="L28" i="2"/>
  <c r="L32" i="1"/>
  <c r="P28" i="2"/>
  <c r="BA24" i="1"/>
  <c r="M72" i="1"/>
  <c r="BS38" i="1"/>
  <c r="AG64" i="1"/>
  <c r="S27" i="2"/>
  <c r="E59" i="1"/>
  <c r="R52" i="1"/>
  <c r="S54" i="1"/>
  <c r="Y56" i="1"/>
  <c r="S38" i="1"/>
  <c r="BR64" i="1"/>
  <c r="BT21" i="1"/>
  <c r="BR28" i="1"/>
  <c r="L58" i="1"/>
  <c r="L73" i="1"/>
  <c r="L26" i="1"/>
  <c r="L5" i="1"/>
  <c r="BR66" i="1"/>
  <c r="BT74" i="1"/>
  <c r="BR74" i="1"/>
  <c r="E33" i="1"/>
  <c r="L19" i="1"/>
  <c r="AA36" i="1"/>
  <c r="L38" i="1"/>
  <c r="S10" i="1"/>
  <c r="L49" i="1"/>
  <c r="AR44" i="1"/>
  <c r="AA40" i="1"/>
  <c r="BT67" i="1"/>
  <c r="BF52" i="1"/>
  <c r="BR14" i="1"/>
  <c r="S8" i="1"/>
  <c r="E67" i="1"/>
  <c r="E45" i="1"/>
  <c r="L45" i="1"/>
  <c r="K56" i="1"/>
  <c r="BT14" i="1"/>
  <c r="AH40" i="1"/>
  <c r="BT69" i="1"/>
  <c r="BR68" i="1"/>
  <c r="BT57" i="1"/>
  <c r="L23" i="2"/>
  <c r="S26" i="1"/>
  <c r="L53" i="1"/>
  <c r="E43" i="1"/>
  <c r="S30" i="1"/>
  <c r="L63" i="1"/>
  <c r="K23" i="2"/>
  <c r="T24" i="1"/>
  <c r="E47" i="1"/>
  <c r="M44" i="1"/>
  <c r="E54" i="1"/>
  <c r="BT45" i="1"/>
  <c r="BR18" i="1"/>
  <c r="BT25" i="1"/>
  <c r="BH24" i="1"/>
  <c r="BT11" i="1"/>
  <c r="BT70" i="1"/>
  <c r="BR59" i="1"/>
  <c r="BT15" i="1"/>
  <c r="AY64" i="1"/>
  <c r="BR47" i="1"/>
  <c r="K40" i="1"/>
  <c r="T68" i="1"/>
  <c r="BS53" i="1"/>
  <c r="S23" i="2"/>
  <c r="N23" i="2"/>
  <c r="O23" i="2"/>
  <c r="E71" i="1"/>
  <c r="S24" i="1"/>
  <c r="L50" i="1"/>
  <c r="AH56" i="1"/>
  <c r="S14" i="1"/>
  <c r="E16" i="1"/>
  <c r="L67" i="1"/>
  <c r="S49" i="1"/>
  <c r="BR23" i="1"/>
  <c r="BL28" i="1"/>
  <c r="BT34" i="1"/>
  <c r="BN56" i="1"/>
  <c r="BT7" i="1"/>
  <c r="BT5" i="1"/>
  <c r="BR11" i="1"/>
  <c r="BT41" i="1"/>
  <c r="BR37" i="1"/>
  <c r="BR65" i="1"/>
  <c r="AN28" i="1"/>
  <c r="BS8" i="1"/>
  <c r="L64" i="1"/>
  <c r="L54" i="1"/>
  <c r="T52" i="1"/>
  <c r="L6" i="1"/>
  <c r="L10" i="1"/>
  <c r="D76" i="1"/>
  <c r="D56" i="1"/>
  <c r="BH64" i="1"/>
  <c r="BT31" i="1"/>
  <c r="AA64" i="1"/>
  <c r="AN64" i="1"/>
  <c r="BT9" i="1"/>
  <c r="BN28" i="1"/>
  <c r="F68" i="1"/>
  <c r="BA56" i="1"/>
  <c r="BR19" i="1"/>
  <c r="AY56" i="1"/>
  <c r="R56" i="1"/>
  <c r="BR53" i="1"/>
  <c r="AF44" i="1"/>
  <c r="M24" i="1"/>
  <c r="AT68" i="1"/>
  <c r="D24" i="1"/>
  <c r="AH28" i="1"/>
  <c r="AF68" i="1"/>
  <c r="E62" i="1"/>
  <c r="S75" i="1"/>
  <c r="S59" i="1"/>
  <c r="S47" i="1"/>
  <c r="S34" i="1"/>
  <c r="S12" i="1"/>
  <c r="L59" i="1"/>
  <c r="L29" i="1"/>
  <c r="M20" i="1"/>
  <c r="E69" i="1"/>
  <c r="E51" i="1"/>
  <c r="D20" i="1"/>
  <c r="Z52" i="1"/>
  <c r="S46" i="1"/>
  <c r="L23" i="1"/>
  <c r="E58" i="1"/>
  <c r="AG28" i="1"/>
  <c r="AL56" i="1"/>
  <c r="AS63" i="1"/>
  <c r="AG36" i="1"/>
  <c r="L43" i="1"/>
  <c r="AS36" i="1"/>
  <c r="E39" i="1"/>
  <c r="S53" i="1"/>
  <c r="BS47" i="1"/>
  <c r="BS27" i="1"/>
  <c r="BG56" i="1"/>
  <c r="Z36" i="1"/>
  <c r="AG68" i="1"/>
  <c r="S72" i="1"/>
  <c r="S32" i="1"/>
  <c r="L20" i="1"/>
  <c r="BS14" i="1"/>
  <c r="S67" i="1"/>
  <c r="BS36" i="1"/>
  <c r="L60" i="1"/>
  <c r="BS20" i="1"/>
  <c r="E56" i="1"/>
  <c r="S71" i="1"/>
  <c r="R44" i="1"/>
  <c r="S31" i="1"/>
  <c r="T20" i="1"/>
  <c r="L57" i="1"/>
  <c r="E29" i="1"/>
  <c r="S73" i="1"/>
  <c r="S27" i="1"/>
  <c r="L13" i="1"/>
  <c r="E53" i="1"/>
  <c r="AM28" i="1"/>
  <c r="T76" i="1"/>
  <c r="AM63" i="1"/>
  <c r="AR63" i="1"/>
  <c r="L28" i="1"/>
  <c r="AS28" i="1"/>
  <c r="AS43" i="1"/>
  <c r="AM68" i="1"/>
  <c r="S76" i="1"/>
  <c r="BS64" i="1"/>
  <c r="E68" i="1"/>
  <c r="S15" i="1"/>
  <c r="Z67" i="1"/>
  <c r="S23" i="1"/>
  <c r="L68" i="1"/>
  <c r="Z68" i="1"/>
  <c r="L69" i="1"/>
  <c r="S42" i="1"/>
  <c r="L74" i="1"/>
  <c r="S61" i="1"/>
  <c r="L72" i="1"/>
  <c r="BS16" i="1"/>
  <c r="BS12" i="1"/>
  <c r="BS18" i="1"/>
  <c r="BM24" i="1"/>
  <c r="S48" i="1"/>
  <c r="L48" i="1"/>
  <c r="BS72" i="1"/>
  <c r="BM52" i="1"/>
  <c r="AZ44" i="1"/>
  <c r="BS9" i="1"/>
  <c r="BS5" i="1"/>
  <c r="BS51" i="1"/>
  <c r="BS11" i="1"/>
  <c r="E34" i="1"/>
  <c r="E40" i="1"/>
  <c r="E48" i="1"/>
  <c r="BM43" i="1"/>
  <c r="Z64" i="1"/>
  <c r="AZ72" i="1"/>
  <c r="Z56" i="1"/>
  <c r="BG28" i="1"/>
  <c r="BS50" i="1"/>
  <c r="BM72" i="1"/>
  <c r="BS44" i="1"/>
  <c r="AM40" i="1"/>
  <c r="Z44" i="1"/>
  <c r="S64" i="1"/>
  <c r="S60" i="1"/>
  <c r="AM44" i="1"/>
  <c r="BS41" i="1"/>
  <c r="BM60" i="1"/>
  <c r="L24" i="1"/>
  <c r="E42" i="1"/>
  <c r="E15" i="1"/>
  <c r="S11" i="1"/>
  <c r="Z28" i="1"/>
  <c r="S36" i="1"/>
  <c r="AS52" i="1"/>
  <c r="AG52" i="1"/>
  <c r="E44" i="1"/>
  <c r="S51" i="1"/>
  <c r="AM43" i="1"/>
  <c r="BG60" i="1"/>
  <c r="BS73" i="1"/>
  <c r="BG52" i="1"/>
  <c r="BS48" i="1"/>
  <c r="Z40" i="1"/>
  <c r="L40" i="1"/>
  <c r="E20" i="1"/>
  <c r="BS54" i="1"/>
  <c r="BT20" i="1"/>
  <c r="BS6" i="1"/>
  <c r="BS46" i="1"/>
  <c r="AG44" i="1"/>
  <c r="L22" i="1"/>
  <c r="S63" i="1"/>
  <c r="L8" i="1"/>
  <c r="E63" i="1"/>
  <c r="AS68" i="1"/>
  <c r="AM52" i="1"/>
  <c r="AG43" i="1"/>
  <c r="L36" i="1"/>
  <c r="AG56" i="1"/>
  <c r="AM36" i="1"/>
  <c r="BS17" i="1"/>
  <c r="E75" i="1"/>
  <c r="L51" i="1"/>
  <c r="L18" i="1"/>
  <c r="Z43" i="1"/>
  <c r="AA60" i="1"/>
  <c r="BS40" i="1"/>
  <c r="AG60" i="1"/>
  <c r="AZ64" i="1"/>
  <c r="BS22" i="1"/>
  <c r="BM56" i="1"/>
  <c r="BS70" i="1"/>
  <c r="BS75" i="1"/>
  <c r="E72" i="1"/>
  <c r="E28" i="1"/>
  <c r="AZ52" i="1"/>
  <c r="AS40" i="1"/>
  <c r="BG24" i="1"/>
  <c r="BS30" i="1"/>
  <c r="BS23" i="1"/>
  <c r="BM64" i="1"/>
  <c r="BS55" i="1"/>
  <c r="BS68" i="1"/>
  <c r="BS13" i="1"/>
  <c r="AS60" i="1"/>
  <c r="BS32" i="1"/>
  <c r="BS63" i="1"/>
  <c r="BS74" i="1"/>
  <c r="E64" i="1"/>
  <c r="BS25" i="1"/>
  <c r="AN63" i="1"/>
  <c r="AL68" i="1"/>
  <c r="AA68" i="1"/>
  <c r="AH63" i="1"/>
  <c r="AN68" i="1"/>
  <c r="AA28" i="1"/>
  <c r="R19" i="1"/>
  <c r="M68" i="1"/>
  <c r="K20" i="1"/>
  <c r="R68" i="1"/>
  <c r="BR15" i="1"/>
  <c r="BL52" i="1"/>
  <c r="BR71" i="1"/>
  <c r="BR51" i="1"/>
  <c r="BF56" i="1"/>
  <c r="AF64" i="1"/>
  <c r="BR55" i="1"/>
  <c r="BF28" i="1"/>
  <c r="BT37" i="1"/>
  <c r="D60" i="1"/>
  <c r="BL44" i="1"/>
  <c r="AL44" i="1"/>
  <c r="AY44" i="1"/>
  <c r="BF72" i="1"/>
  <c r="BL56" i="1"/>
  <c r="AL60" i="1"/>
  <c r="BL24" i="1"/>
  <c r="BR27" i="1"/>
  <c r="Y60" i="1"/>
  <c r="BR8" i="1"/>
  <c r="BR25" i="1"/>
  <c r="D44" i="1"/>
  <c r="AY52" i="1"/>
  <c r="BR29" i="1"/>
  <c r="BT65" i="1"/>
  <c r="BH52" i="1"/>
  <c r="BT32" i="1"/>
  <c r="BT55" i="1"/>
  <c r="AH64" i="1"/>
  <c r="F64" i="1"/>
  <c r="BT13" i="1"/>
  <c r="BT17" i="1"/>
  <c r="AR64" i="1"/>
  <c r="BR31" i="1"/>
  <c r="BN44" i="1"/>
  <c r="BT49" i="1"/>
  <c r="BT60" i="1"/>
  <c r="BT28" i="1"/>
  <c r="AN40" i="1"/>
  <c r="BT75" i="1"/>
  <c r="AT64" i="1"/>
  <c r="BT42" i="1"/>
  <c r="BT47" i="1"/>
  <c r="M40" i="1"/>
  <c r="BT19" i="1"/>
  <c r="M56" i="1"/>
  <c r="BT39" i="1"/>
  <c r="BT48" i="1"/>
  <c r="BT72" i="1"/>
  <c r="BT38" i="1"/>
  <c r="AN60" i="1"/>
  <c r="BT66" i="1"/>
  <c r="M64" i="1"/>
  <c r="BA52" i="1"/>
  <c r="BN64" i="1"/>
  <c r="AY72" i="1"/>
  <c r="AF56" i="1"/>
  <c r="BR42" i="1"/>
  <c r="BR20" i="1"/>
  <c r="R60" i="1"/>
  <c r="R40" i="1"/>
  <c r="AY43" i="1"/>
  <c r="BT36" i="1"/>
  <c r="S70" i="1"/>
  <c r="L35" i="1"/>
  <c r="S33" i="1"/>
  <c r="L17" i="1"/>
  <c r="M46" i="1"/>
  <c r="E57" i="1"/>
  <c r="L14" i="1"/>
  <c r="K44" i="1"/>
  <c r="S25" i="1"/>
  <c r="S50" i="1"/>
  <c r="S17" i="1"/>
  <c r="S28" i="1"/>
  <c r="S7" i="1"/>
  <c r="E65" i="1"/>
  <c r="L62" i="1"/>
  <c r="BS19" i="1"/>
  <c r="BS49" i="1"/>
  <c r="BS67" i="1"/>
  <c r="AS56" i="1"/>
  <c r="BS10" i="1"/>
  <c r="BM28" i="1"/>
  <c r="BS43" i="1"/>
  <c r="AS64" i="1"/>
  <c r="BS34" i="1"/>
  <c r="BS60" i="1"/>
  <c r="BS31" i="1"/>
  <c r="BS61" i="1"/>
  <c r="BS66" i="1"/>
  <c r="BS45" i="1"/>
  <c r="T72" i="1"/>
  <c r="R63" i="1"/>
  <c r="K24" i="1"/>
  <c r="Y28" i="1"/>
  <c r="AT63" i="1"/>
  <c r="AL28" i="1"/>
  <c r="Y68" i="1"/>
  <c r="T46" i="1"/>
  <c r="AR68" i="1"/>
  <c r="K63" i="1"/>
  <c r="BR30" i="1"/>
  <c r="K60" i="1"/>
  <c r="BR7" i="1"/>
  <c r="BT71" i="1"/>
  <c r="BF24" i="1"/>
  <c r="BR24" i="1"/>
  <c r="K48" i="1"/>
  <c r="BR52" i="1"/>
  <c r="BR16" i="1"/>
  <c r="D40" i="1"/>
  <c r="BR44" i="1"/>
  <c r="BR26" i="1"/>
  <c r="BF44" i="1"/>
  <c r="BL64" i="1"/>
  <c r="BF64" i="1"/>
  <c r="BR38" i="1"/>
  <c r="BR34" i="1"/>
  <c r="BR43" i="1"/>
  <c r="BR46" i="1"/>
  <c r="AH44" i="1"/>
  <c r="AA44" i="1"/>
  <c r="BT30" i="1"/>
  <c r="BT12" i="1"/>
  <c r="BA60" i="1"/>
  <c r="F40" i="1"/>
  <c r="BL60" i="1"/>
  <c r="BR69" i="1"/>
  <c r="BT63" i="1"/>
  <c r="BH72" i="1"/>
  <c r="BT40" i="1"/>
  <c r="BA64" i="1"/>
  <c r="AM67" i="1"/>
  <c r="S29" i="1"/>
  <c r="Z63" i="1"/>
  <c r="S68" i="1"/>
  <c r="S19" i="1"/>
  <c r="L16" i="1"/>
  <c r="BM44" i="1"/>
  <c r="AZ43" i="1"/>
  <c r="BS7" i="1"/>
  <c r="BS52" i="1"/>
  <c r="E76" i="1"/>
  <c r="BS71" i="1"/>
  <c r="AZ60" i="1"/>
  <c r="BS42" i="1"/>
  <c r="AZ24" i="1"/>
  <c r="BS28" i="1"/>
  <c r="BS65" i="1"/>
  <c r="AZ28" i="1"/>
  <c r="BS29" i="1"/>
  <c r="BS57" i="1"/>
  <c r="BG72" i="1"/>
  <c r="BS37" i="1"/>
  <c r="AG40" i="1"/>
  <c r="BT18" i="1"/>
  <c r="R28" i="1"/>
  <c r="AF28" i="1"/>
  <c r="T28" i="1"/>
  <c r="AF63" i="1"/>
  <c r="R76" i="1"/>
  <c r="BR10" i="1"/>
  <c r="D64" i="1"/>
  <c r="BR36" i="1"/>
  <c r="AN44" i="1"/>
  <c r="AF40" i="1"/>
  <c r="BR41" i="1"/>
  <c r="Y64" i="1"/>
  <c r="BR5" i="1"/>
  <c r="AY24" i="1"/>
  <c r="AY28" i="1"/>
  <c r="AL64" i="1"/>
  <c r="BR39" i="1"/>
  <c r="R64" i="1"/>
  <c r="BR73" i="1"/>
  <c r="BR72" i="1"/>
  <c r="BR58" i="1"/>
  <c r="BR17" i="1"/>
  <c r="BR32" i="1"/>
  <c r="BT8" i="1"/>
  <c r="BA43" i="1"/>
  <c r="BA44" i="1"/>
  <c r="BH28" i="1"/>
  <c r="BT50" i="1"/>
  <c r="BT68" i="1"/>
  <c r="BR61" i="1"/>
  <c r="Y44" i="1"/>
  <c r="BN60" i="1"/>
  <c r="BT58" i="1"/>
  <c r="AT40" i="1"/>
  <c r="BN72" i="1"/>
  <c r="BT22" i="1"/>
  <c r="BH43" i="1"/>
  <c r="BH56" i="1"/>
  <c r="BT64" i="1"/>
  <c r="BT23" i="1"/>
  <c r="AA56" i="1"/>
  <c r="F76" i="1"/>
  <c r="BT61" i="1"/>
  <c r="BT53" i="1"/>
  <c r="BA28" i="1"/>
  <c r="BT73" i="1"/>
  <c r="BT46" i="1"/>
  <c r="F60" i="1"/>
  <c r="Y40" i="1"/>
  <c r="BL43" i="1"/>
  <c r="BR13" i="1"/>
  <c r="BF60" i="1"/>
  <c r="BR60" i="1"/>
  <c r="BR22" i="1"/>
  <c r="E41" i="1"/>
  <c r="S5" i="1"/>
  <c r="L66" i="1"/>
  <c r="E38" i="1"/>
  <c r="L75" i="1"/>
  <c r="S69" i="1"/>
  <c r="L41" i="1"/>
  <c r="L30" i="1"/>
  <c r="L15" i="1"/>
  <c r="S45" i="1"/>
  <c r="F20" i="1"/>
  <c r="L7" i="1"/>
  <c r="S55" i="1"/>
  <c r="BS58" i="1"/>
  <c r="S40" i="1"/>
  <c r="AM56" i="1"/>
  <c r="BS56" i="1"/>
  <c r="BG44" i="1"/>
  <c r="E60" i="1"/>
  <c r="Z60" i="1"/>
  <c r="AM64" i="1"/>
  <c r="BS69" i="1"/>
  <c r="AR60" i="1"/>
  <c r="BS35" i="1"/>
  <c r="BG64" i="1"/>
  <c r="AA63" i="1"/>
  <c r="AL63" i="1"/>
  <c r="Y63" i="1"/>
  <c r="AH68" i="1"/>
  <c r="T19" i="1"/>
  <c r="BR33" i="1"/>
  <c r="F72" i="1"/>
  <c r="BR40" i="1"/>
  <c r="K64" i="1"/>
  <c r="BT59" i="1"/>
  <c r="AY60" i="1"/>
  <c r="BR63" i="1"/>
  <c r="BR48" i="1"/>
  <c r="BR54" i="1"/>
  <c r="BF43" i="1"/>
  <c r="BT62" i="1"/>
  <c r="BT35" i="1"/>
  <c r="BT51" i="1"/>
  <c r="T64" i="1"/>
  <c r="BH44" i="1"/>
  <c r="BN52" i="1"/>
  <c r="BT10" i="1"/>
  <c r="F56" i="1"/>
  <c r="AT60" i="1"/>
  <c r="BT43" i="1"/>
  <c r="F44" i="1"/>
  <c r="T40" i="1"/>
  <c r="BT33" i="1"/>
  <c r="BT52" i="1"/>
  <c r="AT44" i="1"/>
  <c r="BR62" i="1"/>
  <c r="BR9" i="1"/>
  <c r="BR75" i="1"/>
  <c r="BR70" i="1"/>
  <c r="L31" i="1"/>
  <c r="E24" i="1"/>
  <c r="L61" i="1"/>
  <c r="R20" i="1"/>
  <c r="E19" i="1"/>
  <c r="S9" i="1"/>
  <c r="S39" i="1"/>
  <c r="E52" i="1"/>
  <c r="L37" i="1"/>
  <c r="E66" i="1"/>
  <c r="S52" i="1"/>
  <c r="E18" i="1"/>
  <c r="S6" i="1"/>
  <c r="S22" i="1"/>
  <c r="R24" i="1"/>
  <c r="E6" i="1"/>
  <c r="L55" i="1"/>
  <c r="AN56" i="1"/>
  <c r="AT56" i="1"/>
  <c r="S65" i="1"/>
  <c r="AG63" i="1"/>
  <c r="E22" i="1"/>
  <c r="E74" i="1"/>
  <c r="L21" i="1"/>
  <c r="L39" i="1"/>
  <c r="S13" i="1"/>
  <c r="S35" i="1"/>
  <c r="S62" i="1"/>
  <c r="F24" i="1"/>
  <c r="E50" i="1"/>
  <c r="L42" i="1"/>
  <c r="L65" i="1"/>
  <c r="S16" i="1"/>
  <c r="S66" i="1"/>
  <c r="AG67" i="1"/>
  <c r="L47" i="1"/>
  <c r="S21" i="1"/>
  <c r="E32" i="1"/>
  <c r="L56" i="1"/>
  <c r="BS26" i="1"/>
  <c r="AS44" i="1"/>
  <c r="BR21" i="1"/>
  <c r="S56" i="1"/>
  <c r="AM60" i="1"/>
  <c r="BS15" i="1"/>
  <c r="AS67" i="1"/>
  <c r="L33" i="1"/>
  <c r="E23" i="1"/>
  <c r="S41" i="1"/>
  <c r="L52" i="1"/>
  <c r="BS59" i="1"/>
  <c r="E70" i="1"/>
  <c r="BS21" i="1"/>
  <c r="AZ56" i="1"/>
  <c r="BG43" i="1"/>
  <c r="BS39" i="1"/>
  <c r="BS62" i="1"/>
  <c r="BS33" i="1"/>
  <c r="BR6" i="1"/>
  <c r="BT26" i="1"/>
  <c r="AR40" i="1"/>
  <c r="BR67" i="1"/>
  <c r="BR12" i="1"/>
  <c r="BR57" i="1"/>
  <c r="BR50" i="1"/>
  <c r="BR35" i="1"/>
  <c r="BR56" i="1"/>
  <c r="M60" i="1"/>
  <c r="M48" i="1"/>
  <c r="AH60" i="1"/>
  <c r="AL40" i="1"/>
  <c r="BA72" i="1"/>
  <c r="BT6" i="1"/>
  <c r="BT16" i="1"/>
  <c r="BN24" i="1"/>
  <c r="BT54" i="1"/>
  <c r="BT24" i="1"/>
  <c r="BT44" i="1"/>
  <c r="T56" i="1"/>
  <c r="BT56" i="1"/>
  <c r="BN43" i="1"/>
  <c r="BH60" i="1"/>
  <c r="D68" i="1"/>
  <c r="BL72" i="1"/>
  <c r="BR45" i="1"/>
  <c r="BR49" i="1"/>
  <c r="S43" i="1"/>
  <c r="S58" i="1"/>
  <c r="T44" i="1"/>
  <c r="S44" i="1"/>
  <c r="E11" i="1"/>
  <c r="S74" i="1"/>
  <c r="L27" i="1"/>
  <c r="E26" i="1"/>
  <c r="S18" i="1"/>
  <c r="L12" i="1"/>
  <c r="L71" i="1"/>
  <c r="S20" i="1"/>
  <c r="AR56" i="1"/>
  <c r="E7" i="1"/>
  <c r="L9" i="1"/>
  <c r="L25" i="1"/>
  <c r="L44" i="1"/>
  <c r="E10" i="1"/>
  <c r="L11" i="1"/>
  <c r="L46" i="1"/>
  <c r="L70" i="1"/>
  <c r="K68" i="1"/>
  <c r="E49" i="1"/>
  <c r="I5" i="2"/>
  <c r="I27" i="2"/>
  <c r="I20" i="2"/>
  <c r="E9" i="1"/>
  <c r="I17" i="2"/>
  <c r="I21" i="2"/>
  <c r="I22" i="2"/>
  <c r="E5" i="1"/>
  <c r="I23" i="2"/>
  <c r="I12" i="2"/>
  <c r="I6" i="2"/>
  <c r="I19" i="2"/>
  <c r="I7" i="2"/>
  <c r="I13" i="2"/>
  <c r="I26" i="2"/>
  <c r="I16" i="2"/>
  <c r="I14" i="2"/>
  <c r="I15" i="2"/>
  <c r="I28" i="2"/>
  <c r="I25" i="2"/>
  <c r="I8" i="2"/>
  <c r="I3" i="2"/>
  <c r="I29" i="2"/>
  <c r="I18" i="2"/>
  <c r="I11" i="2"/>
  <c r="I9" i="2"/>
  <c r="I4" i="2"/>
  <c r="I24" i="2"/>
  <c r="Z42" i="1"/>
  <c r="I10" i="2"/>
  <c r="E13" i="1"/>
  <c r="E17" i="1"/>
  <c r="E21" i="1"/>
  <c r="E25" i="1"/>
  <c r="E35" i="1"/>
  <c r="E46" i="1"/>
  <c r="E61" i="1"/>
  <c r="Z6" i="1"/>
  <c r="Z41" i="1"/>
  <c r="M23" i="2"/>
  <c r="M28" i="2"/>
  <c r="M4" i="2"/>
  <c r="AG19" i="1"/>
  <c r="AG58" i="1"/>
  <c r="AG65" i="1"/>
  <c r="N11" i="2"/>
  <c r="N28" i="2"/>
  <c r="N4" i="2"/>
  <c r="N26" i="2"/>
  <c r="AM37" i="1"/>
  <c r="AM42" i="1"/>
  <c r="O29" i="2"/>
  <c r="O11" i="2"/>
  <c r="O13" i="2"/>
  <c r="AS11" i="1"/>
  <c r="AS37" i="1"/>
  <c r="E14" i="1"/>
  <c r="E31" i="1"/>
  <c r="E36" i="1"/>
  <c r="F36" i="1"/>
  <c r="D36" i="1"/>
  <c r="Z15" i="1"/>
  <c r="Z19" i="1"/>
  <c r="Y32" i="1"/>
  <c r="AA32" i="1"/>
  <c r="Z37" i="1"/>
  <c r="Z48" i="1"/>
  <c r="Z75" i="1"/>
  <c r="AG59" i="1"/>
  <c r="AM24" i="1"/>
  <c r="AN24" i="1"/>
  <c r="AM33" i="1"/>
  <c r="AM49" i="1"/>
  <c r="AM72" i="1"/>
  <c r="AN72" i="1"/>
  <c r="AS72" i="1"/>
  <c r="K36" i="1" l="1"/>
  <c r="R36" i="1"/>
  <c r="T35" i="1"/>
  <c r="AN32" i="1"/>
  <c r="BH74" i="1"/>
  <c r="BA26" i="1"/>
  <c r="BA73" i="1"/>
  <c r="AH52" i="1"/>
  <c r="BA53" i="1"/>
  <c r="BH8" i="1"/>
  <c r="AA52" i="1"/>
  <c r="BA7" i="1"/>
  <c r="AN52" i="1"/>
  <c r="M5" i="1"/>
  <c r="BH65" i="1"/>
  <c r="BH21" i="1"/>
  <c r="BH49" i="1"/>
  <c r="BH73" i="1"/>
  <c r="T73" i="1"/>
  <c r="M73" i="1"/>
  <c r="M13" i="1"/>
  <c r="BA49" i="1"/>
  <c r="BH22" i="1"/>
  <c r="M35" i="1"/>
  <c r="R32" i="1"/>
  <c r="F32" i="1"/>
  <c r="M32" i="1"/>
  <c r="BA47" i="1"/>
  <c r="BH47" i="1"/>
  <c r="AY47" i="1"/>
  <c r="BF47" i="1"/>
  <c r="AY70" i="1"/>
  <c r="BF71" i="1"/>
  <c r="BF32" i="1"/>
  <c r="BF11" i="1"/>
  <c r="AY31" i="1"/>
  <c r="AY10" i="1"/>
  <c r="AY74" i="1"/>
  <c r="BF75" i="1"/>
  <c r="BF13" i="1"/>
  <c r="AY12" i="1"/>
  <c r="AY53" i="1"/>
  <c r="BF5" i="1"/>
  <c r="BF53" i="1"/>
  <c r="T63" i="1"/>
  <c r="AF52" i="1"/>
  <c r="BA42" i="1"/>
  <c r="BH42" i="1"/>
  <c r="D63" i="1"/>
  <c r="BF63" i="1"/>
  <c r="AY62" i="1"/>
  <c r="BF73" i="1"/>
  <c r="AY71" i="1"/>
  <c r="AY30" i="1"/>
  <c r="BF7" i="1"/>
  <c r="BF31" i="1"/>
  <c r="AY6" i="1"/>
  <c r="Y52" i="1"/>
  <c r="BF16" i="1"/>
  <c r="AY15" i="1"/>
  <c r="AY65" i="1"/>
  <c r="BF65" i="1"/>
  <c r="BH71" i="1"/>
  <c r="BH32" i="1"/>
  <c r="BA10" i="1"/>
  <c r="BA70" i="1"/>
  <c r="BA31" i="1"/>
  <c r="BH11" i="1"/>
  <c r="AY22" i="1"/>
  <c r="BF22" i="1"/>
  <c r="AY49" i="1"/>
  <c r="BF49" i="1"/>
  <c r="AY27" i="1"/>
  <c r="BF29" i="1"/>
  <c r="AY42" i="1"/>
  <c r="BF42" i="1"/>
  <c r="BH31" i="1"/>
  <c r="BH7" i="1"/>
  <c r="BA6" i="1"/>
  <c r="BA30" i="1"/>
  <c r="AY21" i="1"/>
  <c r="BF21" i="1"/>
  <c r="BH58" i="1"/>
  <c r="BA58" i="1"/>
  <c r="BH6" i="1"/>
  <c r="BA5" i="1"/>
  <c r="BH63" i="1"/>
  <c r="BA62" i="1"/>
  <c r="BF58" i="1"/>
  <c r="AY58" i="1"/>
  <c r="BA74" i="1"/>
  <c r="BH75" i="1"/>
  <c r="BH29" i="1"/>
  <c r="BA27" i="1"/>
  <c r="K75" i="1"/>
  <c r="AY5" i="1"/>
  <c r="BF6" i="1"/>
  <c r="AL52" i="1"/>
  <c r="K32" i="1"/>
  <c r="F63" i="1"/>
  <c r="BA15" i="1"/>
  <c r="BH16" i="1"/>
  <c r="BH34" i="1"/>
  <c r="BA54" i="1"/>
  <c r="BA34" i="1"/>
  <c r="BH54" i="1"/>
  <c r="BA25" i="1"/>
  <c r="BH26" i="1"/>
  <c r="D48" i="1"/>
  <c r="BF34" i="1"/>
  <c r="AY54" i="1"/>
  <c r="BF26" i="1"/>
  <c r="AY25" i="1"/>
  <c r="BF54" i="1"/>
  <c r="AY34" i="1"/>
  <c r="D72" i="1"/>
  <c r="AY26" i="1"/>
  <c r="AY73" i="1"/>
  <c r="BF74" i="1"/>
  <c r="BF27" i="1"/>
  <c r="BF8" i="1"/>
  <c r="AY7" i="1"/>
  <c r="K23" i="1"/>
  <c r="AY35" i="1"/>
  <c r="BF35" i="1"/>
  <c r="AY14" i="1"/>
  <c r="BF15" i="1"/>
  <c r="BA35" i="1"/>
  <c r="BH15" i="1"/>
  <c r="BA14" i="1"/>
  <c r="BH35" i="1"/>
  <c r="T16" i="1"/>
  <c r="BA11" i="1"/>
  <c r="BH12" i="1"/>
  <c r="BA51" i="1"/>
  <c r="BH33" i="1"/>
  <c r="BH51" i="1"/>
  <c r="BA33" i="1"/>
  <c r="BF51" i="1"/>
  <c r="AY51" i="1"/>
  <c r="AY33" i="1"/>
  <c r="AY11" i="1"/>
  <c r="BF12" i="1"/>
  <c r="BF33" i="1"/>
  <c r="BH62" i="1"/>
  <c r="BA61" i="1"/>
  <c r="BA29" i="1"/>
  <c r="BH30" i="1"/>
  <c r="BF30" i="1"/>
  <c r="BF62" i="1"/>
  <c r="AY61" i="1"/>
  <c r="AY29" i="1"/>
  <c r="BA12" i="1"/>
  <c r="BH13" i="1"/>
  <c r="F35" i="1"/>
  <c r="AR36" i="1"/>
  <c r="F15" i="1"/>
  <c r="AH36" i="1"/>
  <c r="AN36" i="1"/>
  <c r="M36" i="1"/>
  <c r="T36" i="1"/>
  <c r="AT36" i="1"/>
  <c r="R75" i="1"/>
  <c r="D16" i="1"/>
  <c r="AH73" i="1"/>
  <c r="F16" i="1"/>
  <c r="M75" i="1"/>
  <c r="AA38" i="1"/>
  <c r="AF36" i="1"/>
  <c r="AL36" i="1"/>
  <c r="AF62" i="1"/>
  <c r="AN21" i="1"/>
  <c r="AA62" i="1"/>
  <c r="AT46" i="1"/>
  <c r="F73" i="1"/>
  <c r="AH70" i="1"/>
  <c r="Y43" i="1"/>
  <c r="AH43" i="1"/>
  <c r="AT43" i="1"/>
  <c r="AN43" i="1"/>
  <c r="AN62" i="1"/>
  <c r="AT62" i="1"/>
  <c r="AF21" i="1"/>
  <c r="F46" i="1"/>
  <c r="AR72" i="1"/>
  <c r="AL72" i="1"/>
  <c r="AL43" i="1"/>
  <c r="AR43" i="1"/>
  <c r="AR62" i="1"/>
  <c r="F70" i="1"/>
  <c r="AA21" i="1"/>
  <c r="AT12" i="1"/>
  <c r="AA43" i="1"/>
  <c r="AR23" i="1"/>
  <c r="AT31" i="1"/>
  <c r="Y62" i="1"/>
  <c r="Y74" i="1"/>
  <c r="AH15" i="1"/>
  <c r="AF72" i="1"/>
  <c r="AA76" i="1"/>
  <c r="AA12" i="1"/>
  <c r="AN12" i="1"/>
  <c r="AT24" i="1"/>
  <c r="F58" i="1"/>
  <c r="AT20" i="1"/>
  <c r="F71" i="1"/>
  <c r="D62" i="1"/>
  <c r="T21" i="1"/>
  <c r="AN37" i="1"/>
  <c r="F51" i="1"/>
  <c r="AH32" i="1"/>
  <c r="Y24" i="1"/>
  <c r="Y72" i="1"/>
  <c r="D75" i="1"/>
  <c r="AH12" i="1"/>
  <c r="AA24" i="1"/>
  <c r="AH21" i="1"/>
  <c r="AL62" i="1"/>
  <c r="AN58" i="1"/>
  <c r="Y20" i="1"/>
  <c r="AF20" i="1"/>
  <c r="Y76" i="1"/>
  <c r="AH24" i="1"/>
  <c r="AH62" i="1"/>
  <c r="AL32" i="1"/>
  <c r="AL24" i="1"/>
  <c r="T37" i="1"/>
  <c r="M23" i="1"/>
  <c r="T43" i="1"/>
  <c r="T12" i="1"/>
  <c r="M70" i="1"/>
  <c r="M43" i="1"/>
  <c r="M45" i="1"/>
  <c r="M27" i="1"/>
  <c r="T45" i="1"/>
  <c r="T58" i="1"/>
  <c r="M39" i="1"/>
  <c r="T39" i="1"/>
  <c r="R62" i="1"/>
  <c r="F62" i="1"/>
  <c r="M15" i="1"/>
  <c r="R5" i="1"/>
  <c r="K62" i="1"/>
  <c r="M54" i="1"/>
  <c r="T15" i="1"/>
  <c r="T62" i="1"/>
  <c r="K16" i="1"/>
  <c r="R39" i="1"/>
  <c r="R72" i="1"/>
  <c r="M62" i="1"/>
  <c r="K43" i="1"/>
  <c r="T9" i="1"/>
  <c r="K72" i="1"/>
  <c r="M66" i="1"/>
  <c r="M37" i="1"/>
  <c r="M51" i="1"/>
  <c r="T71" i="1"/>
  <c r="T50" i="1"/>
  <c r="R46" i="1"/>
  <c r="R43" i="1"/>
  <c r="M71" i="1"/>
  <c r="M12" i="1"/>
  <c r="AT15" i="1"/>
  <c r="AA58" i="1"/>
  <c r="AH58" i="1"/>
  <c r="AR75" i="1"/>
  <c r="F21" i="1"/>
  <c r="Y57" i="1"/>
  <c r="AN35" i="1"/>
  <c r="F12" i="1"/>
  <c r="AF41" i="1"/>
  <c r="AH35" i="1"/>
  <c r="AT35" i="1"/>
  <c r="AN14" i="1"/>
  <c r="AH39" i="1"/>
  <c r="F45" i="1"/>
  <c r="AF59" i="1"/>
  <c r="AT37" i="1"/>
  <c r="AT19" i="1"/>
  <c r="AH46" i="1"/>
  <c r="AA37" i="1"/>
  <c r="AA19" i="1"/>
  <c r="AT16" i="1"/>
  <c r="AL75" i="1"/>
  <c r="AN15" i="1"/>
  <c r="AH37" i="1"/>
  <c r="AH19" i="1"/>
  <c r="AA50" i="1"/>
  <c r="AN19" i="1"/>
  <c r="AA15" i="1"/>
  <c r="F39" i="1"/>
  <c r="AA46" i="1"/>
  <c r="AF37" i="1"/>
  <c r="Y10" i="1"/>
  <c r="AA45" i="1"/>
  <c r="AT73" i="1"/>
  <c r="Y33" i="1"/>
  <c r="AT7" i="1"/>
  <c r="AN13" i="1"/>
  <c r="AN46" i="1"/>
  <c r="D43" i="1"/>
  <c r="AN27" i="1"/>
  <c r="AR19" i="1"/>
  <c r="Y30" i="1"/>
  <c r="AA39" i="1"/>
  <c r="AA30" i="1"/>
  <c r="AA35" i="1"/>
  <c r="AH50" i="1"/>
  <c r="AN39" i="1"/>
  <c r="AA73" i="1"/>
  <c r="Y19" i="1"/>
  <c r="AN73" i="1"/>
  <c r="AF19" i="1"/>
  <c r="AH13" i="1"/>
  <c r="AN71" i="1"/>
  <c r="AH42" i="1"/>
  <c r="AH71" i="1"/>
  <c r="Y13" i="1"/>
  <c r="AF45" i="1"/>
  <c r="Y53" i="1"/>
  <c r="AF75" i="1"/>
  <c r="AH75" i="1"/>
  <c r="AA71" i="1"/>
  <c r="Y75" i="1"/>
  <c r="AT39" i="1"/>
  <c r="AT13" i="1"/>
  <c r="AT45" i="1"/>
  <c r="AL71" i="1"/>
  <c r="AF48" i="1"/>
  <c r="AT71" i="1"/>
  <c r="AN5" i="1"/>
  <c r="AH47" i="1"/>
  <c r="AH25" i="1"/>
  <c r="AT50" i="1"/>
  <c r="AA61" i="1"/>
  <c r="AN75" i="1"/>
  <c r="AA75" i="1"/>
  <c r="AN50" i="1"/>
  <c r="AH45" i="1"/>
  <c r="AN45" i="1"/>
  <c r="AA13" i="1"/>
  <c r="F66" i="1"/>
  <c r="AN7" i="1"/>
  <c r="F65" i="1"/>
  <c r="AR48" i="1"/>
  <c r="AT5" i="1"/>
  <c r="AR70" i="1"/>
  <c r="Y48" i="1"/>
  <c r="Y67" i="1"/>
  <c r="AF10" i="1"/>
  <c r="AA55" i="1"/>
  <c r="Y39" i="1"/>
  <c r="AL22" i="1"/>
  <c r="Y18" i="1"/>
  <c r="AN65" i="1"/>
  <c r="AF71" i="1"/>
  <c r="AN47" i="1"/>
  <c r="AA5" i="1"/>
  <c r="AA48" i="1"/>
  <c r="F37" i="1"/>
  <c r="AL67" i="1"/>
  <c r="AF35" i="1"/>
  <c r="AF18" i="1"/>
  <c r="AH34" i="1"/>
  <c r="AA6" i="1"/>
  <c r="X27" i="2"/>
  <c r="AL33" i="1"/>
  <c r="Y15" i="1"/>
  <c r="AF67" i="1"/>
  <c r="AL53" i="1"/>
  <c r="Y70" i="1"/>
  <c r="AL31" i="1"/>
  <c r="AT27" i="1"/>
  <c r="AN49" i="1"/>
  <c r="AT70" i="1"/>
  <c r="AR14" i="1"/>
  <c r="AN48" i="1"/>
  <c r="AN6" i="1"/>
  <c r="AA16" i="1"/>
  <c r="AN34" i="1"/>
  <c r="AF15" i="1"/>
  <c r="Y58" i="1"/>
  <c r="R11" i="1"/>
  <c r="AF74" i="1"/>
  <c r="AH14" i="1"/>
  <c r="Y34" i="1"/>
  <c r="AA25" i="1"/>
  <c r="AL27" i="1"/>
  <c r="AL46" i="1"/>
  <c r="AN25" i="1"/>
  <c r="AN18" i="1"/>
  <c r="Y17" i="1"/>
  <c r="AL6" i="1"/>
  <c r="Y6" i="1"/>
  <c r="AN67" i="1"/>
  <c r="AH67" i="1"/>
  <c r="AA67" i="1"/>
  <c r="AR16" i="1"/>
  <c r="AN53" i="1"/>
  <c r="Y46" i="1"/>
  <c r="AL18" i="1"/>
  <c r="AA47" i="1"/>
  <c r="AN16" i="1"/>
  <c r="AN22" i="1"/>
  <c r="AR9" i="1"/>
  <c r="Y51" i="1"/>
  <c r="AF9" i="1"/>
  <c r="AF51" i="1"/>
  <c r="Y9" i="1"/>
  <c r="AL51" i="1"/>
  <c r="AL9" i="1"/>
  <c r="F57" i="1"/>
  <c r="AA17" i="1"/>
  <c r="AN57" i="1"/>
  <c r="AH57" i="1"/>
  <c r="AA57" i="1"/>
  <c r="AT59" i="1"/>
  <c r="AA59" i="1"/>
  <c r="AN59" i="1"/>
  <c r="Y49" i="1"/>
  <c r="AF49" i="1"/>
  <c r="AL49" i="1"/>
  <c r="AL14" i="1"/>
  <c r="AF14" i="1"/>
  <c r="Y14" i="1"/>
  <c r="T26" i="1"/>
  <c r="AA26" i="1"/>
  <c r="AA66" i="1"/>
  <c r="AH54" i="1"/>
  <c r="AH66" i="1"/>
  <c r="AN54" i="1"/>
  <c r="AN26" i="1"/>
  <c r="AT66" i="1"/>
  <c r="F48" i="1"/>
  <c r="AH26" i="1"/>
  <c r="AT54" i="1"/>
  <c r="AN66" i="1"/>
  <c r="AA54" i="1"/>
  <c r="AR29" i="1"/>
  <c r="AF8" i="1"/>
  <c r="AL8" i="1"/>
  <c r="Y8" i="1"/>
  <c r="Y69" i="1"/>
  <c r="AF69" i="1"/>
  <c r="AF29" i="1"/>
  <c r="AL69" i="1"/>
  <c r="Y29" i="1"/>
  <c r="AL29" i="1"/>
  <c r="D23" i="1"/>
  <c r="Y54" i="1"/>
  <c r="AL54" i="1"/>
  <c r="AL66" i="1"/>
  <c r="Y26" i="1"/>
  <c r="AL26" i="1"/>
  <c r="AF54" i="1"/>
  <c r="Y66" i="1"/>
  <c r="AF66" i="1"/>
  <c r="AF26" i="1"/>
  <c r="AT8" i="1"/>
  <c r="AH69" i="1"/>
  <c r="AA8" i="1"/>
  <c r="AA69" i="1"/>
  <c r="AN8" i="1"/>
  <c r="F13" i="1"/>
  <c r="AA29" i="1"/>
  <c r="AN29" i="1"/>
  <c r="AH8" i="1"/>
  <c r="AH29" i="1"/>
  <c r="AN69" i="1"/>
  <c r="AR42" i="1"/>
  <c r="Y23" i="1"/>
  <c r="AL42" i="1"/>
  <c r="AF42" i="1"/>
  <c r="Y42" i="1"/>
  <c r="AF23" i="1"/>
  <c r="AL23" i="1"/>
  <c r="M33" i="1"/>
  <c r="AA11" i="1"/>
  <c r="F27" i="1"/>
  <c r="AH33" i="1"/>
  <c r="AA33" i="1"/>
  <c r="AH11" i="1"/>
  <c r="AN11" i="1"/>
  <c r="AN33" i="1"/>
  <c r="F54" i="1"/>
  <c r="AR61" i="1"/>
  <c r="AF61" i="1"/>
  <c r="AL61" i="1"/>
  <c r="Y61" i="1"/>
  <c r="AR58" i="1"/>
  <c r="Y38" i="1"/>
  <c r="Y65" i="1"/>
  <c r="AL65" i="1"/>
  <c r="AL38" i="1"/>
  <c r="AF38" i="1"/>
  <c r="AF65" i="1"/>
  <c r="AR47" i="1"/>
  <c r="AL25" i="1"/>
  <c r="AL47" i="1"/>
  <c r="Y25" i="1"/>
  <c r="AF47" i="1"/>
  <c r="Y47" i="1"/>
  <c r="AF25" i="1"/>
  <c r="K7" i="1"/>
  <c r="Y7" i="1"/>
  <c r="AT42" i="1"/>
  <c r="AA42" i="1"/>
  <c r="AA23" i="1"/>
  <c r="AH23" i="1"/>
  <c r="F23" i="1"/>
  <c r="F28" i="1"/>
  <c r="AA27" i="1"/>
  <c r="AR13" i="1"/>
  <c r="AF13" i="1"/>
  <c r="AL13" i="1"/>
  <c r="AF50" i="1"/>
  <c r="AL50" i="1"/>
  <c r="AR45" i="1"/>
  <c r="Y45" i="1"/>
  <c r="AL41" i="1"/>
  <c r="AH51" i="1"/>
  <c r="AR27" i="1"/>
  <c r="Y37" i="1"/>
  <c r="AF73" i="1"/>
  <c r="AL73" i="1"/>
  <c r="AL37" i="1"/>
  <c r="AA10" i="1"/>
  <c r="AL15" i="1"/>
  <c r="AL5" i="1"/>
  <c r="AL21" i="1"/>
  <c r="V11" i="2"/>
  <c r="F5" i="1"/>
  <c r="W11" i="2"/>
  <c r="AT23" i="1"/>
  <c r="AR15" i="1"/>
  <c r="AT51" i="1"/>
  <c r="AT49" i="1"/>
  <c r="AR30" i="1"/>
  <c r="AL30" i="1"/>
  <c r="AF30" i="1"/>
  <c r="AL55" i="1"/>
  <c r="AF55" i="1"/>
  <c r="AT48" i="1"/>
  <c r="K67" i="1"/>
  <c r="Y16" i="1"/>
  <c r="AL16" i="1"/>
  <c r="AF16" i="1"/>
  <c r="AH48" i="1"/>
  <c r="Y22" i="1"/>
  <c r="AA70" i="1"/>
  <c r="AA74" i="1"/>
  <c r="AF6" i="1"/>
  <c r="Y50" i="1"/>
  <c r="Y73" i="1"/>
  <c r="AH31" i="1"/>
  <c r="AN41" i="1"/>
  <c r="AN74" i="1"/>
  <c r="AH74" i="1"/>
  <c r="AF22" i="1"/>
  <c r="AH10" i="1"/>
  <c r="AA9" i="1"/>
  <c r="T30" i="1"/>
  <c r="AN30" i="1"/>
  <c r="AH30" i="1"/>
  <c r="AN55" i="1"/>
  <c r="AH55" i="1"/>
  <c r="F38" i="1"/>
  <c r="AH38" i="1"/>
  <c r="AA65" i="1"/>
  <c r="Y41" i="1"/>
  <c r="AH16" i="1"/>
  <c r="AN38" i="1"/>
  <c r="AH7" i="1"/>
  <c r="AL45" i="1"/>
  <c r="AF5" i="1"/>
  <c r="AA31" i="1"/>
  <c r="AA7" i="1"/>
  <c r="AA18" i="1"/>
  <c r="AF53" i="1"/>
  <c r="AL48" i="1"/>
  <c r="AF46" i="1"/>
  <c r="AF58" i="1"/>
  <c r="AH9" i="1"/>
  <c r="AL7" i="1"/>
  <c r="X11" i="2"/>
  <c r="T14" i="1"/>
  <c r="AA14" i="1"/>
  <c r="AH49" i="1"/>
  <c r="AA49" i="1"/>
  <c r="K11" i="1"/>
  <c r="AF33" i="1"/>
  <c r="Y11" i="2"/>
  <c r="AN31" i="1"/>
  <c r="AN51" i="1"/>
  <c r="AH22" i="1"/>
  <c r="R31" i="1"/>
  <c r="AL10" i="1"/>
  <c r="AL11" i="1"/>
  <c r="AA51" i="1"/>
  <c r="AN10" i="1"/>
  <c r="AN42" i="1"/>
  <c r="AA41" i="1"/>
  <c r="K74" i="1"/>
  <c r="AL74" i="1"/>
  <c r="Y27" i="1"/>
  <c r="R17" i="1"/>
  <c r="AR59" i="1"/>
  <c r="AL59" i="1"/>
  <c r="D71" i="1"/>
  <c r="AL35" i="1"/>
  <c r="Y71" i="1"/>
  <c r="Y12" i="1"/>
  <c r="AL12" i="1"/>
  <c r="AF12" i="1"/>
  <c r="AR49" i="1"/>
  <c r="AF34" i="1"/>
  <c r="AL34" i="1"/>
  <c r="T5" i="1"/>
  <c r="AH5" i="1"/>
  <c r="AH27" i="1"/>
  <c r="AN23" i="1"/>
  <c r="AH18" i="1"/>
  <c r="AH6" i="1"/>
  <c r="Y21" i="1"/>
  <c r="AL70" i="1"/>
  <c r="AL57" i="1"/>
  <c r="AF57" i="1"/>
  <c r="AH41" i="1"/>
  <c r="Y55" i="1"/>
  <c r="Y5" i="1"/>
  <c r="AT34" i="1"/>
  <c r="D34" i="1"/>
  <c r="AT26" i="1"/>
  <c r="T61" i="1"/>
  <c r="AH61" i="1"/>
  <c r="AA22" i="1"/>
  <c r="Y35" i="1"/>
  <c r="AL58" i="1"/>
  <c r="AF27" i="1"/>
  <c r="AH53" i="1"/>
  <c r="AH65" i="1"/>
  <c r="AF11" i="1"/>
  <c r="Y31" i="1"/>
  <c r="AN70" i="1"/>
  <c r="AF31" i="1"/>
  <c r="Y59" i="1"/>
  <c r="AA34" i="1"/>
  <c r="AF70" i="1"/>
  <c r="AF7" i="1"/>
  <c r="AN61" i="1"/>
  <c r="Y11" i="1"/>
  <c r="AA53" i="1"/>
  <c r="AF17" i="1"/>
  <c r="AF39" i="1"/>
  <c r="AL39" i="1"/>
  <c r="AN9" i="1"/>
  <c r="V22" i="2"/>
  <c r="AT38" i="1"/>
  <c r="F30" i="1"/>
  <c r="AT58" i="1"/>
  <c r="T42" i="1"/>
  <c r="T65" i="1"/>
  <c r="X6" i="2"/>
  <c r="AR37" i="1"/>
  <c r="R73" i="1"/>
  <c r="M58" i="1"/>
  <c r="T38" i="1"/>
  <c r="F34" i="1"/>
  <c r="T23" i="1"/>
  <c r="D27" i="1"/>
  <c r="K37" i="1"/>
  <c r="W6" i="2"/>
  <c r="AR73" i="1"/>
  <c r="M38" i="1"/>
  <c r="R37" i="1"/>
  <c r="F17" i="1"/>
  <c r="K27" i="1"/>
  <c r="K73" i="1"/>
  <c r="M42" i="1"/>
  <c r="D37" i="1"/>
  <c r="F42" i="1"/>
  <c r="D73" i="1"/>
  <c r="M17" i="1"/>
  <c r="M34" i="1"/>
  <c r="Y6" i="2"/>
  <c r="F53" i="1"/>
  <c r="AT14" i="1"/>
  <c r="D61" i="1"/>
  <c r="R61" i="1"/>
  <c r="K61" i="1"/>
  <c r="D39" i="1"/>
  <c r="D49" i="1"/>
  <c r="AT47" i="1"/>
  <c r="Y4" i="2"/>
  <c r="Y15" i="2"/>
  <c r="M67" i="1"/>
  <c r="Y25" i="2"/>
  <c r="Y13" i="2"/>
  <c r="AT61" i="1"/>
  <c r="M14" i="1"/>
  <c r="R35" i="1"/>
  <c r="M9" i="1"/>
  <c r="AT52" i="1"/>
  <c r="M50" i="1"/>
  <c r="X15" i="2"/>
  <c r="AR71" i="1"/>
  <c r="D35" i="1"/>
  <c r="V28" i="2"/>
  <c r="K35" i="1"/>
  <c r="M19" i="1"/>
  <c r="W15" i="2"/>
  <c r="AR39" i="1"/>
  <c r="AT9" i="1"/>
  <c r="W16" i="2"/>
  <c r="R10" i="1"/>
  <c r="D46" i="1"/>
  <c r="V26" i="2"/>
  <c r="X4" i="2"/>
  <c r="D10" i="1"/>
  <c r="W4" i="2"/>
  <c r="Y22" i="2"/>
  <c r="V4" i="2"/>
  <c r="V19" i="2"/>
  <c r="K70" i="1"/>
  <c r="AR46" i="1"/>
  <c r="X23" i="2"/>
  <c r="W13" i="2"/>
  <c r="X21" i="2"/>
  <c r="AR31" i="1"/>
  <c r="F61" i="1"/>
  <c r="K39" i="1"/>
  <c r="T7" i="1"/>
  <c r="K31" i="1"/>
  <c r="M7" i="1"/>
  <c r="T51" i="1"/>
  <c r="Y23" i="2"/>
  <c r="K10" i="1"/>
  <c r="X26" i="2"/>
  <c r="W26" i="2"/>
  <c r="W23" i="2"/>
  <c r="V23" i="2"/>
  <c r="D31" i="1"/>
  <c r="M61" i="1"/>
  <c r="K46" i="1"/>
  <c r="Y26" i="2"/>
  <c r="AR10" i="1"/>
  <c r="AR67" i="1"/>
  <c r="F52" i="1"/>
  <c r="M47" i="1"/>
  <c r="F26" i="1"/>
  <c r="W22" i="2"/>
  <c r="X22" i="2"/>
  <c r="X9" i="2"/>
  <c r="Y7" i="2"/>
  <c r="Y29" i="2"/>
  <c r="K17" i="1"/>
  <c r="AR34" i="1"/>
  <c r="V13" i="2"/>
  <c r="V17" i="2"/>
  <c r="T75" i="1"/>
  <c r="K58" i="1"/>
  <c r="T34" i="1"/>
  <c r="M26" i="1"/>
  <c r="D47" i="1"/>
  <c r="M49" i="1"/>
  <c r="K19" i="1"/>
  <c r="AR52" i="1"/>
  <c r="D55" i="1"/>
  <c r="V29" i="2"/>
  <c r="D18" i="1"/>
  <c r="M10" i="1"/>
  <c r="D14" i="1"/>
  <c r="T47" i="1"/>
  <c r="T25" i="1"/>
  <c r="F47" i="1"/>
  <c r="R38" i="1"/>
  <c r="T66" i="1"/>
  <c r="X13" i="2"/>
  <c r="X7" i="2"/>
  <c r="Y5" i="2"/>
  <c r="D5" i="1"/>
  <c r="K47" i="1"/>
  <c r="T54" i="1"/>
  <c r="W29" i="2"/>
  <c r="X29" i="2"/>
  <c r="F19" i="1"/>
  <c r="Y9" i="2"/>
  <c r="AR38" i="1"/>
  <c r="F9" i="1"/>
  <c r="T18" i="1"/>
  <c r="M53" i="1"/>
  <c r="D58" i="1"/>
  <c r="M52" i="1"/>
  <c r="T31" i="1"/>
  <c r="K33" i="1"/>
  <c r="M31" i="1"/>
  <c r="D11" i="1"/>
  <c r="R7" i="1"/>
  <c r="F50" i="1"/>
  <c r="D65" i="1"/>
  <c r="F14" i="1"/>
  <c r="W25" i="2"/>
  <c r="W8" i="2"/>
  <c r="AR33" i="1"/>
  <c r="AR25" i="1"/>
  <c r="R47" i="1"/>
  <c r="D7" i="1"/>
  <c r="F7" i="1"/>
  <c r="R30" i="1"/>
  <c r="M29" i="1"/>
  <c r="T53" i="1"/>
  <c r="T55" i="1"/>
  <c r="M69" i="1"/>
  <c r="F75" i="1"/>
  <c r="Y20" i="2"/>
  <c r="K15" i="1"/>
  <c r="Y19" i="2"/>
  <c r="W9" i="2"/>
  <c r="W19" i="2"/>
  <c r="AR7" i="1"/>
  <c r="AT75" i="1"/>
  <c r="F25" i="1"/>
  <c r="K34" i="1"/>
  <c r="T48" i="1"/>
  <c r="R67" i="1"/>
  <c r="R25" i="1"/>
  <c r="T70" i="1"/>
  <c r="D25" i="1"/>
  <c r="T67" i="1"/>
  <c r="D66" i="1"/>
  <c r="F49" i="1"/>
  <c r="D50" i="1"/>
  <c r="M30" i="1"/>
  <c r="X20" i="2"/>
  <c r="AT55" i="1"/>
  <c r="AR66" i="1"/>
  <c r="Y8" i="2"/>
  <c r="Y21" i="2"/>
  <c r="F55" i="1"/>
  <c r="D9" i="1"/>
  <c r="D42" i="1"/>
  <c r="K14" i="1"/>
  <c r="K52" i="1"/>
  <c r="K42" i="1"/>
  <c r="K49" i="1"/>
  <c r="T49" i="1"/>
  <c r="AR11" i="1"/>
  <c r="V14" i="2"/>
  <c r="V27" i="2"/>
  <c r="R45" i="1"/>
  <c r="R70" i="1"/>
  <c r="T8" i="1"/>
  <c r="D15" i="1"/>
  <c r="K66" i="1"/>
  <c r="R15" i="1"/>
  <c r="K65" i="1"/>
  <c r="F67" i="1"/>
  <c r="R48" i="1"/>
  <c r="M65" i="1"/>
  <c r="R51" i="1"/>
  <c r="D33" i="1"/>
  <c r="K9" i="1"/>
  <c r="K69" i="1"/>
  <c r="F8" i="1"/>
  <c r="R34" i="1"/>
  <c r="R16" i="1"/>
  <c r="K53" i="1"/>
  <c r="R33" i="1"/>
  <c r="D53" i="1"/>
  <c r="F29" i="1"/>
  <c r="Y28" i="2"/>
  <c r="W27" i="2"/>
  <c r="AR50" i="1"/>
  <c r="AR65" i="1"/>
  <c r="W28" i="2"/>
  <c r="X19" i="2"/>
  <c r="AR18" i="1"/>
  <c r="AR53" i="1"/>
  <c r="AT53" i="1"/>
  <c r="AT25" i="1"/>
  <c r="Y14" i="2"/>
  <c r="D52" i="1"/>
  <c r="R21" i="1"/>
  <c r="K50" i="1"/>
  <c r="M8" i="1"/>
  <c r="M55" i="1"/>
  <c r="AT30" i="1"/>
  <c r="F69" i="1"/>
  <c r="V18" i="2"/>
  <c r="D17" i="1"/>
  <c r="D45" i="1"/>
  <c r="K25" i="1"/>
  <c r="R53" i="1"/>
  <c r="K45" i="1"/>
  <c r="M25" i="1"/>
  <c r="R23" i="1"/>
  <c r="K18" i="1"/>
  <c r="T69" i="1"/>
  <c r="D67" i="1"/>
  <c r="R9" i="1"/>
  <c r="R42" i="1"/>
  <c r="AT67" i="1"/>
  <c r="T29" i="1"/>
  <c r="X28" i="2"/>
  <c r="W20" i="2"/>
  <c r="W14" i="2"/>
  <c r="X25" i="2"/>
  <c r="AT69" i="1"/>
  <c r="Y3" i="2"/>
  <c r="R49" i="1"/>
  <c r="T11" i="1"/>
  <c r="F18" i="1"/>
  <c r="K38" i="1"/>
  <c r="D26" i="1"/>
  <c r="Y17" i="2"/>
  <c r="D29" i="1"/>
  <c r="AT65" i="1"/>
  <c r="AT33" i="1"/>
  <c r="AR8" i="1"/>
  <c r="D69" i="1"/>
  <c r="F31" i="1"/>
  <c r="F10" i="1"/>
  <c r="D38" i="1"/>
  <c r="R65" i="1"/>
  <c r="W5" i="2"/>
  <c r="AT29" i="1"/>
  <c r="AR69" i="1"/>
  <c r="X5" i="2"/>
  <c r="X17" i="2"/>
  <c r="X14" i="2"/>
  <c r="AR26" i="1"/>
  <c r="AT10" i="1"/>
  <c r="Y31" i="2"/>
  <c r="W18" i="2"/>
  <c r="K26" i="1"/>
  <c r="T10" i="1"/>
  <c r="W17" i="2"/>
  <c r="AT11" i="1"/>
  <c r="AR5" i="1"/>
  <c r="K55" i="1"/>
  <c r="F33" i="1"/>
  <c r="M11" i="1"/>
  <c r="R29" i="1"/>
  <c r="D19" i="1"/>
  <c r="D70" i="1"/>
  <c r="K29" i="1"/>
  <c r="R71" i="1"/>
  <c r="M18" i="1"/>
  <c r="K71" i="1"/>
  <c r="W21" i="2"/>
  <c r="R54" i="1"/>
  <c r="K5" i="1"/>
  <c r="R18" i="1"/>
  <c r="Y30" i="2"/>
  <c r="AT18" i="1"/>
  <c r="X18" i="2"/>
  <c r="X8" i="2"/>
  <c r="AR55" i="1"/>
  <c r="X31" i="2"/>
  <c r="W31" i="2"/>
  <c r="AR35" i="1"/>
  <c r="D30" i="1"/>
  <c r="V8" i="2"/>
  <c r="V5" i="2"/>
  <c r="R8" i="1"/>
  <c r="D8" i="1"/>
  <c r="R55" i="1"/>
  <c r="K8" i="1"/>
  <c r="K30" i="1"/>
  <c r="D12" i="1"/>
  <c r="F11" i="1"/>
  <c r="R69" i="1"/>
  <c r="K12" i="1"/>
  <c r="Y18" i="2"/>
  <c r="R12" i="1"/>
  <c r="R26" i="1"/>
  <c r="R66" i="1"/>
  <c r="T33" i="1"/>
  <c r="W7" i="2"/>
  <c r="AR12" i="1"/>
  <c r="Y27" i="2"/>
  <c r="E5" i="3"/>
  <c r="F5" i="3" s="1"/>
  <c r="G5" i="3" s="1"/>
  <c r="E3" i="3"/>
  <c r="F3" i="3" s="1"/>
  <c r="G3" i="3" s="1"/>
  <c r="AD31" i="2"/>
  <c r="H31" i="2" s="1"/>
  <c r="V31" i="2"/>
  <c r="E4" i="3"/>
  <c r="F4" i="3" s="1"/>
  <c r="G4" i="3" s="1"/>
  <c r="R14" i="1"/>
  <c r="V16" i="2"/>
  <c r="AD21" i="2"/>
  <c r="H21" i="2" s="1"/>
  <c r="X3" i="2"/>
  <c r="Y16" i="2"/>
  <c r="V3" i="2"/>
  <c r="T17" i="1"/>
  <c r="M28" i="1"/>
  <c r="W3" i="2"/>
  <c r="R58" i="1"/>
  <c r="X16" i="2"/>
  <c r="T74" i="1"/>
  <c r="R59" i="1"/>
  <c r="R13" i="1"/>
  <c r="T6" i="1"/>
  <c r="R22" i="1"/>
  <c r="M74" i="1"/>
  <c r="K21" i="1"/>
  <c r="K41" i="1"/>
  <c r="K22" i="1"/>
  <c r="D22" i="1"/>
  <c r="K57" i="1"/>
  <c r="K59" i="1"/>
  <c r="R57" i="1"/>
  <c r="T57" i="1"/>
  <c r="M22" i="1"/>
  <c r="F59" i="1"/>
  <c r="R50" i="1"/>
  <c r="K51" i="1"/>
  <c r="K13" i="1"/>
  <c r="AR54" i="1"/>
  <c r="M21" i="1"/>
  <c r="AT21" i="1"/>
  <c r="T22" i="1"/>
  <c r="F41" i="1"/>
  <c r="M41" i="1"/>
  <c r="T41" i="1"/>
  <c r="R41" i="1"/>
  <c r="AR41" i="1"/>
  <c r="AT22" i="1"/>
  <c r="AT28" i="1"/>
  <c r="T59" i="1"/>
  <c r="D28" i="1"/>
  <c r="AR74" i="1"/>
  <c r="AR6" i="1"/>
  <c r="R27" i="1"/>
  <c r="K6" i="1"/>
  <c r="M57" i="1"/>
  <c r="AT6" i="1"/>
  <c r="M59" i="1"/>
  <c r="AR28" i="1"/>
  <c r="AR21" i="1"/>
  <c r="AT41" i="1"/>
  <c r="R6" i="1"/>
  <c r="M6" i="1"/>
  <c r="K28" i="1"/>
  <c r="R74" i="1"/>
  <c r="T27" i="1"/>
  <c r="AR51" i="1"/>
  <c r="K54" i="1"/>
  <c r="AR22" i="1"/>
  <c r="AR57" i="1"/>
  <c r="AT57" i="1"/>
  <c r="AT74" i="1"/>
  <c r="AD20" i="2"/>
  <c r="H20" i="2" s="1"/>
  <c r="W24" i="2"/>
  <c r="AD5" i="2"/>
  <c r="H5" i="2" s="1"/>
  <c r="D59" i="1"/>
  <c r="F22" i="1"/>
  <c r="V24" i="2"/>
  <c r="X24" i="2"/>
  <c r="D57" i="1"/>
  <c r="D21" i="1"/>
  <c r="Y24" i="2"/>
  <c r="F2" i="3"/>
  <c r="G2" i="3" s="1"/>
  <c r="D41" i="1"/>
  <c r="X30" i="2"/>
  <c r="AD30" i="2"/>
  <c r="H30" i="2" s="1"/>
  <c r="V30" i="2"/>
  <c r="W30" i="2"/>
  <c r="D13" i="1"/>
  <c r="D54" i="1"/>
  <c r="D51" i="1"/>
  <c r="F6" i="1"/>
  <c r="F74" i="1"/>
  <c r="D74" i="1"/>
  <c r="D6" i="1"/>
  <c r="V20" i="2"/>
  <c r="AD28" i="2"/>
  <c r="H28" i="2" s="1"/>
  <c r="AD4" i="2"/>
  <c r="H4" i="2" s="1"/>
  <c r="AD26" i="2"/>
  <c r="H26" i="2" s="1"/>
  <c r="AD27" i="2"/>
  <c r="H27" i="2" s="1"/>
  <c r="AD17" i="2"/>
  <c r="H17" i="2" s="1"/>
  <c r="V21" i="2"/>
  <c r="AD14" i="2"/>
  <c r="H14" i="2" s="1"/>
  <c r="AD19" i="2"/>
  <c r="H19" i="2" s="1"/>
  <c r="AD22" i="2"/>
  <c r="H22" i="2" s="1"/>
  <c r="AD23" i="2"/>
  <c r="H23" i="2" s="1"/>
  <c r="AD18" i="2"/>
  <c r="H18" i="2" s="1"/>
  <c r="AD8" i="2"/>
  <c r="H8" i="2" s="1"/>
  <c r="V12" i="2"/>
  <c r="AD12" i="2"/>
  <c r="H12" i="2" s="1"/>
  <c r="AD7" i="2"/>
  <c r="H7" i="2" s="1"/>
  <c r="V7" i="2"/>
  <c r="AD13" i="2"/>
  <c r="H13" i="2" s="1"/>
  <c r="AD3" i="2"/>
  <c r="H3" i="2" s="1"/>
  <c r="V6" i="2"/>
  <c r="AD6" i="2"/>
  <c r="H6" i="2" s="1"/>
  <c r="AD24" i="2"/>
  <c r="H24" i="2" s="1"/>
  <c r="V15" i="2"/>
  <c r="AD15" i="2"/>
  <c r="H15" i="2" s="1"/>
  <c r="V25" i="2"/>
  <c r="AD25" i="2"/>
  <c r="H25" i="2" s="1"/>
  <c r="AD16" i="2"/>
  <c r="H16" i="2" s="1"/>
  <c r="AD29" i="2"/>
  <c r="H29" i="2" s="1"/>
  <c r="AD11" i="2"/>
  <c r="H11" i="2" s="1"/>
  <c r="AD9" i="2"/>
  <c r="H9" i="2" s="1"/>
  <c r="V9" i="2"/>
  <c r="V10" i="2"/>
  <c r="AD10" i="2"/>
  <c r="H10" i="2" s="1"/>
  <c r="T50" i="2" l="1"/>
  <c r="U50" i="2" s="1"/>
  <c r="T51" i="2"/>
  <c r="U51" i="2" s="1"/>
  <c r="T4" i="2"/>
  <c r="U4" i="2" s="1"/>
  <c r="T48" i="2"/>
  <c r="U48" i="2" s="1"/>
  <c r="T49" i="2"/>
  <c r="U49" i="2" s="1"/>
  <c r="T47" i="2"/>
  <c r="U47" i="2" s="1"/>
  <c r="T35" i="2"/>
  <c r="U35" i="2" s="1"/>
  <c r="T45" i="2"/>
  <c r="U45" i="2" s="1"/>
  <c r="T46" i="2"/>
  <c r="U46" i="2" s="1"/>
  <c r="T41" i="2"/>
  <c r="U41" i="2" s="1"/>
  <c r="T44" i="2"/>
  <c r="U44" i="2" s="1"/>
  <c r="T43" i="2"/>
  <c r="U43" i="2" s="1"/>
  <c r="T42" i="2"/>
  <c r="U42" i="2" s="1"/>
  <c r="T36" i="2"/>
  <c r="U36" i="2" s="1"/>
  <c r="T39" i="2"/>
  <c r="U39" i="2" s="1"/>
  <c r="T38" i="2"/>
  <c r="U38" i="2" s="1"/>
  <c r="T40" i="2"/>
  <c r="U40" i="2" s="1"/>
  <c r="T37" i="2"/>
  <c r="U37" i="2" s="1"/>
  <c r="T33" i="2"/>
  <c r="U33" i="2" s="1"/>
  <c r="T34" i="2"/>
  <c r="U34" i="2" s="1"/>
  <c r="T22" i="2"/>
  <c r="U22" i="2" s="1"/>
  <c r="T7" i="2"/>
  <c r="U7" i="2" s="1"/>
  <c r="T12" i="2"/>
  <c r="U12" i="2" s="1"/>
  <c r="T27" i="2"/>
  <c r="U27" i="2" s="1"/>
  <c r="T9" i="2"/>
  <c r="U9" i="2" s="1"/>
  <c r="T13" i="2"/>
  <c r="U13" i="2" s="1"/>
  <c r="T10" i="2"/>
  <c r="U10" i="2" s="1"/>
  <c r="T24" i="2"/>
  <c r="U24" i="2" s="1"/>
  <c r="T16" i="2"/>
  <c r="U16" i="2" s="1"/>
  <c r="T32" i="2"/>
  <c r="U32" i="2" s="1"/>
  <c r="T17" i="2"/>
  <c r="U17" i="2" s="1"/>
  <c r="T14" i="2"/>
  <c r="U14" i="2" s="1"/>
  <c r="T8" i="2"/>
  <c r="U8" i="2" s="1"/>
  <c r="T11" i="2"/>
  <c r="U11" i="2" s="1"/>
  <c r="T20" i="2"/>
  <c r="U20" i="2" s="1"/>
  <c r="T18" i="2"/>
  <c r="U18" i="2" s="1"/>
  <c r="T31" i="2"/>
  <c r="U31" i="2" s="1"/>
  <c r="T15" i="2"/>
  <c r="U15" i="2" s="1"/>
  <c r="T19" i="2"/>
  <c r="U19" i="2" s="1"/>
  <c r="T23" i="2"/>
  <c r="U23" i="2" s="1"/>
  <c r="T26" i="2"/>
  <c r="U26" i="2" s="1"/>
  <c r="T25" i="2"/>
  <c r="U25" i="2" s="1"/>
  <c r="E6" i="3"/>
  <c r="T21" i="2"/>
  <c r="U21" i="2" s="1"/>
  <c r="T28" i="2"/>
  <c r="U28" i="2" s="1"/>
  <c r="T3" i="2"/>
  <c r="U3" i="2" s="1"/>
  <c r="T6" i="2"/>
  <c r="U6" i="2" s="1"/>
  <c r="T30" i="2"/>
  <c r="U30" i="2" s="1"/>
  <c r="T29" i="2"/>
  <c r="U29" i="2" s="1"/>
</calcChain>
</file>

<file path=xl/sharedStrings.xml><?xml version="1.0" encoding="utf-8"?>
<sst xmlns="http://schemas.openxmlformats.org/spreadsheetml/2006/main" count="461" uniqueCount="185">
  <si>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</si>
  <si>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</si>
  <si>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</si>
  <si>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</si>
  <si>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</si>
  <si>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</si>
  <si>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</si>
  <si>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</si>
  <si>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</si>
  <si>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</si>
  <si>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</si>
  <si>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</si>
  <si>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</si>
  <si>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</si>
  <si>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</si>
  <si>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</si>
  <si>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</si>
  <si>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</si>
  <si>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</si>
  <si>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</si>
  <si>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</si>
  <si>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</si>
  <si>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</si>
  <si>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</si>
  <si>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</si>
  <si>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</si>
  <si>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</si>
  <si>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</si>
  <si>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</si>
  <si>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</si>
  <si>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</si>
  <si>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</si>
  <si>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3" type="noConversion"/>
  </si>
  <si>
    <t>SUM</t>
    <phoneticPr fontId="3" type="noConversion"/>
  </si>
  <si>
    <t>Portion</t>
    <phoneticPr fontId="3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</si>
  <si>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</si>
  <si>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</si>
  <si>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</si>
  <si>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</si>
  <si>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</si>
  <si>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</si>
  <si>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</si>
  <si>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</si>
  <si>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</si>
  <si>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</si>
  <si>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</si>
  <si>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</si>
  <si>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3" type="noConversion"/>
  </si>
  <si>
    <t>Hour</t>
    <phoneticPr fontId="3" type="noConversion"/>
  </si>
  <si>
    <t>Hour</t>
    <phoneticPr fontId="3" type="noConversion"/>
  </si>
  <si>
    <t>(enter)
Daily
Program Times</t>
    <phoneticPr fontId="3" type="noConversion"/>
  </si>
  <si>
    <t>Daily Progam Times Guide</t>
    <phoneticPr fontId="3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</si>
  <si>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</si>
  <si>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</si>
  <si>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</si>
  <si>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</si>
  <si>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</si>
  <si>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</si>
  <si>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</si>
  <si>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</si>
  <si>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</si>
  <si>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</si>
  <si>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</si>
  <si>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</si>
  <si>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</si>
  <si>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</si>
  <si>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</si>
  <si>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</si>
  <si>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</si>
  <si>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</si>
  <si>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</si>
  <si>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</si>
  <si>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</si>
  <si>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</si>
  <si>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</si>
  <si>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</si>
  <si>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</si>
  <si>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</si>
  <si>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</si>
  <si>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</si>
  <si>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</si>
  <si>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</si>
  <si>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</si>
  <si>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</si>
  <si>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</si>
  <si>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</si>
  <si>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</si>
  <si>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</si>
  <si>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</si>
  <si>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</si>
  <si>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</si>
  <si>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</si>
  <si>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</si>
  <si>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</si>
  <si>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</si>
  <si>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</si>
  <si>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</si>
  <si>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</si>
  <si>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</si>
  <si>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</si>
  <si>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</si>
  <si>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</si>
  <si>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</si>
  <si>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</si>
  <si>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</si>
  <si>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</si>
  <si>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</si>
  <si>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</si>
  <si>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</si>
  <si>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</si>
  <si>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</si>
  <si>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</si>
  <si>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</si>
  <si>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</si>
  <si>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Beauty - Cosmetics</t>
  </si>
  <si>
    <t>Digital - Electronics</t>
  </si>
  <si>
    <t>Quantity</t>
  </si>
  <si>
    <t>Amount</t>
  </si>
  <si>
    <t>Total minutes</t>
  </si>
  <si>
    <t>2014/09/18 ~ 2014/09/20</t>
  </si>
  <si>
    <t>Nồi cơm điện 3D BigSun</t>
  </si>
  <si>
    <t>Đầu karaoke Hanco</t>
  </si>
  <si>
    <t>Quạt phun sương Magic A44</t>
  </si>
  <si>
    <t>Máy xay cầm tay Donlim</t>
  </si>
  <si>
    <t>Nệm massage Bella</t>
  </si>
  <si>
    <t>Máy khoan cầm tay 103 món D.I.Y</t>
  </si>
  <si>
    <t>Khóa thông minh - LIVE 30'</t>
  </si>
  <si>
    <t>25.03</t>
  </si>
  <si>
    <t>26.03</t>
  </si>
  <si>
    <t>Bộ 2 áo khoác 2 mặt Dore</t>
  </si>
  <si>
    <t>Thiết bị hỗ trợ tập bụng Six Pack Care</t>
  </si>
  <si>
    <t>Bộ 3 quần Jegging Vita Bela 2015</t>
  </si>
  <si>
    <t>Bộ 3 quần Jegging Vita Bela - Ver 2</t>
  </si>
  <si>
    <t>Bộ nồi chảo Neoflame</t>
  </si>
  <si>
    <t>Điện thoại đi động Kingkom Sigma M1</t>
  </si>
  <si>
    <t>Bếp điện HN Bluestar</t>
  </si>
  <si>
    <t>Bộ 2 đầm Vita Bella</t>
  </si>
  <si>
    <t>Xe đạp tập AirBike - LIVE 30'</t>
  </si>
  <si>
    <t>Quạt làm mát không khí Goodlife</t>
  </si>
  <si>
    <t>E</t>
  </si>
  <si>
    <t>Bộ đồ lót Relax</t>
  </si>
  <si>
    <t>Thiết bị hỗ trợ tập bụng New Six Pack Care - LIVE 30'</t>
  </si>
  <si>
    <t>Bộ nữ trang Hoa Biển và Biển Đêm - LIVE 30'</t>
  </si>
  <si>
    <t>Bếp gas HN Richman 2 vòng nhiệt</t>
  </si>
  <si>
    <t>Bộ nữ trang Tình Yêu Màu Nắng</t>
  </si>
  <si>
    <t>Nước yến ĐTHT</t>
  </si>
  <si>
    <t>Yến sào Nam Kinh</t>
  </si>
  <si>
    <t>Bếp ga HN RichMan 1 vòng nhiệt - LIVE 30'</t>
  </si>
  <si>
    <t>Bếp gas HN Miroka 2 vòng nhiệt</t>
  </si>
  <si>
    <t>Đồng hộ mạ vàng kim cương Swissguard - LIVE 30'</t>
  </si>
  <si>
    <t>Vali Macat D3X</t>
  </si>
  <si>
    <t>Nồi lẩu điện Gowell</t>
  </si>
  <si>
    <t>Nồi lẩu điện Blue Star</t>
  </si>
  <si>
    <t>Bộ 03 áo thời trang Hen</t>
  </si>
  <si>
    <t>A &gt; 500</t>
  </si>
  <si>
    <t>300&lt;B&lt;500</t>
  </si>
  <si>
    <t>200&lt;C&lt;300</t>
  </si>
  <si>
    <t>100&lt;D&lt;200</t>
  </si>
  <si>
    <t>E&lt;100</t>
  </si>
  <si>
    <t>Ba lô Tomi 8C</t>
  </si>
  <si>
    <t>Máy bơm chìm Patio</t>
  </si>
  <si>
    <t>Dụng cụ hỗ trợ tập bụng Elips Body - LIVE 30'</t>
  </si>
  <si>
    <t>Bộ đồ lót Hide &amp; Show</t>
  </si>
  <si>
    <t>Nồi áp suất điện tử Hisaki</t>
  </si>
  <si>
    <t>TPCN giảm béo Lactoferrin (file 10p)</t>
  </si>
  <si>
    <t>Dụng cụ tập bụng Newbody 2016 - LIVE 30'</t>
  </si>
  <si>
    <t>Cao hồng sâm Hàn Quốc 6 năm tuổi</t>
  </si>
  <si>
    <t>Bộ đồ lót nữ Vita Bella</t>
  </si>
  <si>
    <t>Khóa thông minh Kinbar - LIVE 30'</t>
  </si>
  <si>
    <t>Túi xách Magicom</t>
  </si>
  <si>
    <t>Bộ dao 8 món GoodLife - LIVE 30'</t>
  </si>
  <si>
    <t>Bếp điện quang Saijodenki</t>
  </si>
  <si>
    <t>Weekly programming SCTV10 channel
16.07~22.07.2015</t>
  </si>
  <si>
    <t>16.07</t>
  </si>
  <si>
    <t>17.07</t>
  </si>
  <si>
    <t>18.07</t>
  </si>
  <si>
    <t>19.07</t>
  </si>
  <si>
    <t>20.07</t>
  </si>
  <si>
    <t>21.07</t>
  </si>
  <si>
    <t>22.07</t>
  </si>
  <si>
    <t>Điện thoại di động Coocel M4</t>
  </si>
  <si>
    <t>Điện thoại di động Coocel M6</t>
  </si>
  <si>
    <t>Bộ cưa GoodLife</t>
  </si>
  <si>
    <t>Nón BH Asia</t>
  </si>
  <si>
    <t>Vòi nước đa năng Magic Hose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</si>
</sst>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Palatino Linotype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>
      <alignment vertical="center"/>
    </xf>
    <xf numFmtId="0" fontId="6" fillId="0" borderId="0"/>
    <xf numFmtId="0" fontId="9" fillId="0" borderId="0"/>
    <xf numFmtId="9" fontId="12" fillId="0" borderId="0" applyFont="0" applyFill="0" applyBorder="0" applyAlignment="0" applyProtection="0">
      <alignment vertical="center"/>
    </xf>
    <xf numFmtId="0" fontId="14" fillId="0" borderId="0"/>
  </cellStyleXfs>
  <cellXfs count="1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2" fillId="0" borderId="0" xfId="2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7" fillId="0" borderId="0" xfId="5" applyFont="1">
      <alignment vertical="center"/>
    </xf>
    <xf numFmtId="0" fontId="18" fillId="0" borderId="0" xfId="0" applyFont="1" applyAlignment="1">
      <alignment horizontal="center" vertical="center"/>
    </xf>
    <xf numFmtId="164" fontId="16" fillId="0" borderId="0" xfId="2" applyFont="1" applyAlignment="1">
      <alignment horizontal="center" vertical="center"/>
    </xf>
    <xf numFmtId="169" fontId="17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170" fontId="13" fillId="0" borderId="0" xfId="0" applyNumberFormat="1" applyFont="1">
      <alignment vertical="center"/>
    </xf>
    <xf numFmtId="0" fontId="14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14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170" fontId="19" fillId="0" borderId="0" xfId="1" applyNumberFormat="1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left" vertical="center"/>
    </xf>
    <xf numFmtId="0" fontId="4" fillId="0" borderId="0" xfId="6" applyFont="1" applyFill="1" applyBorder="1" applyAlignment="1">
      <alignment vertical="center" wrapText="1"/>
    </xf>
    <xf numFmtId="170" fontId="19" fillId="0" borderId="0" xfId="1" applyNumberFormat="1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4" fillId="3" borderId="0" xfId="6" applyFont="1" applyFill="1" applyBorder="1" applyAlignment="1">
      <alignment vertical="center" wrapText="1"/>
    </xf>
    <xf numFmtId="170" fontId="19" fillId="0" borderId="0" xfId="1" applyNumberFormat="1" applyFont="1" applyAlignment="1">
      <alignment horizontal="center" vertical="center"/>
    </xf>
    <xf numFmtId="170" fontId="19" fillId="0" borderId="14" xfId="1" applyNumberFormat="1" applyFont="1" applyBorder="1" applyAlignment="1">
      <alignment horizontal="center" vertical="center"/>
    </xf>
    <xf numFmtId="170" fontId="13" fillId="0" borderId="0" xfId="1" applyNumberFormat="1" applyFont="1" applyAlignment="1">
      <alignment horizontal="center" vertical="center"/>
    </xf>
    <xf numFmtId="0" fontId="4" fillId="2" borderId="0" xfId="6" applyFont="1" applyFill="1" applyBorder="1" applyAlignment="1">
      <alignment vertical="center" wrapText="1"/>
    </xf>
    <xf numFmtId="0" fontId="4" fillId="3" borderId="0" xfId="6" applyFont="1" applyFill="1" applyBorder="1" applyAlignment="1">
      <alignment horizontal="left" vertical="center" wrapText="1"/>
    </xf>
    <xf numFmtId="0" fontId="4" fillId="4" borderId="0" xfId="6" applyFont="1" applyFill="1" applyBorder="1" applyAlignment="1">
      <alignment horizontal="left" vertical="center" wrapText="1"/>
    </xf>
    <xf numFmtId="0" fontId="19" fillId="0" borderId="0" xfId="0" applyFont="1" applyFill="1" applyBorder="1">
      <alignment vertical="center"/>
    </xf>
    <xf numFmtId="0" fontId="4" fillId="5" borderId="0" xfId="6" applyFont="1" applyFill="1" applyBorder="1" applyAlignment="1">
      <alignment horizontal="left" vertical="center" wrapText="1"/>
    </xf>
    <xf numFmtId="0" fontId="4" fillId="5" borderId="0" xfId="6" applyFont="1" applyFill="1" applyBorder="1" applyAlignment="1">
      <alignment vertical="center" wrapText="1"/>
    </xf>
    <xf numFmtId="0" fontId="4" fillId="6" borderId="0" xfId="6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4" fillId="7" borderId="0" xfId="6" applyFont="1" applyFill="1" applyBorder="1" applyAlignment="1">
      <alignment horizontal="left" vertical="center" wrapText="1"/>
    </xf>
    <xf numFmtId="0" fontId="19" fillId="0" borderId="15" xfId="0" applyFont="1" applyBorder="1">
      <alignment vertical="center"/>
    </xf>
    <xf numFmtId="0" fontId="4" fillId="7" borderId="0" xfId="6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170" fontId="13" fillId="2" borderId="0" xfId="0" applyNumberFormat="1" applyFont="1" applyFill="1">
      <alignment vertical="center"/>
    </xf>
    <xf numFmtId="0" fontId="5" fillId="0" borderId="0" xfId="6" applyFont="1" applyFill="1" applyBorder="1" applyAlignment="1">
      <alignment vertical="center"/>
    </xf>
    <xf numFmtId="0" fontId="5" fillId="0" borderId="2" xfId="6" applyFont="1" applyFill="1" applyBorder="1" applyAlignment="1">
      <alignment vertical="center"/>
    </xf>
    <xf numFmtId="0" fontId="5" fillId="0" borderId="0" xfId="6" applyFont="1" applyFill="1" applyBorder="1" applyAlignment="1">
      <alignment horizontal="left" vertical="center"/>
    </xf>
    <xf numFmtId="0" fontId="5" fillId="0" borderId="0" xfId="6" applyFont="1" applyFill="1" applyBorder="1" applyAlignment="1">
      <alignment horizontal="left" vertical="center" wrapText="1"/>
    </xf>
    <xf numFmtId="0" fontId="5" fillId="0" borderId="2" xfId="6" applyFont="1" applyFill="1" applyBorder="1" applyAlignment="1">
      <alignment horizontal="left" vertical="center"/>
    </xf>
    <xf numFmtId="0" fontId="5" fillId="0" borderId="0" xfId="6" applyFont="1" applyFill="1" applyBorder="1" applyAlignment="1">
      <alignment vertical="center" wrapText="1"/>
    </xf>
    <xf numFmtId="0" fontId="5" fillId="0" borderId="3" xfId="6" applyFont="1" applyFill="1" applyBorder="1" applyAlignme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20" fillId="9" borderId="4" xfId="0" applyFont="1" applyFill="1" applyBorder="1">
      <alignment vertical="center"/>
    </xf>
    <xf numFmtId="165" fontId="20" fillId="9" borderId="3" xfId="0" applyNumberFormat="1" applyFont="1" applyFill="1" applyBorder="1" applyAlignment="1">
      <alignment horizontal="center" vertical="center"/>
    </xf>
    <xf numFmtId="165" fontId="20" fillId="9" borderId="5" xfId="0" applyNumberFormat="1" applyFont="1" applyFill="1" applyBorder="1" applyAlignment="1">
      <alignment vertical="center"/>
    </xf>
    <xf numFmtId="0" fontId="20" fillId="9" borderId="6" xfId="0" applyFont="1" applyFill="1" applyBorder="1">
      <alignment vertical="center"/>
    </xf>
    <xf numFmtId="0" fontId="20" fillId="9" borderId="0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vertical="center"/>
    </xf>
    <xf numFmtId="0" fontId="20" fillId="0" borderId="8" xfId="0" applyFont="1" applyBorder="1">
      <alignment vertical="center"/>
    </xf>
    <xf numFmtId="0" fontId="20" fillId="0" borderId="3" xfId="0" applyFont="1" applyBorder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9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3" xfId="0" applyFont="1" applyFill="1" applyBorder="1">
      <alignment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0" xfId="0" applyFont="1" applyFill="1" applyBorder="1">
      <alignment vertical="center"/>
    </xf>
    <xf numFmtId="0" fontId="20" fillId="0" borderId="10" xfId="0" applyFont="1" applyFill="1" applyBorder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8" xfId="0" applyFont="1" applyFill="1" applyBorder="1">
      <alignment vertical="center"/>
    </xf>
    <xf numFmtId="0" fontId="20" fillId="0" borderId="3" xfId="0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Border="1">
      <alignment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20" fillId="10" borderId="8" xfId="0" applyFont="1" applyFill="1" applyBorder="1" applyAlignment="1">
      <alignment vertical="center"/>
    </xf>
    <xf numFmtId="0" fontId="20" fillId="10" borderId="10" xfId="0" applyFont="1" applyFill="1" applyBorder="1" applyAlignment="1">
      <alignment vertical="center"/>
    </xf>
    <xf numFmtId="20" fontId="20" fillId="0" borderId="0" xfId="0" applyNumberFormat="1" applyFo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5" fillId="0" borderId="3" xfId="6" applyFont="1" applyFill="1" applyBorder="1" applyAlignment="1">
      <alignment horizontal="left" vertical="center"/>
    </xf>
    <xf numFmtId="0" fontId="13" fillId="0" borderId="0" xfId="0" applyFont="1" applyBorder="1">
      <alignment vertical="center"/>
    </xf>
    <xf numFmtId="0" fontId="20" fillId="0" borderId="3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vertical="center"/>
    </xf>
    <xf numFmtId="0" fontId="20" fillId="2" borderId="10" xfId="0" applyFont="1" applyFill="1" applyBorder="1" applyAlignment="1">
      <alignment vertical="center"/>
    </xf>
    <xf numFmtId="0" fontId="20" fillId="11" borderId="8" xfId="0" applyFont="1" applyFill="1" applyBorder="1" applyAlignment="1">
      <alignment vertical="center"/>
    </xf>
    <xf numFmtId="0" fontId="20" fillId="11" borderId="10" xfId="0" applyFont="1" applyFill="1" applyBorder="1" applyAlignment="1">
      <alignment vertical="center"/>
    </xf>
    <xf numFmtId="170" fontId="21" fillId="0" borderId="0" xfId="1" applyNumberFormat="1" applyFont="1" applyFill="1" applyBorder="1" applyAlignment="1">
      <alignment vertical="center"/>
    </xf>
    <xf numFmtId="0" fontId="8" fillId="0" borderId="0" xfId="6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center" vertical="center"/>
    </xf>
    <xf numFmtId="170" fontId="21" fillId="0" borderId="0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70" fontId="13" fillId="0" borderId="0" xfId="1" applyNumberFormat="1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0" fontId="10" fillId="0" borderId="0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1" fillId="0" borderId="0" xfId="0" applyFont="1" applyBorder="1">
      <alignment vertical="center"/>
    </xf>
    <xf numFmtId="0" fontId="21" fillId="0" borderId="0" xfId="0" applyFont="1" applyBorder="1" applyAlignment="1">
      <alignment vertical="center"/>
    </xf>
    <xf numFmtId="170" fontId="21" fillId="0" borderId="0" xfId="1" applyNumberFormat="1" applyFont="1" applyBorder="1" applyAlignment="1">
      <alignment horizontal="center" vertical="center"/>
    </xf>
    <xf numFmtId="166" fontId="21" fillId="0" borderId="0" xfId="0" applyNumberFormat="1" applyFont="1">
      <alignment vertical="center"/>
    </xf>
    <xf numFmtId="0" fontId="21" fillId="0" borderId="15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8" borderId="14" xfId="0" applyFont="1" applyFill="1" applyBorder="1">
      <alignment vertical="center"/>
    </xf>
    <xf numFmtId="0" fontId="21" fillId="8" borderId="0" xfId="0" applyFont="1" applyFill="1" applyBorder="1">
      <alignment vertical="center"/>
    </xf>
    <xf numFmtId="167" fontId="21" fillId="8" borderId="0" xfId="0" applyNumberFormat="1" applyFont="1" applyFill="1" applyBorder="1">
      <alignment vertical="center"/>
    </xf>
    <xf numFmtId="9" fontId="21" fillId="8" borderId="0" xfId="5" applyFont="1" applyFill="1" applyBorder="1">
      <alignment vertical="center"/>
    </xf>
    <xf numFmtId="170" fontId="21" fillId="0" borderId="0" xfId="0" applyNumberFormat="1" applyFont="1" applyBorder="1">
      <alignment vertical="center"/>
    </xf>
    <xf numFmtId="170" fontId="21" fillId="0" borderId="0" xfId="0" applyNumberFormat="1" applyFont="1">
      <alignment vertical="center"/>
    </xf>
    <xf numFmtId="0" fontId="20" fillId="0" borderId="5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Fill="1" applyBorder="1" applyAlignment="1">
      <alignment horizontal="center" vertical="top"/>
    </xf>
    <xf numFmtId="0" fontId="11" fillId="0" borderId="0" xfId="4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165" fontId="20" fillId="9" borderId="3" xfId="0" applyNumberFormat="1" applyFont="1" applyFill="1" applyBorder="1" applyAlignment="1">
      <alignment horizontal="center" vertical="center"/>
    </xf>
    <xf numFmtId="170" fontId="13" fillId="0" borderId="0" xfId="1" applyNumberFormat="1" applyFont="1" applyAlignment="1">
      <alignment vertical="center"/>
    </xf>
    <xf numFmtId="171" fontId="21" fillId="0" borderId="0" xfId="1" applyNumberFormat="1" applyFont="1" applyFill="1" applyBorder="1" applyAlignment="1">
      <alignment horizontal="center" vertical="center"/>
    </xf>
    <xf numFmtId="171" fontId="13" fillId="0" borderId="0" xfId="1" applyNumberFormat="1" applyFont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6" fillId="12" borderId="1" xfId="0" applyFont="1" applyFill="1" applyBorder="1" applyAlignment="1">
      <alignment vertical="center"/>
    </xf>
    <xf numFmtId="0" fontId="27" fillId="0" borderId="0" xfId="0" applyFont="1" applyFill="1" applyBorder="1">
      <alignment vertical="center"/>
    </xf>
    <xf numFmtId="170" fontId="27" fillId="0" borderId="0" xfId="1" applyNumberFormat="1" applyFont="1" applyBorder="1" applyAlignment="1">
      <alignment horizontal="center" vertical="center"/>
    </xf>
    <xf numFmtId="0" fontId="27" fillId="0" borderId="0" xfId="0" applyFont="1" applyBorder="1">
      <alignment vertical="center"/>
    </xf>
    <xf numFmtId="0" fontId="27" fillId="0" borderId="0" xfId="0" applyFont="1" applyBorder="1" applyAlignment="1">
      <alignment horizontal="center" vertical="center"/>
    </xf>
    <xf numFmtId="171" fontId="1" fillId="0" borderId="0" xfId="1" applyNumberFormat="1" applyFont="1" applyFill="1" applyBorder="1" applyAlignment="1">
      <alignment horizontal="center" vertical="center"/>
    </xf>
    <xf numFmtId="0" fontId="1" fillId="0" borderId="0" xfId="6" applyFont="1" applyFill="1" applyBorder="1" applyAlignment="1">
      <alignment horizontal="left" vertical="top" wrapText="1"/>
    </xf>
    <xf numFmtId="0" fontId="1" fillId="0" borderId="0" xfId="0" applyFont="1" applyBorder="1">
      <alignment vertical="center"/>
    </xf>
    <xf numFmtId="171" fontId="27" fillId="0" borderId="0" xfId="1" applyNumberFormat="1" applyFont="1" applyBorder="1" applyAlignment="1">
      <alignment horizontal="center" vertical="center"/>
    </xf>
    <xf numFmtId="171" fontId="1" fillId="0" borderId="0" xfId="1" applyNumberFormat="1" applyFont="1" applyBorder="1" applyAlignment="1">
      <alignment horizontal="center" vertical="center"/>
    </xf>
    <xf numFmtId="0" fontId="1" fillId="0" borderId="0" xfId="0" applyFont="1" applyFill="1" applyBorder="1" applyAlignment="1"/>
    <xf numFmtId="0" fontId="24" fillId="0" borderId="0" xfId="0" applyFont="1" applyFill="1" applyBorder="1" applyAlignment="1">
      <alignment vertical="center" wrapText="1"/>
    </xf>
    <xf numFmtId="0" fontId="1" fillId="0" borderId="0" xfId="0" applyFont="1">
      <alignment vertical="center"/>
    </xf>
    <xf numFmtId="0" fontId="26" fillId="12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65" fontId="20" fillId="9" borderId="8" xfId="0" quotePrefix="1" applyNumberFormat="1" applyFont="1" applyFill="1" applyBorder="1" applyAlignment="1">
      <alignment horizontal="center" vertical="center"/>
    </xf>
    <xf numFmtId="165" fontId="20" fillId="9" borderId="3" xfId="0" quotePrefix="1" applyNumberFormat="1" applyFont="1" applyFill="1" applyBorder="1" applyAlignment="1">
      <alignment horizontal="center" vertical="center"/>
    </xf>
    <xf numFmtId="165" fontId="20" fillId="9" borderId="5" xfId="0" quotePrefix="1" applyNumberFormat="1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0" fillId="9" borderId="12" xfId="0" quotePrefix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408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ng%20Van/NEW%20PROJECT/BHV/Programming/SCTV10/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yet lich"/>
      <sheetName val="7-9.06.2014"/>
      <sheetName val="10-15.06"/>
      <sheetName val="16-22.06"/>
      <sheetName val="playlist"/>
      <sheetName val="23-30.06"/>
      <sheetName val="1-6.07"/>
      <sheetName val="7-13.07"/>
      <sheetName val="14-20.07"/>
      <sheetName val="21-27.07"/>
      <sheetName val="28-28.07"/>
      <sheetName val="29-31.07"/>
      <sheetName val="01-03.08"/>
      <sheetName val="01-03.08 dieu chinh"/>
      <sheetName val="4-10.08"/>
      <sheetName val="11-12.08"/>
      <sheetName val="Lich dieu chinh 13-17"/>
      <sheetName val="18-20.08"/>
      <sheetName val="Thoi luong-S10 cap"/>
      <sheetName val="21-24.08"/>
      <sheetName val="25-27.08"/>
      <sheetName val="28-31.08"/>
      <sheetName val="1-7.09"/>
      <sheetName val="8-10.09"/>
      <sheetName val="11-14.09"/>
      <sheetName val="15-17.09"/>
      <sheetName val="18-20.09"/>
      <sheetName val="21-21.09 c Van"/>
      <sheetName val="22-24.09"/>
      <sheetName val="25-27.09"/>
      <sheetName val="28.09"/>
      <sheetName val="29.09-1.10"/>
      <sheetName val="2-4.10"/>
      <sheetName val="Sheet3"/>
      <sheetName val="5.10"/>
      <sheetName val="6-8.10"/>
      <sheetName val="9-11.10"/>
      <sheetName val="12-15.10"/>
      <sheetName val="15.10"/>
      <sheetName val="16-19.10"/>
      <sheetName val="20-22.10"/>
      <sheetName val="23-26.10 Final"/>
      <sheetName val="27-29.10"/>
      <sheetName val="30-31.10 &amp; 1.11"/>
      <sheetName val="2-5.11"/>
      <sheetName val="6-9.11"/>
      <sheetName val="10-12.11"/>
      <sheetName val="13-14.11"/>
      <sheetName val="15-16.11"/>
      <sheetName val="17-19.11"/>
      <sheetName val="20-23.11"/>
      <sheetName val="24-26.11"/>
      <sheetName val="27-30.11"/>
      <sheetName val="Sheet4"/>
      <sheetName val="1-3.12"/>
      <sheetName val="4-7.12"/>
      <sheetName val="8-10.12"/>
      <sheetName val="11-14.12"/>
      <sheetName val="Sheet1"/>
      <sheetName val="Sheet2"/>
      <sheetName val="15-17.12"/>
      <sheetName val="18-21.12"/>
      <sheetName val="22-24.12"/>
      <sheetName val="25-28.12"/>
      <sheetName val="29-31.12"/>
      <sheetName val="1-4.1.2015"/>
      <sheetName val="5-7.1"/>
      <sheetName val="8-9.1"/>
      <sheetName val="10-11.1"/>
      <sheetName val="12-14.1"/>
      <sheetName val="15-18.1"/>
      <sheetName val="Edit"/>
      <sheetName val="19-20.1"/>
      <sheetName val="21-23.1"/>
      <sheetName val="24-25.1"/>
      <sheetName val="26-31.1"/>
      <sheetName val="1-8.2"/>
      <sheetName val="10-11.2"/>
      <sheetName val="12-14.2"/>
      <sheetName val="15-17.2"/>
      <sheetName val="18-28.2"/>
      <sheetName val="1-5.3"/>
      <sheetName val="6-8.3 "/>
      <sheetName val="9-15.3"/>
      <sheetName val="16-22.3"/>
      <sheetName val="Sheet5"/>
      <sheetName val="23-31.3"/>
      <sheetName val="24-31.3"/>
      <sheetName val="30-31.3"/>
      <sheetName val="Duyet lich PS"/>
      <sheetName val="Chep file S10"/>
      <sheetName val="MABANG"/>
      <sheetName val="1-5.4"/>
      <sheetName val="6-12.4"/>
      <sheetName val="13-19.4"/>
      <sheetName val="20-26.4"/>
      <sheetName val="27.4-3.5"/>
      <sheetName val="4-5.5"/>
      <sheetName val="6-10.5"/>
      <sheetName val="17-19.5"/>
      <sheetName val="11-16.5"/>
      <sheetName val="20-24.5"/>
      <sheetName val="25-31.5"/>
      <sheetName val="1-7.6"/>
      <sheetName val="8-9.6"/>
      <sheetName val="10-14.6"/>
      <sheetName val="15-6"/>
      <sheetName val="16-21.6"/>
      <sheetName val="MABANG(New)"/>
      <sheetName val="22-28.6"/>
      <sheetName val="29.6-1.7"/>
      <sheetName val="2.7"/>
      <sheetName val="3.7-6.7"/>
      <sheetName val="7.7-12.7"/>
      <sheetName val="13.7-19.7"/>
      <sheetName val="20.7-26.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>
        <row r="25">
          <cell r="C25" t="str">
            <v>Nước yến ĐTHT</v>
          </cell>
        </row>
        <row r="27">
          <cell r="C27" t="str">
            <v>Nồi cơm điện 3D Bigsun</v>
          </cell>
        </row>
        <row r="29">
          <cell r="C29" t="str">
            <v>Thiết bị hỗ trợ tập bụng Six Pack Care</v>
          </cell>
        </row>
        <row r="31">
          <cell r="C31" t="str">
            <v>Bộ đồ lót nữ Vita Bella</v>
          </cell>
        </row>
        <row r="33">
          <cell r="C33" t="str">
            <v>Cao hồng sâm Hàn Quốc 6 năm tuổi</v>
          </cell>
        </row>
        <row r="35">
          <cell r="C35" t="str">
            <v>Nệm massage Bella</v>
          </cell>
        </row>
        <row r="37">
          <cell r="C37" t="str">
            <v>Máy khoan cầm tay 103 món D.I.Y</v>
          </cell>
        </row>
        <row r="39">
          <cell r="C39" t="str">
            <v>Máy xay cầm tay Donlim</v>
          </cell>
        </row>
        <row r="41">
          <cell r="C41" t="str">
            <v>Bếp điện HN Bluestar</v>
          </cell>
        </row>
        <row r="43">
          <cell r="C43" t="str">
            <v>Bộ 3 quần Jegging Vita Bela - Ver 2</v>
          </cell>
        </row>
        <row r="45">
          <cell r="C45" t="str">
            <v>Bộ nồi chảo Neoflame</v>
          </cell>
        </row>
        <row r="47">
          <cell r="C47" t="str">
            <v>Bộ 03 áo thời trang Hen</v>
          </cell>
        </row>
        <row r="49">
          <cell r="C49" t="str">
            <v>Túi xách Magicom</v>
          </cell>
        </row>
        <row r="52">
          <cell r="C52" t="str">
            <v>Bộ dao 8 món GoodLife - LIVE 30'</v>
          </cell>
        </row>
        <row r="54">
          <cell r="C54" t="str">
            <v>Khóa thông minh - LIVE 30'</v>
          </cell>
        </row>
        <row r="56">
          <cell r="C56" t="str">
            <v>Quạt phun sương Magic A44</v>
          </cell>
        </row>
        <row r="58">
          <cell r="C58" t="str">
            <v>Bộ 3 quần Jegging Vita Bela 2015</v>
          </cell>
        </row>
        <row r="60">
          <cell r="C60" t="str">
            <v>Quạt làm mát không khí Goodlife</v>
          </cell>
        </row>
        <row r="62">
          <cell r="C62" t="str">
            <v>Thiết bị hỗ trợ tập bụng Six Pack Care</v>
          </cell>
        </row>
        <row r="64">
          <cell r="C64" t="str">
            <v>Bếp điện quang Saijodenki</v>
          </cell>
        </row>
        <row r="66">
          <cell r="C66" t="str">
            <v>Quạt phun sương Magic A44</v>
          </cell>
        </row>
        <row r="68">
          <cell r="C68" t="str">
            <v>Bếp gas HN Miroka 2 vòng nhiệt</v>
          </cell>
        </row>
        <row r="70">
          <cell r="C70" t="str">
            <v>Bộ 2 áo khoác 2 mặt Dore</v>
          </cell>
        </row>
        <row r="72">
          <cell r="C72" t="str">
            <v>Nệm massage Bella</v>
          </cell>
        </row>
        <row r="74">
          <cell r="C74" t="str">
            <v>Máy khoan cầm tay 103 món D.I.Y</v>
          </cell>
        </row>
        <row r="76">
          <cell r="C76" t="str">
            <v>Quạt làm mát không khí Goodlife</v>
          </cell>
        </row>
        <row r="78">
          <cell r="C78" t="str">
            <v>Bộ 3 quần Jegging Vita Bela - Ver 2</v>
          </cell>
        </row>
        <row r="80">
          <cell r="C80" t="str">
            <v>Bộ nữ trang Tình Yêu Màu Nắng</v>
          </cell>
        </row>
        <row r="82">
          <cell r="C82" t="str">
            <v>Thiết bị hỗ trợ tập bụng New Six Pack Care - LIVE 30'</v>
          </cell>
        </row>
        <row r="84">
          <cell r="C84" t="str">
            <v>Bếp ga HN RichMan 1 vòng nhiệt - LIVE 30'</v>
          </cell>
        </row>
        <row r="86">
          <cell r="C86" t="str">
            <v>Bộ nữ trang Hoa Biển và Biển Đêm - LIVE 30'</v>
          </cell>
        </row>
        <row r="88">
          <cell r="C88" t="str">
            <v>Dụng cụ hỗ trợ tập bụng Elips Body - LIVE 30'</v>
          </cell>
        </row>
        <row r="90">
          <cell r="C90" t="str">
            <v>Điện thoại di động Coocel M6</v>
          </cell>
        </row>
        <row r="92">
          <cell r="C92" t="str">
            <v>Bộ nồi chảo Neoflame</v>
          </cell>
        </row>
        <row r="94">
          <cell r="C94" t="str">
            <v>Máy bơm chìm Patio</v>
          </cell>
        </row>
        <row r="96">
          <cell r="C96" t="str">
            <v>Vali Macat D3X</v>
          </cell>
        </row>
        <row r="98">
          <cell r="C98" t="str">
            <v>Nồi lẩu điện Blue Star</v>
          </cell>
        </row>
        <row r="100">
          <cell r="C100" t="str">
            <v>Máy khoan cầm tay 103 món D.I.Y</v>
          </cell>
        </row>
        <row r="102">
          <cell r="C102" t="str">
            <v>Nồi cơm điện 3D Bigsun</v>
          </cell>
        </row>
        <row r="104">
          <cell r="C104" t="str">
            <v>Bếp gas HN Miroka 2 vòng nhiệt</v>
          </cell>
        </row>
        <row r="106">
          <cell r="C106" t="str">
            <v>Bộ 3 quần Jegging Vita Bela 2015</v>
          </cell>
        </row>
        <row r="108">
          <cell r="C108" t="str">
            <v>Điện thoại di động Coocel M6</v>
          </cell>
        </row>
        <row r="110">
          <cell r="C110" t="str">
            <v>Bộ dao 8 món GoodLife - LIVE 30'</v>
          </cell>
        </row>
        <row r="113">
          <cell r="C113" t="str">
            <v>Khóa thông minh Kinbar - LIVE 30'</v>
          </cell>
        </row>
        <row r="115">
          <cell r="C115" t="str">
            <v>Cao hồng sâm Hàn Quốc 6 năm tuổi</v>
          </cell>
        </row>
        <row r="117">
          <cell r="C117" t="str">
            <v>Đồng hộ mạ vàng kim cương Swissguard - LIVE 30'</v>
          </cell>
        </row>
        <row r="119">
          <cell r="C119" t="str">
            <v>Dụng cụ hỗ trợ tập bụng Elips Body - LIVE 30'</v>
          </cell>
        </row>
        <row r="121">
          <cell r="C121" t="str">
            <v>Vali Macat D3X</v>
          </cell>
        </row>
        <row r="123">
          <cell r="C123" t="str">
            <v>Nệm massage Bella</v>
          </cell>
        </row>
        <row r="125">
          <cell r="C125" t="str">
            <v>Quạt làm mát không khí Goodlife</v>
          </cell>
        </row>
        <row r="127">
          <cell r="C127" t="str">
            <v>Nồi lẩu điện Blue Star</v>
          </cell>
        </row>
        <row r="129">
          <cell r="C129" t="str">
            <v>Thiết bị hỗ trợ tập bụng Six Pack Care</v>
          </cell>
        </row>
        <row r="131">
          <cell r="C131" t="str">
            <v>Bộ đồ lót nữ Vita Bella</v>
          </cell>
        </row>
      </sheetData>
      <sheetData sheetId="115">
        <row r="25">
          <cell r="C25" t="str">
            <v>Nước yến ĐTHT</v>
          </cell>
        </row>
        <row r="27">
          <cell r="C27" t="str">
            <v>Nồi cơm điện 3D Bigsun</v>
          </cell>
        </row>
        <row r="29">
          <cell r="C29" t="str">
            <v>Bộ đồ lót nữ Vita Bella</v>
          </cell>
        </row>
        <row r="31">
          <cell r="C31" t="str">
            <v>Vòi nước đa năng Magic Hose</v>
          </cell>
        </row>
        <row r="33">
          <cell r="C33" t="str">
            <v>Nón BH Asia</v>
          </cell>
        </row>
        <row r="35">
          <cell r="C35" t="str">
            <v>Nệm massage Bella</v>
          </cell>
        </row>
        <row r="37">
          <cell r="C37" t="str">
            <v>Máy khoan cầm tay 103 món D.I.Y</v>
          </cell>
        </row>
        <row r="39">
          <cell r="C39" t="str">
            <v>Máy xay cầm tay Donlim</v>
          </cell>
        </row>
        <row r="41">
          <cell r="C41" t="str">
            <v>Bếp điện HN Bluestar</v>
          </cell>
        </row>
        <row r="43">
          <cell r="C43" t="str">
            <v>Nồi lẩu điện Blue Star</v>
          </cell>
        </row>
        <row r="45">
          <cell r="C45" t="str">
            <v>Bộ nồi chảo Neoflame</v>
          </cell>
        </row>
        <row r="47">
          <cell r="C47" t="str">
            <v>Ba lô Tomi 8C</v>
          </cell>
        </row>
        <row r="49">
          <cell r="C49" t="str">
            <v>Bộ cưa GoodLife</v>
          </cell>
        </row>
        <row r="52">
          <cell r="C52" t="str">
            <v>Bộ nữ trang Hoa Biển và Biển Đêm - LIVE 30'</v>
          </cell>
        </row>
        <row r="54">
          <cell r="C54" t="str">
            <v>Khóa thông minh - LIVE 30'</v>
          </cell>
        </row>
        <row r="56">
          <cell r="C56" t="str">
            <v>Cao hồng sâm Hàn Quốc 6 năm tuổi</v>
          </cell>
        </row>
        <row r="58">
          <cell r="C58" t="str">
            <v>Bộ 3 quần Jegging Vita Bela 2015</v>
          </cell>
        </row>
        <row r="60">
          <cell r="C60" t="str">
            <v>Quạt làm mát không khí Goodlife</v>
          </cell>
        </row>
        <row r="62">
          <cell r="C62" t="str">
            <v>Thiết bị hỗ trợ tập bụng Six Pack Care</v>
          </cell>
        </row>
        <row r="64">
          <cell r="C64" t="str">
            <v>Nón BH Asia</v>
          </cell>
        </row>
        <row r="66">
          <cell r="C66" t="str">
            <v>Quạt phun sương Magic A44</v>
          </cell>
        </row>
        <row r="68">
          <cell r="C68" t="str">
            <v>Túi xách Magicom</v>
          </cell>
        </row>
        <row r="70">
          <cell r="C70" t="str">
            <v>Bộ 2 áo khoác 2 mặt Dore</v>
          </cell>
        </row>
        <row r="72">
          <cell r="C72" t="str">
            <v>Nệm massage Bella</v>
          </cell>
        </row>
        <row r="74">
          <cell r="C74" t="str">
            <v>Máy khoan cầm tay 103 món D.I.Y</v>
          </cell>
        </row>
        <row r="76">
          <cell r="C76" t="str">
            <v>Quạt làm mát không khí Goodlife</v>
          </cell>
        </row>
        <row r="78">
          <cell r="C78" t="str">
            <v>Bộ 3 quần Jegging Vita Bela - Ver 2</v>
          </cell>
        </row>
        <row r="80">
          <cell r="C80" t="str">
            <v>Bộ nữ trang Tình Yêu Màu Nắng</v>
          </cell>
        </row>
        <row r="82">
          <cell r="C82" t="str">
            <v>Thiết bị hỗ trợ tập bụng New Six Pack Care - LIVE 30'</v>
          </cell>
        </row>
        <row r="84">
          <cell r="C84" t="str">
            <v>Bếp ga HN RichMan 1 vòng nhiệt - LIVE 30'</v>
          </cell>
        </row>
        <row r="86">
          <cell r="C86" t="str">
            <v>Dụng cụ hỗ trợ tập bụng Elips Body - LIVE 30'</v>
          </cell>
        </row>
        <row r="88">
          <cell r="C88" t="str">
            <v>Bộ cưa GoodLife</v>
          </cell>
        </row>
        <row r="90">
          <cell r="C90" t="str">
            <v>Điện thoại di động Coocel M4</v>
          </cell>
        </row>
        <row r="92">
          <cell r="C92" t="str">
            <v>Điện thoại di động Coocel M6</v>
          </cell>
        </row>
        <row r="94">
          <cell r="C94" t="str">
            <v>Bộ nồi chảo Neoflame</v>
          </cell>
        </row>
        <row r="96">
          <cell r="C96" t="str">
            <v>Máy bơm chìm Patio</v>
          </cell>
        </row>
        <row r="98">
          <cell r="C98" t="str">
            <v>Vali Macat D3X</v>
          </cell>
        </row>
        <row r="100">
          <cell r="C100" t="str">
            <v>Ba lô Tomi 8C</v>
          </cell>
        </row>
        <row r="102">
          <cell r="C102" t="str">
            <v>Nồi cơm điện 3D Bigsun</v>
          </cell>
        </row>
        <row r="104">
          <cell r="C104" t="str">
            <v>Máy khoan cầm tay 103 món D.I.Y</v>
          </cell>
        </row>
        <row r="106">
          <cell r="C106" t="str">
            <v>Bộ 3 quần Jegging Vita Bela 2015</v>
          </cell>
        </row>
        <row r="108">
          <cell r="C108" t="str">
            <v>Điện thoại di động Coocel M6</v>
          </cell>
        </row>
        <row r="111">
          <cell r="C111" t="str">
            <v>Khóa thông minh Kinbar - LIVE 30'</v>
          </cell>
        </row>
        <row r="113">
          <cell r="C113" t="str">
            <v>Nệm massage Bella</v>
          </cell>
        </row>
        <row r="115">
          <cell r="C115" t="str">
            <v>Điện thoại di động Coocel M4</v>
          </cell>
        </row>
        <row r="117">
          <cell r="C117" t="str">
            <v>Đồng hộ mạ vàng kim cương Swissguard - LIVE 30'</v>
          </cell>
        </row>
        <row r="119">
          <cell r="C119" t="str">
            <v>Dụng cụ hỗ trợ tập bụng Elips Body - LIVE 30'</v>
          </cell>
        </row>
        <row r="121">
          <cell r="C121" t="str">
            <v>Cao hồng sâm Hàn Quốc 6 năm tuổi</v>
          </cell>
        </row>
        <row r="123">
          <cell r="C123" t="str">
            <v>Vali Macat D3X</v>
          </cell>
        </row>
        <row r="125">
          <cell r="C125" t="str">
            <v>Quạt làm mát không khí Goodlife</v>
          </cell>
        </row>
        <row r="127">
          <cell r="C127" t="str">
            <v>Nồi lẩu điện Blue Star</v>
          </cell>
        </row>
        <row r="129">
          <cell r="C129" t="str">
            <v>Bộ đồ lót nữ Vita Bella</v>
          </cell>
        </row>
        <row r="131">
          <cell r="C131" t="str">
            <v>Thiết bị hỗ trợ tập bụng Six Pack Care</v>
          </cell>
        </row>
        <row r="133">
          <cell r="C133" t="str">
            <v>Bộ đồ lót Relax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tabSelected="1" zoomScale="60" zoomScaleNormal="6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C7" sqref="AC7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3.42578125" style="56" customWidth="1"/>
    <col min="4" max="4" width="4" style="56" customWidth="1"/>
    <col min="5" max="5" width="3.85546875" style="89" customWidth="1"/>
    <col min="6" max="6" width="15.140625" style="56" customWidth="1"/>
    <col min="7" max="7" width="1" style="56" customWidth="1" outlineLevel="1"/>
    <col min="8" max="8" width="30.5703125" style="90" customWidth="1"/>
    <col min="9" max="9" width="0.5703125" style="56" hidden="1" customWidth="1"/>
    <col min="10" max="10" width="3.42578125" style="56" customWidth="1"/>
    <col min="11" max="11" width="4" style="56" customWidth="1"/>
    <col min="12" max="12" width="3.85546875" style="89" customWidth="1"/>
    <col min="13" max="13" width="8" style="89" customWidth="1"/>
    <col min="14" max="14" width="20" style="56" hidden="1" customWidth="1" outlineLevel="1"/>
    <col min="15" max="15" width="18.140625" style="56" customWidth="1" collapsed="1"/>
    <col min="16" max="16" width="0.5703125" style="56" hidden="1" customWidth="1"/>
    <col min="17" max="17" width="3.42578125" style="56" customWidth="1"/>
    <col min="18" max="18" width="4" style="56" customWidth="1"/>
    <col min="19" max="19" width="3.85546875" style="89" customWidth="1"/>
    <col min="20" max="20" width="8" style="56" customWidth="1"/>
    <col min="21" max="21" width="20" style="56" hidden="1" customWidth="1" outlineLevel="1"/>
    <col min="22" max="22" width="18.140625" style="126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9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9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9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9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9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9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5703125" style="56" customWidth="1"/>
    <col min="65" max="65" width="5.85546875" style="56" customWidth="1"/>
    <col min="66" max="66" width="6.5703125" style="56" customWidth="1"/>
    <col min="67" max="67" width="0.140625" style="56" customWidth="1"/>
    <col min="68" max="68" width="9.140625" style="56"/>
    <col min="69" max="69" width="7.28515625" style="56" customWidth="1"/>
    <col min="70" max="70" width="5.5703125" style="56" customWidth="1"/>
    <col min="71" max="72" width="9.140625" style="56"/>
    <col min="73" max="73" width="0.28515625" style="56" customWidth="1"/>
    <col min="74" max="16384" width="9.140625" style="56"/>
  </cols>
  <sheetData>
    <row r="1" spans="1:80" ht="44.25" customHeight="1" thickBot="1">
      <c r="A1" s="55"/>
      <c r="B1" s="108"/>
      <c r="C1" s="159" t="s">
        <v>172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</row>
    <row r="2" spans="1:80">
      <c r="A2" s="55"/>
      <c r="B2" s="57"/>
      <c r="C2" s="153" t="s">
        <v>177</v>
      </c>
      <c r="D2" s="154"/>
      <c r="E2" s="154"/>
      <c r="F2" s="154"/>
      <c r="G2" s="154"/>
      <c r="H2" s="155"/>
      <c r="I2" s="130"/>
      <c r="J2" s="153" t="s">
        <v>178</v>
      </c>
      <c r="K2" s="154"/>
      <c r="L2" s="154"/>
      <c r="M2" s="154"/>
      <c r="N2" s="154"/>
      <c r="O2" s="155"/>
      <c r="P2" s="130"/>
      <c r="Q2" s="153" t="s">
        <v>179</v>
      </c>
      <c r="R2" s="154"/>
      <c r="S2" s="154"/>
      <c r="T2" s="154"/>
      <c r="U2" s="154"/>
      <c r="V2" s="155"/>
      <c r="W2" s="59"/>
      <c r="X2" s="153" t="s">
        <v>173</v>
      </c>
      <c r="Y2" s="154"/>
      <c r="Z2" s="154"/>
      <c r="AA2" s="154"/>
      <c r="AB2" s="154"/>
      <c r="AC2" s="155"/>
      <c r="AD2" s="130"/>
      <c r="AE2" s="153" t="s">
        <v>174</v>
      </c>
      <c r="AF2" s="154"/>
      <c r="AG2" s="154"/>
      <c r="AH2" s="154"/>
      <c r="AI2" s="154"/>
      <c r="AJ2" s="155"/>
      <c r="AK2" s="153" t="s">
        <v>175</v>
      </c>
      <c r="AL2" s="154"/>
      <c r="AM2" s="154"/>
      <c r="AN2" s="154"/>
      <c r="AO2" s="154"/>
      <c r="AP2" s="155"/>
      <c r="AQ2" s="153" t="s">
        <v>176</v>
      </c>
      <c r="AR2" s="154"/>
      <c r="AS2" s="154"/>
      <c r="AT2" s="154"/>
      <c r="AU2" s="154"/>
      <c r="AV2" s="155"/>
      <c r="AW2" s="58"/>
      <c r="AX2" s="153"/>
      <c r="AY2" s="154"/>
      <c r="AZ2" s="154"/>
      <c r="BA2" s="154"/>
      <c r="BB2" s="154"/>
      <c r="BC2" s="155"/>
      <c r="BD2" s="58"/>
      <c r="BE2" s="153"/>
      <c r="BF2" s="154"/>
      <c r="BG2" s="154"/>
      <c r="BH2" s="154"/>
      <c r="BI2" s="154"/>
      <c r="BJ2" s="155"/>
      <c r="BK2" s="153" t="s">
        <v>127</v>
      </c>
      <c r="BL2" s="154"/>
      <c r="BM2" s="154"/>
      <c r="BN2" s="154"/>
      <c r="BO2" s="154"/>
      <c r="BP2" s="155"/>
      <c r="BQ2" s="153" t="s">
        <v>128</v>
      </c>
      <c r="BR2" s="154"/>
      <c r="BS2" s="154"/>
      <c r="BT2" s="154"/>
      <c r="BU2" s="154"/>
      <c r="BV2" s="155"/>
      <c r="BW2" s="57"/>
    </row>
    <row r="3" spans="1:80" ht="13.5" thickBot="1">
      <c r="A3" s="55"/>
      <c r="B3" s="60"/>
      <c r="C3" s="156" t="s">
        <v>79</v>
      </c>
      <c r="D3" s="157"/>
      <c r="E3" s="157"/>
      <c r="F3" s="157"/>
      <c r="G3" s="157"/>
      <c r="H3" s="158"/>
      <c r="I3" s="61"/>
      <c r="J3" s="156" t="s">
        <v>80</v>
      </c>
      <c r="K3" s="157"/>
      <c r="L3" s="157"/>
      <c r="M3" s="157"/>
      <c r="N3" s="157"/>
      <c r="O3" s="158"/>
      <c r="P3" s="61"/>
      <c r="Q3" s="156" t="s">
        <v>81</v>
      </c>
      <c r="R3" s="157"/>
      <c r="S3" s="157"/>
      <c r="T3" s="157"/>
      <c r="U3" s="157"/>
      <c r="V3" s="157"/>
      <c r="W3" s="62"/>
      <c r="X3" s="156" t="s">
        <v>75</v>
      </c>
      <c r="Y3" s="157"/>
      <c r="Z3" s="157"/>
      <c r="AA3" s="157"/>
      <c r="AB3" s="157"/>
      <c r="AC3" s="158"/>
      <c r="AD3" s="61"/>
      <c r="AE3" s="156" t="s">
        <v>76</v>
      </c>
      <c r="AF3" s="157"/>
      <c r="AG3" s="157"/>
      <c r="AH3" s="157"/>
      <c r="AI3" s="157"/>
      <c r="AJ3" s="158"/>
      <c r="AK3" s="156" t="s">
        <v>77</v>
      </c>
      <c r="AL3" s="157"/>
      <c r="AM3" s="157"/>
      <c r="AN3" s="157"/>
      <c r="AO3" s="157"/>
      <c r="AP3" s="158"/>
      <c r="AQ3" s="161" t="s">
        <v>78</v>
      </c>
      <c r="AR3" s="157"/>
      <c r="AS3" s="157"/>
      <c r="AT3" s="157"/>
      <c r="AU3" s="157"/>
      <c r="AV3" s="158"/>
      <c r="AW3" s="61"/>
      <c r="AX3" s="156" t="s">
        <v>79</v>
      </c>
      <c r="AY3" s="157"/>
      <c r="AZ3" s="157"/>
      <c r="BA3" s="157"/>
      <c r="BB3" s="157"/>
      <c r="BC3" s="158"/>
      <c r="BD3" s="61"/>
      <c r="BE3" s="156" t="s">
        <v>80</v>
      </c>
      <c r="BF3" s="157"/>
      <c r="BG3" s="157"/>
      <c r="BH3" s="157"/>
      <c r="BI3" s="157"/>
      <c r="BJ3" s="158"/>
      <c r="BK3" s="156" t="s">
        <v>81</v>
      </c>
      <c r="BL3" s="157"/>
      <c r="BM3" s="157"/>
      <c r="BN3" s="157"/>
      <c r="BO3" s="157"/>
      <c r="BP3" s="158"/>
      <c r="BQ3" s="156" t="s">
        <v>75</v>
      </c>
      <c r="BR3" s="157"/>
      <c r="BS3" s="157"/>
      <c r="BT3" s="157"/>
      <c r="BU3" s="157"/>
      <c r="BV3" s="158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64" t="s">
        <v>6</v>
      </c>
      <c r="G4" s="64" t="s">
        <v>7</v>
      </c>
      <c r="H4" s="87" t="s">
        <v>8</v>
      </c>
      <c r="I4" s="64"/>
      <c r="J4" s="63" t="s">
        <v>83</v>
      </c>
      <c r="K4" s="64" t="s">
        <v>84</v>
      </c>
      <c r="L4" s="65" t="s">
        <v>5</v>
      </c>
      <c r="M4" s="93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64" t="s">
        <v>6</v>
      </c>
      <c r="U4" s="64" t="s">
        <v>7</v>
      </c>
      <c r="V4" s="125" t="s">
        <v>8</v>
      </c>
      <c r="W4" s="64"/>
      <c r="X4" s="63" t="s">
        <v>83</v>
      </c>
      <c r="Y4" s="64" t="s">
        <v>84</v>
      </c>
      <c r="Z4" s="65" t="s">
        <v>5</v>
      </c>
      <c r="AA4" s="64" t="s">
        <v>6</v>
      </c>
      <c r="AB4" s="64" t="s">
        <v>7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64" t="s">
        <v>6</v>
      </c>
      <c r="AI4" s="64" t="s">
        <v>7</v>
      </c>
      <c r="AJ4" s="67" t="s">
        <v>8</v>
      </c>
      <c r="AK4" s="63" t="s">
        <v>83</v>
      </c>
      <c r="AL4" s="64" t="s">
        <v>84</v>
      </c>
      <c r="AM4" s="65" t="s">
        <v>5</v>
      </c>
      <c r="AN4" s="64" t="s">
        <v>6</v>
      </c>
      <c r="AO4" s="64" t="s">
        <v>7</v>
      </c>
      <c r="AP4" s="67" t="s">
        <v>8</v>
      </c>
      <c r="AQ4" s="63" t="s">
        <v>83</v>
      </c>
      <c r="AR4" s="64" t="s">
        <v>84</v>
      </c>
      <c r="AS4" s="65" t="s">
        <v>5</v>
      </c>
      <c r="AT4" s="64" t="s">
        <v>6</v>
      </c>
      <c r="AU4" s="64" t="s">
        <v>7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8">
        <v>6</v>
      </c>
      <c r="C5" s="74"/>
      <c r="D5" s="68">
        <f>VLOOKUP(H5,'item list'!$C$3:$F$58,3,0)</f>
        <v>17</v>
      </c>
      <c r="E5" s="69" t="str">
        <f>VLOOKUP(H5,'item list'!$C$3:$F$58,2,0)</f>
        <v>E</v>
      </c>
      <c r="F5" s="68" t="str">
        <f>VLOOKUP(H5,'item list'!$C$3:$F$58,4,0)</f>
        <v>Health Supplement</v>
      </c>
      <c r="G5" s="68"/>
      <c r="H5" s="91" t="str">
        <f>'[1]20.7-26.7'!$C$25</f>
        <v>Nước yến ĐTHT</v>
      </c>
      <c r="I5" s="68"/>
      <c r="J5" s="74"/>
      <c r="K5" s="68">
        <f>VLOOKUP(O5,'item list'!$C$3:$F$58,3,0)</f>
        <v>17</v>
      </c>
      <c r="L5" s="69" t="str">
        <f>VLOOKUP(O5,'item list'!$C$3:$F$58,2,0)</f>
        <v>E</v>
      </c>
      <c r="M5" s="75" t="str">
        <f>VLOOKUP(O5,'item list'!$C$3:$F$58,4,0)</f>
        <v>Health Supplement</v>
      </c>
      <c r="N5" s="68"/>
      <c r="O5" s="91" t="str">
        <f>'[1]20.7-26.7'!$C$25</f>
        <v>Nước yến ĐTHT</v>
      </c>
      <c r="P5" s="68"/>
      <c r="Q5" s="68"/>
      <c r="R5" s="68">
        <f>VLOOKUP(V5,'item list'!$C$3:$F$58,3,0)</f>
        <v>17</v>
      </c>
      <c r="S5" s="69" t="str">
        <f>VLOOKUP(V5,'item list'!$C$3:$F$58,2,0)</f>
        <v>E</v>
      </c>
      <c r="T5" s="68" t="str">
        <f>VLOOKUP(V5,'item list'!$C$3:$F$58,4,0)</f>
        <v>Health Supplement</v>
      </c>
      <c r="U5" s="68"/>
      <c r="V5" s="91" t="str">
        <f>'[1]20.7-26.7'!$C$25</f>
        <v>Nước yến ĐTHT</v>
      </c>
      <c r="W5" s="68"/>
      <c r="X5" s="74"/>
      <c r="Y5" s="68">
        <f>VLOOKUP(AC5,'item list'!$C$3:$F$58,3,0)</f>
        <v>17</v>
      </c>
      <c r="Z5" s="69" t="str">
        <f>VLOOKUP(AC5,'item list'!$C$3:$F$58,2,0)</f>
        <v>E</v>
      </c>
      <c r="AA5" s="68" t="str">
        <f>VLOOKUP(AC5,'item list'!$C$3:$F$58,4,0)</f>
        <v>Health Supplement</v>
      </c>
      <c r="AB5" s="68"/>
      <c r="AC5" s="91" t="str">
        <f>'[1]13.7-19.7'!$C$25</f>
        <v>Nước yến ĐTHT</v>
      </c>
      <c r="AD5" s="68"/>
      <c r="AE5" s="68"/>
      <c r="AF5" s="68">
        <f>VLOOKUP(AJ5,'item list'!$C$3:$F$58,3,0)</f>
        <v>17</v>
      </c>
      <c r="AG5" s="69" t="str">
        <f>VLOOKUP(AJ5,'item list'!$C$3:$F$58,2,0)</f>
        <v>E</v>
      </c>
      <c r="AH5" s="68" t="str">
        <f>VLOOKUP(AJ5,'item list'!$C$3:$F$58,4,0)</f>
        <v>Health Supplement</v>
      </c>
      <c r="AI5" s="68"/>
      <c r="AJ5" s="91" t="str">
        <f>'[1]13.7-19.7'!$C$25</f>
        <v>Nước yến ĐTHT</v>
      </c>
      <c r="AK5" s="68"/>
      <c r="AL5" s="68">
        <f>VLOOKUP(AP5,'item list'!$C$3:$F$58,3,0)</f>
        <v>17</v>
      </c>
      <c r="AM5" s="69" t="str">
        <f>VLOOKUP(AP5,'item list'!$C$3:$F$58,2,0)</f>
        <v>E</v>
      </c>
      <c r="AN5" s="68" t="str">
        <f>VLOOKUP(AP5,'item list'!$C$3:$F$58,4,0)</f>
        <v>Health Supplement</v>
      </c>
      <c r="AO5" s="68"/>
      <c r="AP5" s="91" t="str">
        <f>'[1]13.7-19.7'!$C$25</f>
        <v>Nước yến ĐTHT</v>
      </c>
      <c r="AQ5" s="68"/>
      <c r="AR5" s="68">
        <f>VLOOKUP(AV5,'item list'!$C$3:$F$58,3,0)</f>
        <v>17</v>
      </c>
      <c r="AS5" s="69" t="str">
        <f>VLOOKUP(AV5,'item list'!$C$3:$F$58,2,0)</f>
        <v>E</v>
      </c>
      <c r="AT5" s="68" t="str">
        <f>VLOOKUP(AV5,'item list'!$C$3:$F$58,4,0)</f>
        <v>Health Supplement</v>
      </c>
      <c r="AU5" s="68"/>
      <c r="AV5" s="91" t="str">
        <f>'[1]13.7-19.7'!$C$25</f>
        <v>Nước yến ĐTHT</v>
      </c>
      <c r="AW5" s="68"/>
      <c r="AX5" s="74"/>
      <c r="AY5" s="68" t="e">
        <f>VLOOKUP(BC5,'item list'!$C$3:$F$58,3,0)</f>
        <v>#N/A</v>
      </c>
      <c r="AZ5" s="69" t="e">
        <f>VLOOKUP(BC5,'item list'!$C$3:$F$58,2,0)</f>
        <v>#N/A</v>
      </c>
      <c r="BA5" s="68" t="e">
        <f>VLOOKUP(BC5,'item list'!$C$3:$F$58,4,0)</f>
        <v>#N/A</v>
      </c>
      <c r="BB5" s="68"/>
      <c r="BC5" s="91"/>
      <c r="BD5" s="68"/>
      <c r="BE5" s="74"/>
      <c r="BF5" s="68" t="e">
        <f>VLOOKUP(BJ5,'item list'!$C$3:$F$58,3,0)</f>
        <v>#N/A</v>
      </c>
      <c r="BG5" s="69" t="e">
        <f>VLOOKUP(BJ5,'item list'!$C$3:$F$58,2,0)</f>
        <v>#N/A</v>
      </c>
      <c r="BH5" s="68" t="e">
        <f>VLOOKUP(BJ5,'item list'!$C$3:$F$58,4,0)</f>
        <v>#N/A</v>
      </c>
      <c r="BI5" s="68"/>
      <c r="BJ5" s="91"/>
      <c r="BK5" s="74"/>
      <c r="BL5" s="68" t="e">
        <f>VLOOKUP(BP5,'item list'!$C$3:$F$58,3,0)</f>
        <v>#REF!</v>
      </c>
      <c r="BM5" s="69" t="e">
        <f>VLOOKUP(BP5,'item list'!$C$3:$F$58,2,0)</f>
        <v>#REF!</v>
      </c>
      <c r="BN5" s="68" t="e">
        <f>VLOOKUP(BP5,'item list'!$C$3:$F$58,4,0)</f>
        <v>#REF!</v>
      </c>
      <c r="BO5" s="68"/>
      <c r="BP5" s="91" t="e">
        <f>#REF!</f>
        <v>#REF!</v>
      </c>
      <c r="BQ5" s="74"/>
      <c r="BR5" s="68" t="e">
        <f>VLOOKUP(BV5,'item list'!$C$3:$F$58,3,0)</f>
        <v>#N/A</v>
      </c>
      <c r="BS5" s="69" t="e">
        <f>VLOOKUP(BV5,'item list'!$C$3:$F$58,2,0)</f>
        <v>#N/A</v>
      </c>
      <c r="BT5" s="68" t="e">
        <f>VLOOKUP(BV5,'item list'!$C$3:$F$58,4,0)</f>
        <v>#N/A</v>
      </c>
      <c r="BU5" s="91"/>
      <c r="BV5" s="91"/>
      <c r="BW5" s="76">
        <v>6</v>
      </c>
      <c r="BX5" s="77"/>
      <c r="BY5" s="77"/>
      <c r="BZ5" s="77"/>
      <c r="CA5" s="77"/>
    </row>
    <row r="6" spans="1:80" ht="19.5" customHeight="1">
      <c r="A6" s="55"/>
      <c r="B6" s="99"/>
      <c r="C6" s="71"/>
      <c r="D6" s="70">
        <f>VLOOKUP(H6,'item list'!$C$3:$F$58,3,0)</f>
        <v>17</v>
      </c>
      <c r="E6" s="72" t="str">
        <f>VLOOKUP(H6,'item list'!$C$3:$F$58,2,0)</f>
        <v>B</v>
      </c>
      <c r="F6" s="70" t="str">
        <f>VLOOKUP(H6,'item list'!$C$3:$F$58,4,0)</f>
        <v>Kitchen Electronics</v>
      </c>
      <c r="G6" s="70"/>
      <c r="H6" s="50" t="str">
        <f>'[1]20.7-26.7'!$C$27</f>
        <v>Nồi cơm điện 3D Bigsun</v>
      </c>
      <c r="I6" s="70"/>
      <c r="J6" s="71"/>
      <c r="K6" s="70">
        <f>VLOOKUP(O6,'item list'!$C$3:$F$58,3,0)</f>
        <v>17</v>
      </c>
      <c r="L6" s="72" t="str">
        <f>VLOOKUP(O6,'item list'!$C$3:$F$58,2,0)</f>
        <v>B</v>
      </c>
      <c r="M6" s="73" t="str">
        <f>VLOOKUP(O6,'item list'!$C$3:$F$58,4,0)</f>
        <v>Kitchen Electronics</v>
      </c>
      <c r="N6" s="70"/>
      <c r="O6" s="50" t="str">
        <f>'[1]20.7-26.7'!$C$27</f>
        <v>Nồi cơm điện 3D Bigsun</v>
      </c>
      <c r="P6" s="70"/>
      <c r="Q6" s="70"/>
      <c r="R6" s="70">
        <f>VLOOKUP(V6,'item list'!$C$3:$F$58,3,0)</f>
        <v>17</v>
      </c>
      <c r="S6" s="72" t="str">
        <f>VLOOKUP(V6,'item list'!$C$3:$F$58,2,0)</f>
        <v>B</v>
      </c>
      <c r="T6" s="70" t="str">
        <f>VLOOKUP(V6,'item list'!$C$3:$F$58,4,0)</f>
        <v>Kitchen Electronics</v>
      </c>
      <c r="U6" s="70"/>
      <c r="V6" s="50" t="str">
        <f>'[1]20.7-26.7'!$C$27</f>
        <v>Nồi cơm điện 3D Bigsun</v>
      </c>
      <c r="W6" s="70"/>
      <c r="X6" s="71"/>
      <c r="Y6" s="70">
        <f>VLOOKUP(AC6,'item list'!$C$3:$F$58,3,0)</f>
        <v>17</v>
      </c>
      <c r="Z6" s="72" t="str">
        <f>VLOOKUP(AC6,'item list'!$C$3:$F$58,2,0)</f>
        <v>B</v>
      </c>
      <c r="AA6" s="70" t="str">
        <f>VLOOKUP(AC6,'item list'!$C$3:$F$58,4,0)</f>
        <v>Kitchen Electronics</v>
      </c>
      <c r="AB6" s="70"/>
      <c r="AC6" s="50" t="str">
        <f>'[1]13.7-19.7'!$C$27</f>
        <v>Nồi cơm điện 3D Bigsun</v>
      </c>
      <c r="AD6" s="70"/>
      <c r="AE6" s="70"/>
      <c r="AF6" s="70">
        <f>VLOOKUP(AJ6,'item list'!$C$3:$F$58,3,0)</f>
        <v>17</v>
      </c>
      <c r="AG6" s="72" t="str">
        <f>VLOOKUP(AJ6,'item list'!$C$3:$F$58,2,0)</f>
        <v>B</v>
      </c>
      <c r="AH6" s="70" t="str">
        <f>VLOOKUP(AJ6,'item list'!$C$3:$F$58,4,0)</f>
        <v>Kitchen Electronics</v>
      </c>
      <c r="AI6" s="70"/>
      <c r="AJ6" s="50" t="str">
        <f>'[1]13.7-19.7'!$C$27</f>
        <v>Nồi cơm điện 3D Bigsun</v>
      </c>
      <c r="AK6" s="70"/>
      <c r="AL6" s="70">
        <f>VLOOKUP(AP6,'item list'!$C$3:$F$58,3,0)</f>
        <v>17</v>
      </c>
      <c r="AM6" s="72" t="str">
        <f>VLOOKUP(AP6,'item list'!$C$3:$F$58,2,0)</f>
        <v>B</v>
      </c>
      <c r="AN6" s="70" t="str">
        <f>VLOOKUP(AP6,'item list'!$C$3:$F$58,4,0)</f>
        <v>Kitchen Electronics</v>
      </c>
      <c r="AO6" s="70"/>
      <c r="AP6" s="50" t="str">
        <f>'[1]13.7-19.7'!$C$27</f>
        <v>Nồi cơm điện 3D Bigsun</v>
      </c>
      <c r="AQ6" s="70"/>
      <c r="AR6" s="70">
        <f>VLOOKUP(AV6,'item list'!$C$3:$F$58,3,0)</f>
        <v>17</v>
      </c>
      <c r="AS6" s="72" t="str">
        <f>VLOOKUP(AV6,'item list'!$C$3:$F$58,2,0)</f>
        <v>B</v>
      </c>
      <c r="AT6" s="70" t="str">
        <f>VLOOKUP(AV6,'item list'!$C$3:$F$58,4,0)</f>
        <v>Kitchen Electronics</v>
      </c>
      <c r="AU6" s="70"/>
      <c r="AV6" s="50" t="str">
        <f>'[1]13.7-19.7'!$C$27</f>
        <v>Nồi cơm điện 3D Bigsun</v>
      </c>
      <c r="AW6" s="70"/>
      <c r="AX6" s="71"/>
      <c r="AY6" s="70" t="e">
        <f>VLOOKUP(BC6,'item list'!$C$3:$F$58,3,0)</f>
        <v>#N/A</v>
      </c>
      <c r="AZ6" s="72" t="e">
        <f>VLOOKUP(BC6,'item list'!$C$3:$F$58,2,0)</f>
        <v>#N/A</v>
      </c>
      <c r="BA6" s="70" t="e">
        <f>VLOOKUP(BC6,'item list'!$C$3:$F$58,4,0)</f>
        <v>#N/A</v>
      </c>
      <c r="BB6" s="70"/>
      <c r="BC6" s="50"/>
      <c r="BD6" s="70"/>
      <c r="BE6" s="71"/>
      <c r="BF6" s="70" t="e">
        <f>VLOOKUP(BJ6,'item list'!$C$3:$F$58,3,0)</f>
        <v>#N/A</v>
      </c>
      <c r="BG6" s="72" t="e">
        <f>VLOOKUP(BJ6,'item list'!$C$3:$F$58,2,0)</f>
        <v>#N/A</v>
      </c>
      <c r="BH6" s="70" t="e">
        <f>VLOOKUP(BJ6,'item list'!$C$3:$F$58,4,0)</f>
        <v>#N/A</v>
      </c>
      <c r="BI6" s="70"/>
      <c r="BJ6" s="50"/>
      <c r="BK6" s="71"/>
      <c r="BL6" s="70" t="e">
        <f>VLOOKUP(BP6,'item list'!$C$3:$F$58,3,0)</f>
        <v>#REF!</v>
      </c>
      <c r="BM6" s="72" t="e">
        <f>VLOOKUP(BP6,'item list'!$C$3:$F$58,2,0)</f>
        <v>#REF!</v>
      </c>
      <c r="BN6" s="70" t="e">
        <f>VLOOKUP(BP6,'item list'!$C$3:$F$58,4,0)</f>
        <v>#REF!</v>
      </c>
      <c r="BO6" s="70"/>
      <c r="BP6" s="50" t="e">
        <f>#REF!</f>
        <v>#REF!</v>
      </c>
      <c r="BQ6" s="71"/>
      <c r="BR6" s="70" t="e">
        <f>VLOOKUP(BV6,'item list'!$C$3:$F$58,3,0)</f>
        <v>#N/A</v>
      </c>
      <c r="BS6" s="72" t="e">
        <f>VLOOKUP(BV6,'item list'!$C$3:$F$58,2,0)</f>
        <v>#N/A</v>
      </c>
      <c r="BT6" s="70" t="e">
        <f>VLOOKUP(BV6,'item list'!$C$3:$F$58,4,0)</f>
        <v>#N/A</v>
      </c>
      <c r="BU6" s="50"/>
      <c r="BV6" s="50"/>
      <c r="BW6" s="78"/>
      <c r="BX6" s="48"/>
      <c r="BY6" s="48"/>
      <c r="BZ6" s="50"/>
      <c r="CA6" s="77"/>
    </row>
    <row r="7" spans="1:80" ht="19.5" customHeight="1">
      <c r="A7" s="55"/>
      <c r="B7" s="99"/>
      <c r="C7" s="71"/>
      <c r="D7" s="70">
        <f>VLOOKUP(H7,'item list'!$C$3:$F$58,3,0)</f>
        <v>18</v>
      </c>
      <c r="E7" s="72" t="str">
        <f>VLOOKUP(H7,'item list'!$C$3:$F$58,2,0)</f>
        <v>D</v>
      </c>
      <c r="F7" s="70" t="str">
        <f>VLOOKUP(H7,'item list'!$C$3:$F$58,4,0)</f>
        <v>Fashion</v>
      </c>
      <c r="G7" s="70"/>
      <c r="H7" s="48" t="str">
        <f>'[1]20.7-26.7'!$C$29</f>
        <v>Bộ đồ lót nữ Vita Bella</v>
      </c>
      <c r="I7" s="70"/>
      <c r="J7" s="71"/>
      <c r="K7" s="70">
        <f>VLOOKUP(O7,'item list'!$C$3:$F$58,3,0)</f>
        <v>18</v>
      </c>
      <c r="L7" s="72" t="str">
        <f>VLOOKUP(O7,'item list'!$C$3:$F$58,2,0)</f>
        <v>D</v>
      </c>
      <c r="M7" s="73" t="str">
        <f>VLOOKUP(O7,'item list'!$C$3:$F$58,4,0)</f>
        <v>Fashion</v>
      </c>
      <c r="N7" s="70"/>
      <c r="O7" s="48" t="str">
        <f>'[1]20.7-26.7'!$C$29</f>
        <v>Bộ đồ lót nữ Vita Bella</v>
      </c>
      <c r="P7" s="70"/>
      <c r="Q7" s="70"/>
      <c r="R7" s="70">
        <f>VLOOKUP(V7,'item list'!$C$3:$F$58,3,0)</f>
        <v>18</v>
      </c>
      <c r="S7" s="72" t="str">
        <f>VLOOKUP(V7,'item list'!$C$3:$F$58,2,0)</f>
        <v>D</v>
      </c>
      <c r="T7" s="70" t="str">
        <f>VLOOKUP(V7,'item list'!$C$3:$F$58,4,0)</f>
        <v>Fashion</v>
      </c>
      <c r="U7" s="70"/>
      <c r="V7" s="48" t="str">
        <f>'[1]20.7-26.7'!$C$29</f>
        <v>Bộ đồ lót nữ Vita Bella</v>
      </c>
      <c r="W7" s="70"/>
      <c r="X7" s="71"/>
      <c r="Y7" s="70">
        <f>VLOOKUP(AC7,'item list'!$C$3:$F$58,3,0)</f>
        <v>20</v>
      </c>
      <c r="Z7" s="72" t="str">
        <f>VLOOKUP(AC7,'item list'!$C$3:$F$58,2,0)</f>
        <v>D</v>
      </c>
      <c r="AA7" s="70" t="str">
        <f>VLOOKUP(AC7,'item list'!$C$3:$F$58,4,0)</f>
        <v>Health Equipment</v>
      </c>
      <c r="AB7" s="70"/>
      <c r="AC7" s="48" t="str">
        <f>'[1]13.7-19.7'!$C$29</f>
        <v>Thiết bị hỗ trợ tập bụng Six Pack Care</v>
      </c>
      <c r="AD7" s="70"/>
      <c r="AE7" s="70"/>
      <c r="AF7" s="70">
        <f>VLOOKUP(AJ7,'item list'!$C$3:$F$58,3,0)</f>
        <v>20</v>
      </c>
      <c r="AG7" s="72" t="str">
        <f>VLOOKUP(AJ7,'item list'!$C$3:$F$58,2,0)</f>
        <v>D</v>
      </c>
      <c r="AH7" s="70" t="str">
        <f>VLOOKUP(AJ7,'item list'!$C$3:$F$58,4,0)</f>
        <v>Health Equipment</v>
      </c>
      <c r="AI7" s="70"/>
      <c r="AJ7" s="48" t="str">
        <f>'[1]13.7-19.7'!$C$29</f>
        <v>Thiết bị hỗ trợ tập bụng Six Pack Care</v>
      </c>
      <c r="AK7" s="70"/>
      <c r="AL7" s="70">
        <f>VLOOKUP(AP7,'item list'!$C$3:$F$58,3,0)</f>
        <v>20</v>
      </c>
      <c r="AM7" s="72" t="str">
        <f>VLOOKUP(AP7,'item list'!$C$3:$F$58,2,0)</f>
        <v>D</v>
      </c>
      <c r="AN7" s="70" t="str">
        <f>VLOOKUP(AP7,'item list'!$C$3:$F$58,4,0)</f>
        <v>Health Equipment</v>
      </c>
      <c r="AO7" s="70"/>
      <c r="AP7" s="48" t="str">
        <f>'[1]13.7-19.7'!$C$29</f>
        <v>Thiết bị hỗ trợ tập bụng Six Pack Care</v>
      </c>
      <c r="AQ7" s="70"/>
      <c r="AR7" s="70">
        <f>VLOOKUP(AV7,'item list'!$C$3:$F$58,3,0)</f>
        <v>20</v>
      </c>
      <c r="AS7" s="72" t="str">
        <f>VLOOKUP(AV7,'item list'!$C$3:$F$58,2,0)</f>
        <v>D</v>
      </c>
      <c r="AT7" s="70" t="str">
        <f>VLOOKUP(AV7,'item list'!$C$3:$F$58,4,0)</f>
        <v>Health Equipment</v>
      </c>
      <c r="AU7" s="70"/>
      <c r="AV7" s="48" t="str">
        <f>'[1]13.7-19.7'!$C$29</f>
        <v>Thiết bị hỗ trợ tập bụng Six Pack Care</v>
      </c>
      <c r="AW7" s="70"/>
      <c r="AX7" s="71"/>
      <c r="AY7" s="70" t="e">
        <f>VLOOKUP(BC7,'item list'!$C$3:$F$58,3,0)</f>
        <v>#N/A</v>
      </c>
      <c r="AZ7" s="72" t="e">
        <f>VLOOKUP(BC7,'item list'!$C$3:$F$58,2,0)</f>
        <v>#N/A</v>
      </c>
      <c r="BA7" s="70" t="e">
        <f>VLOOKUP(BC7,'item list'!$C$3:$F$58,4,0)</f>
        <v>#N/A</v>
      </c>
      <c r="BB7" s="70"/>
      <c r="BC7" s="48"/>
      <c r="BD7" s="70"/>
      <c r="BE7" s="71"/>
      <c r="BF7" s="70" t="e">
        <f>VLOOKUP(BJ7,'item list'!$C$3:$F$58,3,0)</f>
        <v>#N/A</v>
      </c>
      <c r="BG7" s="72" t="e">
        <f>VLOOKUP(BJ7,'item list'!$C$3:$F$58,2,0)</f>
        <v>#N/A</v>
      </c>
      <c r="BH7" s="70" t="e">
        <f>VLOOKUP(BJ7,'item list'!$C$3:$F$58,4,0)</f>
        <v>#N/A</v>
      </c>
      <c r="BI7" s="70"/>
      <c r="BJ7" s="48"/>
      <c r="BK7" s="71"/>
      <c r="BL7" s="70" t="e">
        <f>VLOOKUP(BP7,'item list'!$C$3:$F$58,3,0)</f>
        <v>#REF!</v>
      </c>
      <c r="BM7" s="72" t="e">
        <f>VLOOKUP(BP7,'item list'!$C$3:$F$58,2,0)</f>
        <v>#REF!</v>
      </c>
      <c r="BN7" s="70" t="e">
        <f>VLOOKUP(BP7,'item list'!$C$3:$F$58,4,0)</f>
        <v>#REF!</v>
      </c>
      <c r="BO7" s="70"/>
      <c r="BP7" s="48" t="e">
        <f>#REF!</f>
        <v>#REF!</v>
      </c>
      <c r="BQ7" s="71"/>
      <c r="BR7" s="70" t="e">
        <f>VLOOKUP(BV7,'item list'!$C$3:$F$58,3,0)</f>
        <v>#N/A</v>
      </c>
      <c r="BS7" s="72" t="e">
        <f>VLOOKUP(BV7,'item list'!$C$3:$F$58,2,0)</f>
        <v>#N/A</v>
      </c>
      <c r="BT7" s="70" t="e">
        <f>VLOOKUP(BV7,'item list'!$C$3:$F$58,4,0)</f>
        <v>#N/A</v>
      </c>
      <c r="BU7" s="48"/>
      <c r="BV7" s="48"/>
      <c r="BW7" s="78"/>
      <c r="BX7" s="77"/>
      <c r="BY7" s="70"/>
      <c r="BZ7" s="50"/>
      <c r="CA7" s="77"/>
    </row>
    <row r="8" spans="1:80" ht="20.100000000000001" customHeight="1" thickBot="1">
      <c r="A8" s="55"/>
      <c r="B8" s="99"/>
      <c r="C8" s="71"/>
      <c r="D8" s="70">
        <f>VLOOKUP(H8,'item list'!$C$3:$F$58,3,0)</f>
        <v>17.5</v>
      </c>
      <c r="E8" s="72" t="str">
        <f>VLOOKUP(H8,'item list'!$C$3:$F$58,2,0)</f>
        <v>D</v>
      </c>
      <c r="F8" s="70" t="str">
        <f>VLOOKUP(H8,'item list'!$C$3:$F$58,4,0)</f>
        <v>Household</v>
      </c>
      <c r="G8" s="70"/>
      <c r="H8" s="48" t="str">
        <f>'[1]20.7-26.7'!$C$31</f>
        <v>Vòi nước đa năng Magic Hose</v>
      </c>
      <c r="I8" s="70"/>
      <c r="J8" s="71"/>
      <c r="K8" s="70">
        <f>VLOOKUP(O8,'item list'!$C$3:$F$58,3,0)</f>
        <v>17.5</v>
      </c>
      <c r="L8" s="72" t="str">
        <f>VLOOKUP(O8,'item list'!$C$3:$F$58,2,0)</f>
        <v>D</v>
      </c>
      <c r="M8" s="73" t="str">
        <f>VLOOKUP(O8,'item list'!$C$3:$F$58,4,0)</f>
        <v>Household</v>
      </c>
      <c r="N8" s="70"/>
      <c r="O8" s="48" t="str">
        <f>'[1]20.7-26.7'!$C$31</f>
        <v>Vòi nước đa năng Magic Hose</v>
      </c>
      <c r="P8" s="70"/>
      <c r="Q8" s="70"/>
      <c r="R8" s="70">
        <f>VLOOKUP(V8,'item list'!$C$3:$F$58,3,0)</f>
        <v>17.5</v>
      </c>
      <c r="S8" s="72" t="str">
        <f>VLOOKUP(V8,'item list'!$C$3:$F$58,2,0)</f>
        <v>D</v>
      </c>
      <c r="T8" s="70" t="str">
        <f>VLOOKUP(V8,'item list'!$C$3:$F$58,4,0)</f>
        <v>Household</v>
      </c>
      <c r="U8" s="70"/>
      <c r="V8" s="48" t="str">
        <f>'[1]20.7-26.7'!$C$31</f>
        <v>Vòi nước đa năng Magic Hose</v>
      </c>
      <c r="W8" s="70"/>
      <c r="X8" s="71"/>
      <c r="Y8" s="70">
        <f>VLOOKUP(AC8,'item list'!$C$3:$F$58,3,0)</f>
        <v>18</v>
      </c>
      <c r="Z8" s="72" t="str">
        <f>VLOOKUP(AC8,'item list'!$C$3:$F$58,2,0)</f>
        <v>D</v>
      </c>
      <c r="AA8" s="70" t="str">
        <f>VLOOKUP(AC8,'item list'!$C$3:$F$58,4,0)</f>
        <v>Fashion</v>
      </c>
      <c r="AB8" s="70"/>
      <c r="AC8" s="48" t="str">
        <f>'[1]13.7-19.7'!$C$31</f>
        <v>Bộ đồ lót nữ Vita Bella</v>
      </c>
      <c r="AD8" s="70"/>
      <c r="AE8" s="70"/>
      <c r="AF8" s="70">
        <f>VLOOKUP(AJ8,'item list'!$C$3:$F$58,3,0)</f>
        <v>18</v>
      </c>
      <c r="AG8" s="72" t="str">
        <f>VLOOKUP(AJ8,'item list'!$C$3:$F$58,2,0)</f>
        <v>D</v>
      </c>
      <c r="AH8" s="70" t="str">
        <f>VLOOKUP(AJ8,'item list'!$C$3:$F$58,4,0)</f>
        <v>Fashion</v>
      </c>
      <c r="AI8" s="70"/>
      <c r="AJ8" s="48" t="str">
        <f>'[1]13.7-19.7'!$C$31</f>
        <v>Bộ đồ lót nữ Vita Bella</v>
      </c>
      <c r="AK8" s="70"/>
      <c r="AL8" s="70">
        <f>VLOOKUP(AP8,'item list'!$C$3:$F$58,3,0)</f>
        <v>18</v>
      </c>
      <c r="AM8" s="72" t="str">
        <f>VLOOKUP(AP8,'item list'!$C$3:$F$58,2,0)</f>
        <v>D</v>
      </c>
      <c r="AN8" s="70" t="str">
        <f>VLOOKUP(AP8,'item list'!$C$3:$F$58,4,0)</f>
        <v>Fashion</v>
      </c>
      <c r="AO8" s="70"/>
      <c r="AP8" s="48" t="str">
        <f>'[1]13.7-19.7'!$C$31</f>
        <v>Bộ đồ lót nữ Vita Bella</v>
      </c>
      <c r="AQ8" s="70"/>
      <c r="AR8" s="70">
        <f>VLOOKUP(AV8,'item list'!$C$3:$F$58,3,0)</f>
        <v>18</v>
      </c>
      <c r="AS8" s="72" t="str">
        <f>VLOOKUP(AV8,'item list'!$C$3:$F$58,2,0)</f>
        <v>D</v>
      </c>
      <c r="AT8" s="70" t="str">
        <f>VLOOKUP(AV8,'item list'!$C$3:$F$58,4,0)</f>
        <v>Fashion</v>
      </c>
      <c r="AU8" s="70"/>
      <c r="AV8" s="48" t="str">
        <f>'[1]13.7-19.7'!$C$31</f>
        <v>Bộ đồ lót nữ Vita Bella</v>
      </c>
      <c r="AW8" s="70"/>
      <c r="AX8" s="71"/>
      <c r="AY8" s="70" t="e">
        <f>VLOOKUP(BC8,'item list'!$C$3:$F$58,3,0)</f>
        <v>#N/A</v>
      </c>
      <c r="AZ8" s="72" t="e">
        <f>VLOOKUP(BC8,'item list'!$C$3:$F$58,2,0)</f>
        <v>#N/A</v>
      </c>
      <c r="BA8" s="70" t="e">
        <f>VLOOKUP(BC8,'item list'!$C$3:$F$58,4,0)</f>
        <v>#N/A</v>
      </c>
      <c r="BB8" s="70"/>
      <c r="BC8" s="48"/>
      <c r="BD8" s="70"/>
      <c r="BE8" s="71"/>
      <c r="BF8" s="70" t="e">
        <f>VLOOKUP(BJ8,'item list'!$C$3:$F$58,3,0)</f>
        <v>#N/A</v>
      </c>
      <c r="BG8" s="72" t="e">
        <f>VLOOKUP(BJ8,'item list'!$C$3:$F$58,2,0)</f>
        <v>#N/A</v>
      </c>
      <c r="BH8" s="70" t="e">
        <f>VLOOKUP(BJ8,'item list'!$C$3:$F$58,4,0)</f>
        <v>#N/A</v>
      </c>
      <c r="BI8" s="70"/>
      <c r="BJ8" s="48"/>
      <c r="BK8" s="71"/>
      <c r="BL8" s="70" t="e">
        <f>VLOOKUP(BP8,'item list'!$C$3:$F$58,3,0)</f>
        <v>#REF!</v>
      </c>
      <c r="BM8" s="72" t="e">
        <f>VLOOKUP(BP8,'item list'!$C$3:$F$58,2,0)</f>
        <v>#REF!</v>
      </c>
      <c r="BN8" s="70" t="e">
        <f>VLOOKUP(BP8,'item list'!$C$3:$F$58,4,0)</f>
        <v>#REF!</v>
      </c>
      <c r="BO8" s="70"/>
      <c r="BP8" s="48" t="e">
        <f>#REF!</f>
        <v>#REF!</v>
      </c>
      <c r="BQ8" s="71"/>
      <c r="BR8" s="70" t="e">
        <f>VLOOKUP(BV8,'item list'!$C$3:$F$58,3,0)</f>
        <v>#N/A</v>
      </c>
      <c r="BS8" s="72" t="e">
        <f>VLOOKUP(BV8,'item list'!$C$3:$F$58,2,0)</f>
        <v>#N/A</v>
      </c>
      <c r="BT8" s="70" t="e">
        <f>VLOOKUP(BV8,'item list'!$C$3:$F$58,4,0)</f>
        <v>#N/A</v>
      </c>
      <c r="BU8" s="48"/>
      <c r="BV8" s="48"/>
      <c r="BW8" s="78"/>
      <c r="BX8" s="77"/>
      <c r="BY8" s="48"/>
      <c r="BZ8" s="50"/>
      <c r="CA8" s="77"/>
    </row>
    <row r="9" spans="1:80" ht="19.5" customHeight="1">
      <c r="A9" s="55"/>
      <c r="B9" s="98">
        <v>7</v>
      </c>
      <c r="C9" s="71"/>
      <c r="D9" s="70">
        <f>VLOOKUP(H9,'item list'!$C$3:$F$58,3,0)</f>
        <v>15.5</v>
      </c>
      <c r="E9" s="72" t="str">
        <f>VLOOKUP(H9,'item list'!$C$3:$F$58,2,0)</f>
        <v>D</v>
      </c>
      <c r="F9" s="70" t="str">
        <f>VLOOKUP(H9,'item list'!$C$3:$F$58,4,0)</f>
        <v>Fashion</v>
      </c>
      <c r="G9" s="70"/>
      <c r="H9" s="50" t="str">
        <f>'[1]20.7-26.7'!$C$33</f>
        <v>Nón BH Asia</v>
      </c>
      <c r="I9" s="70"/>
      <c r="J9" s="71"/>
      <c r="K9" s="70">
        <f>VLOOKUP(O9,'item list'!$C$3:$F$58,3,0)</f>
        <v>15.5</v>
      </c>
      <c r="L9" s="72" t="str">
        <f>VLOOKUP(O9,'item list'!$C$3:$F$58,2,0)</f>
        <v>D</v>
      </c>
      <c r="M9" s="73" t="str">
        <f>VLOOKUP(O9,'item list'!$C$3:$F$58,4,0)</f>
        <v>Fashion</v>
      </c>
      <c r="N9" s="70"/>
      <c r="O9" s="50" t="str">
        <f>'[1]20.7-26.7'!$C$33</f>
        <v>Nón BH Asia</v>
      </c>
      <c r="P9" s="70"/>
      <c r="Q9" s="70"/>
      <c r="R9" s="70">
        <f>VLOOKUP(V9,'item list'!$C$3:$F$58,3,0)</f>
        <v>15.5</v>
      </c>
      <c r="S9" s="72" t="str">
        <f>VLOOKUP(V9,'item list'!$C$3:$F$58,2,0)</f>
        <v>D</v>
      </c>
      <c r="T9" s="70" t="str">
        <f>VLOOKUP(V9,'item list'!$C$3:$F$58,4,0)</f>
        <v>Fashion</v>
      </c>
      <c r="U9" s="70"/>
      <c r="V9" s="50" t="str">
        <f>'[1]20.7-26.7'!$C$33</f>
        <v>Nón BH Asia</v>
      </c>
      <c r="W9" s="70"/>
      <c r="X9" s="71"/>
      <c r="Y9" s="70">
        <f>VLOOKUP(AC9,'item list'!$C$3:$F$58,3,0)</f>
        <v>19</v>
      </c>
      <c r="Z9" s="72" t="str">
        <f>VLOOKUP(AC9,'item list'!$C$3:$F$58,2,0)</f>
        <v>E</v>
      </c>
      <c r="AA9" s="70" t="str">
        <f>VLOOKUP(AC9,'item list'!$C$3:$F$58,4,0)</f>
        <v>Health Supplement</v>
      </c>
      <c r="AB9" s="70"/>
      <c r="AC9" s="50" t="str">
        <f>'[1]13.7-19.7'!$C$33</f>
        <v>Cao hồng sâm Hàn Quốc 6 năm tuổi</v>
      </c>
      <c r="AD9" s="70"/>
      <c r="AE9" s="70"/>
      <c r="AF9" s="70">
        <f>VLOOKUP(AJ9,'item list'!$C$3:$F$58,3,0)</f>
        <v>19</v>
      </c>
      <c r="AG9" s="72" t="str">
        <f>VLOOKUP(AJ9,'item list'!$C$3:$F$58,2,0)</f>
        <v>E</v>
      </c>
      <c r="AH9" s="70" t="str">
        <f>VLOOKUP(AJ9,'item list'!$C$3:$F$58,4,0)</f>
        <v>Health Supplement</v>
      </c>
      <c r="AI9" s="70"/>
      <c r="AJ9" s="50" t="str">
        <f>'[1]13.7-19.7'!$C$33</f>
        <v>Cao hồng sâm Hàn Quốc 6 năm tuổi</v>
      </c>
      <c r="AK9" s="70"/>
      <c r="AL9" s="70">
        <f>VLOOKUP(AP9,'item list'!$C$3:$F$58,3,0)</f>
        <v>19</v>
      </c>
      <c r="AM9" s="72" t="str">
        <f>VLOOKUP(AP9,'item list'!$C$3:$F$58,2,0)</f>
        <v>E</v>
      </c>
      <c r="AN9" s="70" t="str">
        <f>VLOOKUP(AP9,'item list'!$C$3:$F$58,4,0)</f>
        <v>Health Supplement</v>
      </c>
      <c r="AO9" s="70"/>
      <c r="AP9" s="50" t="str">
        <f>'[1]13.7-19.7'!$C$33</f>
        <v>Cao hồng sâm Hàn Quốc 6 năm tuổi</v>
      </c>
      <c r="AQ9" s="70"/>
      <c r="AR9" s="70">
        <f>VLOOKUP(AV9,'item list'!$C$3:$F$58,3,0)</f>
        <v>19</v>
      </c>
      <c r="AS9" s="72" t="str">
        <f>VLOOKUP(AV9,'item list'!$C$3:$F$58,2,0)</f>
        <v>E</v>
      </c>
      <c r="AT9" s="70" t="str">
        <f>VLOOKUP(AV9,'item list'!$C$3:$F$58,4,0)</f>
        <v>Health Supplement</v>
      </c>
      <c r="AU9" s="70"/>
      <c r="AV9" s="50" t="str">
        <f>'[1]13.7-19.7'!$C$33</f>
        <v>Cao hồng sâm Hàn Quốc 6 năm tuổi</v>
      </c>
      <c r="AW9" s="70"/>
      <c r="AX9" s="71"/>
      <c r="AY9" s="70" t="e">
        <f>VLOOKUP(BC9,'item list'!$C$3:$F$58,3,0)</f>
        <v>#N/A</v>
      </c>
      <c r="AZ9" s="72" t="e">
        <f>VLOOKUP(BC9,'item list'!$C$3:$F$58,2,0)</f>
        <v>#N/A</v>
      </c>
      <c r="BA9" s="70" t="e">
        <f>VLOOKUP(BC9,'item list'!$C$3:$F$58,4,0)</f>
        <v>#N/A</v>
      </c>
      <c r="BB9" s="70"/>
      <c r="BC9" s="50"/>
      <c r="BD9" s="70"/>
      <c r="BE9" s="71"/>
      <c r="BF9" s="70" t="e">
        <f>VLOOKUP(BJ9,'item list'!$C$3:$F$58,3,0)</f>
        <v>#N/A</v>
      </c>
      <c r="BG9" s="72" t="e">
        <f>VLOOKUP(BJ9,'item list'!$C$3:$F$58,2,0)</f>
        <v>#N/A</v>
      </c>
      <c r="BH9" s="70" t="e">
        <f>VLOOKUP(BJ9,'item list'!$C$3:$F$58,4,0)</f>
        <v>#N/A</v>
      </c>
      <c r="BI9" s="70"/>
      <c r="BJ9" s="50"/>
      <c r="BK9" s="71"/>
      <c r="BL9" s="70" t="e">
        <f>VLOOKUP(BP9,'item list'!$C$3:$F$58,3,0)</f>
        <v>#REF!</v>
      </c>
      <c r="BM9" s="72" t="e">
        <f>VLOOKUP(BP9,'item list'!$C$3:$F$58,2,0)</f>
        <v>#REF!</v>
      </c>
      <c r="BN9" s="70" t="e">
        <f>VLOOKUP(BP9,'item list'!$C$3:$F$58,4,0)</f>
        <v>#REF!</v>
      </c>
      <c r="BO9" s="70"/>
      <c r="BP9" s="50" t="e">
        <f>#REF!</f>
        <v>#REF!</v>
      </c>
      <c r="BQ9" s="71"/>
      <c r="BR9" s="70" t="e">
        <f>VLOOKUP(BV9,'item list'!$C$3:$F$58,3,0)</f>
        <v>#N/A</v>
      </c>
      <c r="BS9" s="72" t="e">
        <f>VLOOKUP(BV9,'item list'!$C$3:$F$58,2,0)</f>
        <v>#N/A</v>
      </c>
      <c r="BT9" s="70" t="e">
        <f>VLOOKUP(BV9,'item list'!$C$3:$F$58,4,0)</f>
        <v>#N/A</v>
      </c>
      <c r="BU9" s="50"/>
      <c r="BV9" s="50"/>
      <c r="BW9" s="76">
        <v>7</v>
      </c>
      <c r="BX9" s="77"/>
      <c r="BY9" s="50"/>
      <c r="BZ9" s="48"/>
      <c r="CA9" s="50"/>
      <c r="CB9" s="77"/>
    </row>
    <row r="10" spans="1:80" ht="19.5" customHeight="1">
      <c r="A10" s="55"/>
      <c r="B10" s="99"/>
      <c r="C10" s="71"/>
      <c r="D10" s="70">
        <f>VLOOKUP(H10,'item list'!$C$3:$F$58,3,0)</f>
        <v>17</v>
      </c>
      <c r="E10" s="72" t="str">
        <f>VLOOKUP(H10,'item list'!$C$3:$F$58,2,0)</f>
        <v>B</v>
      </c>
      <c r="F10" s="70" t="str">
        <f>VLOOKUP(H10,'item list'!$C$3:$F$58,4,0)</f>
        <v>Health Equipment</v>
      </c>
      <c r="G10" s="70"/>
      <c r="H10" s="48" t="str">
        <f>'[1]20.7-26.7'!$C$35</f>
        <v>Nệm massage Bella</v>
      </c>
      <c r="I10" s="70"/>
      <c r="J10" s="71"/>
      <c r="K10" s="70">
        <f>VLOOKUP(O10,'item list'!$C$3:$F$58,3,0)</f>
        <v>17</v>
      </c>
      <c r="L10" s="72" t="str">
        <f>VLOOKUP(O10,'item list'!$C$3:$F$58,2,0)</f>
        <v>B</v>
      </c>
      <c r="M10" s="73" t="str">
        <f>VLOOKUP(O10,'item list'!$C$3:$F$58,4,0)</f>
        <v>Health Equipment</v>
      </c>
      <c r="N10" s="70"/>
      <c r="O10" s="48" t="str">
        <f>'[1]20.7-26.7'!$C$35</f>
        <v>Nệm massage Bella</v>
      </c>
      <c r="P10" s="70"/>
      <c r="Q10" s="70"/>
      <c r="R10" s="70">
        <f>VLOOKUP(V10,'item list'!$C$3:$F$58,3,0)</f>
        <v>17</v>
      </c>
      <c r="S10" s="72" t="str">
        <f>VLOOKUP(V10,'item list'!$C$3:$F$58,2,0)</f>
        <v>B</v>
      </c>
      <c r="T10" s="70" t="str">
        <f>VLOOKUP(V10,'item list'!$C$3:$F$58,4,0)</f>
        <v>Health Equipment</v>
      </c>
      <c r="U10" s="70"/>
      <c r="V10" s="48" t="str">
        <f>'[1]20.7-26.7'!$C$35</f>
        <v>Nệm massage Bella</v>
      </c>
      <c r="W10" s="70"/>
      <c r="X10" s="71"/>
      <c r="Y10" s="70">
        <f>VLOOKUP(AC10,'item list'!$C$3:$F$58,3,0)</f>
        <v>17</v>
      </c>
      <c r="Z10" s="72" t="str">
        <f>VLOOKUP(AC10,'item list'!$C$3:$F$58,2,0)</f>
        <v>B</v>
      </c>
      <c r="AA10" s="70" t="str">
        <f>VLOOKUP(AC10,'item list'!$C$3:$F$58,4,0)</f>
        <v>Health Equipment</v>
      </c>
      <c r="AB10" s="70"/>
      <c r="AC10" s="48" t="str">
        <f>'[1]13.7-19.7'!$C$35</f>
        <v>Nệm massage Bella</v>
      </c>
      <c r="AD10" s="70"/>
      <c r="AE10" s="70"/>
      <c r="AF10" s="70">
        <f>VLOOKUP(AJ10,'item list'!$C$3:$F$58,3,0)</f>
        <v>17</v>
      </c>
      <c r="AG10" s="72" t="str">
        <f>VLOOKUP(AJ10,'item list'!$C$3:$F$58,2,0)</f>
        <v>B</v>
      </c>
      <c r="AH10" s="70" t="str">
        <f>VLOOKUP(AJ10,'item list'!$C$3:$F$58,4,0)</f>
        <v>Health Equipment</v>
      </c>
      <c r="AI10" s="70"/>
      <c r="AJ10" s="48" t="str">
        <f>'[1]13.7-19.7'!$C$35</f>
        <v>Nệm massage Bella</v>
      </c>
      <c r="AK10" s="70"/>
      <c r="AL10" s="70">
        <f>VLOOKUP(AP10,'item list'!$C$3:$F$58,3,0)</f>
        <v>17</v>
      </c>
      <c r="AM10" s="72" t="str">
        <f>VLOOKUP(AP10,'item list'!$C$3:$F$58,2,0)</f>
        <v>B</v>
      </c>
      <c r="AN10" s="70" t="str">
        <f>VLOOKUP(AP10,'item list'!$C$3:$F$58,4,0)</f>
        <v>Health Equipment</v>
      </c>
      <c r="AO10" s="70"/>
      <c r="AP10" s="48" t="str">
        <f>'[1]13.7-19.7'!$C$35</f>
        <v>Nệm massage Bella</v>
      </c>
      <c r="AQ10" s="70"/>
      <c r="AR10" s="70">
        <f>VLOOKUP(AV10,'item list'!$C$3:$F$58,3,0)</f>
        <v>17</v>
      </c>
      <c r="AS10" s="72" t="str">
        <f>VLOOKUP(AV10,'item list'!$C$3:$F$58,2,0)</f>
        <v>B</v>
      </c>
      <c r="AT10" s="70" t="str">
        <f>VLOOKUP(AV10,'item list'!$C$3:$F$58,4,0)</f>
        <v>Health Equipment</v>
      </c>
      <c r="AU10" s="70"/>
      <c r="AV10" s="48" t="str">
        <f>'[1]13.7-19.7'!$C$35</f>
        <v>Nệm massage Bella</v>
      </c>
      <c r="AW10" s="70"/>
      <c r="AX10" s="71"/>
      <c r="AY10" s="70" t="e">
        <f>VLOOKUP(BC10,'item list'!$C$3:$F$58,3,0)</f>
        <v>#N/A</v>
      </c>
      <c r="AZ10" s="72" t="e">
        <f>VLOOKUP(BC10,'item list'!$C$3:$F$58,2,0)</f>
        <v>#N/A</v>
      </c>
      <c r="BA10" s="70" t="e">
        <f>VLOOKUP(BC10,'item list'!$C$3:$F$58,4,0)</f>
        <v>#N/A</v>
      </c>
      <c r="BB10" s="70"/>
      <c r="BC10" s="48"/>
      <c r="BD10" s="70"/>
      <c r="BE10" s="71"/>
      <c r="BF10" s="70" t="e">
        <f>VLOOKUP(BJ10,'item list'!$C$3:$F$58,3,0)</f>
        <v>#N/A</v>
      </c>
      <c r="BG10" s="72" t="e">
        <f>VLOOKUP(BJ10,'item list'!$C$3:$F$58,2,0)</f>
        <v>#N/A</v>
      </c>
      <c r="BH10" s="70" t="e">
        <f>VLOOKUP(BJ10,'item list'!$C$3:$F$58,4,0)</f>
        <v>#N/A</v>
      </c>
      <c r="BI10" s="70"/>
      <c r="BJ10" s="48"/>
      <c r="BK10" s="71"/>
      <c r="BL10" s="70" t="e">
        <f>VLOOKUP(BP10,'item list'!$C$3:$F$58,3,0)</f>
        <v>#REF!</v>
      </c>
      <c r="BM10" s="72" t="e">
        <f>VLOOKUP(BP10,'item list'!$C$3:$F$58,2,0)</f>
        <v>#REF!</v>
      </c>
      <c r="BN10" s="70" t="e">
        <f>VLOOKUP(BP10,'item list'!$C$3:$F$58,4,0)</f>
        <v>#REF!</v>
      </c>
      <c r="BO10" s="70"/>
      <c r="BP10" s="48" t="e">
        <f>#REF!</f>
        <v>#REF!</v>
      </c>
      <c r="BQ10" s="71"/>
      <c r="BR10" s="70" t="e">
        <f>VLOOKUP(BV10,'item list'!$C$3:$F$58,3,0)</f>
        <v>#N/A</v>
      </c>
      <c r="BS10" s="72" t="e">
        <f>VLOOKUP(BV10,'item list'!$C$3:$F$58,2,0)</f>
        <v>#N/A</v>
      </c>
      <c r="BT10" s="70" t="e">
        <f>VLOOKUP(BV10,'item list'!$C$3:$F$58,4,0)</f>
        <v>#N/A</v>
      </c>
      <c r="BU10" s="48"/>
      <c r="BV10" s="48"/>
      <c r="BW10" s="78"/>
      <c r="BX10" s="77"/>
      <c r="BY10" s="50"/>
      <c r="BZ10" s="48"/>
      <c r="CA10" s="77"/>
      <c r="CB10" s="77"/>
    </row>
    <row r="11" spans="1:80" ht="19.5" customHeight="1">
      <c r="A11" s="55"/>
      <c r="B11" s="99"/>
      <c r="C11" s="71"/>
      <c r="D11" s="70">
        <f>VLOOKUP(H11,'item list'!$C$3:$F$58,3,0)</f>
        <v>17</v>
      </c>
      <c r="E11" s="72" t="str">
        <f>VLOOKUP(H11,'item list'!$C$3:$F$58,2,0)</f>
        <v>B</v>
      </c>
      <c r="F11" s="70" t="str">
        <f>VLOOKUP(H11,'item list'!$C$3:$F$58,4,0)</f>
        <v>Household</v>
      </c>
      <c r="G11" s="70"/>
      <c r="H11" s="50" t="str">
        <f>'[1]20.7-26.7'!$C$37</f>
        <v>Máy khoan cầm tay 103 món D.I.Y</v>
      </c>
      <c r="I11" s="70"/>
      <c r="J11" s="71"/>
      <c r="K11" s="70">
        <f>VLOOKUP(O11,'item list'!$C$3:$F$58,3,0)</f>
        <v>17</v>
      </c>
      <c r="L11" s="72" t="str">
        <f>VLOOKUP(O11,'item list'!$C$3:$F$58,2,0)</f>
        <v>B</v>
      </c>
      <c r="M11" s="73" t="str">
        <f>VLOOKUP(O11,'item list'!$C$3:$F$58,4,0)</f>
        <v>Household</v>
      </c>
      <c r="N11" s="70"/>
      <c r="O11" s="50" t="str">
        <f>'[1]20.7-26.7'!$C$37</f>
        <v>Máy khoan cầm tay 103 món D.I.Y</v>
      </c>
      <c r="P11" s="70"/>
      <c r="Q11" s="70"/>
      <c r="R11" s="70">
        <f>VLOOKUP(V11,'item list'!$C$3:$F$58,3,0)</f>
        <v>17</v>
      </c>
      <c r="S11" s="72" t="str">
        <f>VLOOKUP(V11,'item list'!$C$3:$F$58,2,0)</f>
        <v>B</v>
      </c>
      <c r="T11" s="70" t="str">
        <f>VLOOKUP(V11,'item list'!$C$3:$F$58,4,0)</f>
        <v>Household</v>
      </c>
      <c r="U11" s="70"/>
      <c r="V11" s="50" t="str">
        <f>'[1]20.7-26.7'!$C$37</f>
        <v>Máy khoan cầm tay 103 món D.I.Y</v>
      </c>
      <c r="W11" s="70"/>
      <c r="X11" s="71"/>
      <c r="Y11" s="70">
        <f>VLOOKUP(AC11,'item list'!$C$3:$F$58,3,0)</f>
        <v>17</v>
      </c>
      <c r="Z11" s="72" t="str">
        <f>VLOOKUP(AC11,'item list'!$C$3:$F$58,2,0)</f>
        <v>B</v>
      </c>
      <c r="AA11" s="70" t="str">
        <f>VLOOKUP(AC11,'item list'!$C$3:$F$58,4,0)</f>
        <v>Household</v>
      </c>
      <c r="AB11" s="70"/>
      <c r="AC11" s="50" t="str">
        <f>'[1]13.7-19.7'!$C$37</f>
        <v>Máy khoan cầm tay 103 món D.I.Y</v>
      </c>
      <c r="AD11" s="70"/>
      <c r="AE11" s="70"/>
      <c r="AF11" s="70">
        <f>VLOOKUP(AJ11,'item list'!$C$3:$F$58,3,0)</f>
        <v>17</v>
      </c>
      <c r="AG11" s="72" t="str">
        <f>VLOOKUP(AJ11,'item list'!$C$3:$F$58,2,0)</f>
        <v>B</v>
      </c>
      <c r="AH11" s="70" t="str">
        <f>VLOOKUP(AJ11,'item list'!$C$3:$F$58,4,0)</f>
        <v>Household</v>
      </c>
      <c r="AI11" s="70"/>
      <c r="AJ11" s="50" t="str">
        <f>'[1]13.7-19.7'!$C$37</f>
        <v>Máy khoan cầm tay 103 món D.I.Y</v>
      </c>
      <c r="AK11" s="70"/>
      <c r="AL11" s="70">
        <f>VLOOKUP(AP11,'item list'!$C$3:$F$58,3,0)</f>
        <v>17</v>
      </c>
      <c r="AM11" s="72" t="str">
        <f>VLOOKUP(AP11,'item list'!$C$3:$F$58,2,0)</f>
        <v>B</v>
      </c>
      <c r="AN11" s="70" t="str">
        <f>VLOOKUP(AP11,'item list'!$C$3:$F$58,4,0)</f>
        <v>Household</v>
      </c>
      <c r="AO11" s="70"/>
      <c r="AP11" s="50" t="str">
        <f>'[1]13.7-19.7'!$C$37</f>
        <v>Máy khoan cầm tay 103 món D.I.Y</v>
      </c>
      <c r="AQ11" s="70"/>
      <c r="AR11" s="70">
        <f>VLOOKUP(AV11,'item list'!$C$3:$F$58,3,0)</f>
        <v>17</v>
      </c>
      <c r="AS11" s="72" t="str">
        <f>VLOOKUP(AV11,'item list'!$C$3:$F$58,2,0)</f>
        <v>B</v>
      </c>
      <c r="AT11" s="70" t="str">
        <f>VLOOKUP(AV11,'item list'!$C$3:$F$58,4,0)</f>
        <v>Household</v>
      </c>
      <c r="AU11" s="70"/>
      <c r="AV11" s="50" t="str">
        <f>'[1]13.7-19.7'!$C$37</f>
        <v>Máy khoan cầm tay 103 món D.I.Y</v>
      </c>
      <c r="AW11" s="70"/>
      <c r="AX11" s="71"/>
      <c r="AY11" s="70" t="e">
        <f>VLOOKUP(BC11,'item list'!$C$3:$F$58,3,0)</f>
        <v>#N/A</v>
      </c>
      <c r="AZ11" s="72" t="e">
        <f>VLOOKUP(BC11,'item list'!$C$3:$F$58,2,0)</f>
        <v>#N/A</v>
      </c>
      <c r="BA11" s="70" t="e">
        <f>VLOOKUP(BC11,'item list'!$C$3:$F$58,4,0)</f>
        <v>#N/A</v>
      </c>
      <c r="BB11" s="70"/>
      <c r="BC11" s="50"/>
      <c r="BD11" s="70"/>
      <c r="BE11" s="71"/>
      <c r="BF11" s="70" t="e">
        <f>VLOOKUP(BJ11,'item list'!$C$3:$F$58,3,0)</f>
        <v>#N/A</v>
      </c>
      <c r="BG11" s="72" t="e">
        <f>VLOOKUP(BJ11,'item list'!$C$3:$F$58,2,0)</f>
        <v>#N/A</v>
      </c>
      <c r="BH11" s="70" t="e">
        <f>VLOOKUP(BJ11,'item list'!$C$3:$F$58,4,0)</f>
        <v>#N/A</v>
      </c>
      <c r="BI11" s="70"/>
      <c r="BJ11" s="50"/>
      <c r="BK11" s="71"/>
      <c r="BL11" s="70" t="e">
        <f>VLOOKUP(BP11,'item list'!$C$3:$F$58,3,0)</f>
        <v>#REF!</v>
      </c>
      <c r="BM11" s="72" t="e">
        <f>VLOOKUP(BP11,'item list'!$C$3:$F$58,2,0)</f>
        <v>#REF!</v>
      </c>
      <c r="BN11" s="70" t="e">
        <f>VLOOKUP(BP11,'item list'!$C$3:$F$58,4,0)</f>
        <v>#REF!</v>
      </c>
      <c r="BO11" s="70"/>
      <c r="BP11" s="50" t="e">
        <f>#REF!</f>
        <v>#REF!</v>
      </c>
      <c r="BQ11" s="71"/>
      <c r="BR11" s="70" t="e">
        <f>VLOOKUP(BV11,'item list'!$C$3:$F$58,3,0)</f>
        <v>#N/A</v>
      </c>
      <c r="BS11" s="72" t="e">
        <f>VLOOKUP(BV11,'item list'!$C$3:$F$58,2,0)</f>
        <v>#N/A</v>
      </c>
      <c r="BT11" s="70" t="e">
        <f>VLOOKUP(BV11,'item list'!$C$3:$F$58,4,0)</f>
        <v>#N/A</v>
      </c>
      <c r="BU11" s="50"/>
      <c r="BV11" s="50"/>
      <c r="BW11" s="78"/>
      <c r="BX11" s="77"/>
      <c r="BY11" s="50"/>
      <c r="BZ11" s="48"/>
      <c r="CA11" s="50"/>
      <c r="CB11" s="77"/>
    </row>
    <row r="12" spans="1:80" ht="20.100000000000001" customHeight="1" thickBot="1">
      <c r="A12" s="55"/>
      <c r="B12" s="99"/>
      <c r="C12" s="71"/>
      <c r="D12" s="70">
        <f>VLOOKUP(H12,'item list'!$C$3:$F$58,3,0)</f>
        <v>20.5</v>
      </c>
      <c r="E12" s="72" t="str">
        <f>VLOOKUP(H12,'item list'!$C$3:$F$58,2,0)</f>
        <v>D</v>
      </c>
      <c r="F12" s="70" t="str">
        <f>VLOOKUP(H12,'item list'!$C$3:$F$58,4,0)</f>
        <v>Kitchen Electronics</v>
      </c>
      <c r="G12" s="70"/>
      <c r="H12" s="50" t="str">
        <f>'[1]20.7-26.7'!$C$39</f>
        <v>Máy xay cầm tay Donlim</v>
      </c>
      <c r="I12" s="70"/>
      <c r="J12" s="71"/>
      <c r="K12" s="70">
        <f>VLOOKUP(O12,'item list'!$C$3:$F$58,3,0)</f>
        <v>20.5</v>
      </c>
      <c r="L12" s="72" t="str">
        <f>VLOOKUP(O12,'item list'!$C$3:$F$58,2,0)</f>
        <v>D</v>
      </c>
      <c r="M12" s="73" t="str">
        <f>VLOOKUP(O12,'item list'!$C$3:$F$58,4,0)</f>
        <v>Kitchen Electronics</v>
      </c>
      <c r="N12" s="70"/>
      <c r="O12" s="50" t="str">
        <f>'[1]20.7-26.7'!$C$39</f>
        <v>Máy xay cầm tay Donlim</v>
      </c>
      <c r="P12" s="70"/>
      <c r="Q12" s="70"/>
      <c r="R12" s="70">
        <f>VLOOKUP(V12,'item list'!$C$3:$F$58,3,0)</f>
        <v>20.5</v>
      </c>
      <c r="S12" s="72" t="str">
        <f>VLOOKUP(V12,'item list'!$C$3:$F$58,2,0)</f>
        <v>D</v>
      </c>
      <c r="T12" s="70" t="str">
        <f>VLOOKUP(V12,'item list'!$C$3:$F$58,4,0)</f>
        <v>Kitchen Electronics</v>
      </c>
      <c r="U12" s="70"/>
      <c r="V12" s="50" t="str">
        <f>'[1]20.7-26.7'!$C$39</f>
        <v>Máy xay cầm tay Donlim</v>
      </c>
      <c r="W12" s="70"/>
      <c r="X12" s="71"/>
      <c r="Y12" s="70">
        <f>VLOOKUP(AC12,'item list'!$C$3:$F$58,3,0)</f>
        <v>20.5</v>
      </c>
      <c r="Z12" s="72" t="str">
        <f>VLOOKUP(AC12,'item list'!$C$3:$F$58,2,0)</f>
        <v>D</v>
      </c>
      <c r="AA12" s="70" t="str">
        <f>VLOOKUP(AC12,'item list'!$C$3:$F$58,4,0)</f>
        <v>Kitchen Electronics</v>
      </c>
      <c r="AB12" s="70"/>
      <c r="AC12" s="50" t="str">
        <f>'[1]13.7-19.7'!$C$39</f>
        <v>Máy xay cầm tay Donlim</v>
      </c>
      <c r="AD12" s="70"/>
      <c r="AE12" s="70"/>
      <c r="AF12" s="70">
        <f>VLOOKUP(AJ12,'item list'!$C$3:$F$58,3,0)</f>
        <v>20.5</v>
      </c>
      <c r="AG12" s="72" t="str">
        <f>VLOOKUP(AJ12,'item list'!$C$3:$F$58,2,0)</f>
        <v>D</v>
      </c>
      <c r="AH12" s="70" t="str">
        <f>VLOOKUP(AJ12,'item list'!$C$3:$F$58,4,0)</f>
        <v>Kitchen Electronics</v>
      </c>
      <c r="AI12" s="70"/>
      <c r="AJ12" s="50" t="str">
        <f>'[1]13.7-19.7'!$C$39</f>
        <v>Máy xay cầm tay Donlim</v>
      </c>
      <c r="AK12" s="70"/>
      <c r="AL12" s="70">
        <f>VLOOKUP(AP12,'item list'!$C$3:$F$58,3,0)</f>
        <v>20.5</v>
      </c>
      <c r="AM12" s="72" t="str">
        <f>VLOOKUP(AP12,'item list'!$C$3:$F$58,2,0)</f>
        <v>D</v>
      </c>
      <c r="AN12" s="70" t="str">
        <f>VLOOKUP(AP12,'item list'!$C$3:$F$58,4,0)</f>
        <v>Kitchen Electronics</v>
      </c>
      <c r="AO12" s="70"/>
      <c r="AP12" s="50" t="str">
        <f>'[1]13.7-19.7'!$C$39</f>
        <v>Máy xay cầm tay Donlim</v>
      </c>
      <c r="AQ12" s="70"/>
      <c r="AR12" s="70">
        <f>VLOOKUP(AV12,'item list'!$C$3:$F$58,3,0)</f>
        <v>20.5</v>
      </c>
      <c r="AS12" s="72" t="str">
        <f>VLOOKUP(AV12,'item list'!$C$3:$F$58,2,0)</f>
        <v>D</v>
      </c>
      <c r="AT12" s="70" t="str">
        <f>VLOOKUP(AV12,'item list'!$C$3:$F$58,4,0)</f>
        <v>Kitchen Electronics</v>
      </c>
      <c r="AU12" s="70"/>
      <c r="AV12" s="50" t="str">
        <f>'[1]13.7-19.7'!$C$39</f>
        <v>Máy xay cầm tay Donlim</v>
      </c>
      <c r="AW12" s="70"/>
      <c r="AX12" s="71"/>
      <c r="AY12" s="70" t="e">
        <f>VLOOKUP(BC12,'item list'!$C$3:$F$58,3,0)</f>
        <v>#N/A</v>
      </c>
      <c r="AZ12" s="72" t="e">
        <f>VLOOKUP(BC12,'item list'!$C$3:$F$58,2,0)</f>
        <v>#N/A</v>
      </c>
      <c r="BA12" s="70" t="e">
        <f>VLOOKUP(BC12,'item list'!$C$3:$F$58,4,0)</f>
        <v>#N/A</v>
      </c>
      <c r="BB12" s="70"/>
      <c r="BC12" s="50"/>
      <c r="BD12" s="70"/>
      <c r="BE12" s="71"/>
      <c r="BF12" s="70" t="e">
        <f>VLOOKUP(BJ12,'item list'!$C$3:$F$58,3,0)</f>
        <v>#N/A</v>
      </c>
      <c r="BG12" s="72" t="e">
        <f>VLOOKUP(BJ12,'item list'!$C$3:$F$58,2,0)</f>
        <v>#N/A</v>
      </c>
      <c r="BH12" s="70" t="e">
        <f>VLOOKUP(BJ12,'item list'!$C$3:$F$58,4,0)</f>
        <v>#N/A</v>
      </c>
      <c r="BI12" s="70"/>
      <c r="BJ12" s="50"/>
      <c r="BK12" s="71"/>
      <c r="BL12" s="70" t="e">
        <f>VLOOKUP(BP12,'item list'!$C$3:$F$58,3,0)</f>
        <v>#REF!</v>
      </c>
      <c r="BM12" s="72" t="e">
        <f>VLOOKUP(BP12,'item list'!$C$3:$F$58,2,0)</f>
        <v>#REF!</v>
      </c>
      <c r="BN12" s="70" t="e">
        <f>VLOOKUP(BP12,'item list'!$C$3:$F$58,4,0)</f>
        <v>#REF!</v>
      </c>
      <c r="BO12" s="70"/>
      <c r="BP12" s="50" t="e">
        <f>#REF!</f>
        <v>#REF!</v>
      </c>
      <c r="BQ12" s="71"/>
      <c r="BR12" s="70" t="e">
        <f>VLOOKUP(BV12,'item list'!$C$3:$F$58,3,0)</f>
        <v>#N/A</v>
      </c>
      <c r="BS12" s="72" t="e">
        <f>VLOOKUP(BV12,'item list'!$C$3:$F$58,2,0)</f>
        <v>#N/A</v>
      </c>
      <c r="BT12" s="70" t="e">
        <f>VLOOKUP(BV12,'item list'!$C$3:$F$58,4,0)</f>
        <v>#N/A</v>
      </c>
      <c r="BU12" s="50"/>
      <c r="BV12" s="50"/>
      <c r="BW12" s="78"/>
      <c r="BX12" s="77"/>
      <c r="BY12" s="48"/>
      <c r="BZ12" s="77"/>
      <c r="CA12" s="77"/>
      <c r="CB12" s="77"/>
    </row>
    <row r="13" spans="1:80" ht="19.5" customHeight="1">
      <c r="A13" s="55"/>
      <c r="B13" s="98">
        <v>8</v>
      </c>
      <c r="C13" s="74"/>
      <c r="D13" s="68">
        <f>VLOOKUP(H13,'item list'!$C$3:$F$58,3,0)</f>
        <v>15.5</v>
      </c>
      <c r="E13" s="69" t="str">
        <f>VLOOKUP(H13,'item list'!$C$3:$F$58,2,0)</f>
        <v>C</v>
      </c>
      <c r="F13" s="68" t="str">
        <f>VLOOKUP(H13,'item list'!$C$3:$F$58,4,0)</f>
        <v>Kitchen Electronics</v>
      </c>
      <c r="G13" s="68"/>
      <c r="H13" s="91" t="str">
        <f>'[1]20.7-26.7'!$C$41</f>
        <v>Bếp điện HN Bluestar</v>
      </c>
      <c r="I13" s="82"/>
      <c r="J13" s="74"/>
      <c r="K13" s="68">
        <f>VLOOKUP(O13,'item list'!$C$3:$F$58,3,0)</f>
        <v>15.5</v>
      </c>
      <c r="L13" s="69" t="str">
        <f>VLOOKUP(O13,'item list'!$C$3:$F$58,2,0)</f>
        <v>C</v>
      </c>
      <c r="M13" s="75" t="str">
        <f>VLOOKUP(O13,'item list'!$C$3:$F$58,4,0)</f>
        <v>Kitchen Electronics</v>
      </c>
      <c r="N13" s="82"/>
      <c r="O13" s="91" t="str">
        <f>'[1]20.7-26.7'!$C$41</f>
        <v>Bếp điện HN Bluestar</v>
      </c>
      <c r="P13" s="82"/>
      <c r="Q13" s="82"/>
      <c r="R13" s="68">
        <f>VLOOKUP(V13,'item list'!$C$3:$F$58,3,0)</f>
        <v>15.5</v>
      </c>
      <c r="S13" s="69" t="str">
        <f>VLOOKUP(V13,'item list'!$C$3:$F$58,2,0)</f>
        <v>C</v>
      </c>
      <c r="T13" s="68" t="str">
        <f>VLOOKUP(V13,'item list'!$C$3:$F$58,4,0)</f>
        <v>Kitchen Electronics</v>
      </c>
      <c r="U13" s="82"/>
      <c r="V13" s="91" t="str">
        <f>'[1]20.7-26.7'!$C$41</f>
        <v>Bếp điện HN Bluestar</v>
      </c>
      <c r="W13" s="82"/>
      <c r="X13" s="74"/>
      <c r="Y13" s="68">
        <f>VLOOKUP(AC13,'item list'!$C$3:$F$58,3,0)</f>
        <v>15.5</v>
      </c>
      <c r="Z13" s="69" t="str">
        <f>VLOOKUP(AC13,'item list'!$C$3:$F$58,2,0)</f>
        <v>C</v>
      </c>
      <c r="AA13" s="68" t="str">
        <f>VLOOKUP(AC13,'item list'!$C$3:$F$58,4,0)</f>
        <v>Kitchen Electronics</v>
      </c>
      <c r="AB13" s="82"/>
      <c r="AC13" s="91" t="str">
        <f>'[1]13.7-19.7'!$C$41</f>
        <v>Bếp điện HN Bluestar</v>
      </c>
      <c r="AD13" s="82"/>
      <c r="AE13" s="83"/>
      <c r="AF13" s="68">
        <f>VLOOKUP(AJ13,'item list'!$C$3:$F$58,3,0)</f>
        <v>15.5</v>
      </c>
      <c r="AG13" s="69" t="str">
        <f>VLOOKUP(AJ13,'item list'!$C$3:$F$58,2,0)</f>
        <v>C</v>
      </c>
      <c r="AH13" s="68" t="str">
        <f>VLOOKUP(AJ13,'item list'!$C$3:$F$58,4,0)</f>
        <v>Kitchen Electronics</v>
      </c>
      <c r="AI13" s="82"/>
      <c r="AJ13" s="91" t="str">
        <f>'[1]13.7-19.7'!$C$41</f>
        <v>Bếp điện HN Bluestar</v>
      </c>
      <c r="AK13" s="83"/>
      <c r="AL13" s="68">
        <f>VLOOKUP(AP13,'item list'!$C$3:$F$58,3,0)</f>
        <v>15.5</v>
      </c>
      <c r="AM13" s="69" t="str">
        <f>VLOOKUP(AP13,'item list'!$C$3:$F$58,2,0)</f>
        <v>C</v>
      </c>
      <c r="AN13" s="68" t="str">
        <f>VLOOKUP(AP13,'item list'!$C$3:$F$58,4,0)</f>
        <v>Kitchen Electronics</v>
      </c>
      <c r="AO13" s="82"/>
      <c r="AP13" s="91" t="str">
        <f>'[1]13.7-19.7'!$C$41</f>
        <v>Bếp điện HN Bluestar</v>
      </c>
      <c r="AQ13" s="83"/>
      <c r="AR13" s="68">
        <f>VLOOKUP(AV13,'item list'!$C$3:$F$58,3,0)</f>
        <v>15.5</v>
      </c>
      <c r="AS13" s="69" t="str">
        <f>VLOOKUP(AV13,'item list'!$C$3:$F$58,2,0)</f>
        <v>C</v>
      </c>
      <c r="AT13" s="68" t="str">
        <f>VLOOKUP(AV13,'item list'!$C$3:$F$58,4,0)</f>
        <v>Kitchen Electronics</v>
      </c>
      <c r="AU13" s="82"/>
      <c r="AV13" s="91" t="str">
        <f>'[1]13.7-19.7'!$C$41</f>
        <v>Bếp điện HN Bluestar</v>
      </c>
      <c r="AW13" s="82"/>
      <c r="AX13" s="83"/>
      <c r="AY13" s="68" t="e">
        <f>VLOOKUP(BC13,'item list'!$C$3:$F$58,3,0)</f>
        <v>#N/A</v>
      </c>
      <c r="AZ13" s="69" t="e">
        <f>VLOOKUP(BC13,'item list'!$C$3:$F$58,2,0)</f>
        <v>#N/A</v>
      </c>
      <c r="BA13" s="68" t="e">
        <f>VLOOKUP(BC13,'item list'!$C$3:$F$58,4,0)</f>
        <v>#N/A</v>
      </c>
      <c r="BB13" s="82"/>
      <c r="BC13" s="91"/>
      <c r="BD13" s="82"/>
      <c r="BE13" s="83"/>
      <c r="BF13" s="68" t="e">
        <f>VLOOKUP(BJ13,'item list'!$C$3:$F$58,3,0)</f>
        <v>#N/A</v>
      </c>
      <c r="BG13" s="69" t="e">
        <f>VLOOKUP(BJ13,'item list'!$C$3:$F$58,2,0)</f>
        <v>#N/A</v>
      </c>
      <c r="BH13" s="68" t="e">
        <f>VLOOKUP(BJ13,'item list'!$C$3:$F$58,4,0)</f>
        <v>#N/A</v>
      </c>
      <c r="BI13" s="82"/>
      <c r="BJ13" s="91"/>
      <c r="BK13" s="83"/>
      <c r="BL13" s="68" t="e">
        <f>VLOOKUP(BP13,'item list'!$C$3:$F$58,3,0)</f>
        <v>#REF!</v>
      </c>
      <c r="BM13" s="69" t="e">
        <f>VLOOKUP(BP13,'item list'!$C$3:$F$58,2,0)</f>
        <v>#REF!</v>
      </c>
      <c r="BN13" s="68" t="e">
        <f>VLOOKUP(BP13,'item list'!$C$3:$F$58,4,0)</f>
        <v>#REF!</v>
      </c>
      <c r="BO13" s="82"/>
      <c r="BP13" s="91" t="e">
        <f>#REF!</f>
        <v>#REF!</v>
      </c>
      <c r="BQ13" s="83"/>
      <c r="BR13" s="68" t="e">
        <f>VLOOKUP(BV13,'item list'!$C$3:$F$58,3,0)</f>
        <v>#N/A</v>
      </c>
      <c r="BS13" s="69" t="e">
        <f>VLOOKUP(BV13,'item list'!$C$3:$F$58,2,0)</f>
        <v>#N/A</v>
      </c>
      <c r="BT13" s="68" t="e">
        <f>VLOOKUP(BV13,'item list'!$C$3:$F$58,4,0)</f>
        <v>#N/A</v>
      </c>
      <c r="BU13" s="91"/>
      <c r="BV13" s="91"/>
      <c r="BW13" s="76">
        <v>8</v>
      </c>
      <c r="BX13" s="77"/>
      <c r="BY13" s="50"/>
      <c r="BZ13" s="50"/>
      <c r="CA13" s="77"/>
      <c r="CB13" s="77"/>
    </row>
    <row r="14" spans="1:80" ht="19.5" customHeight="1">
      <c r="A14" s="55"/>
      <c r="B14" s="99"/>
      <c r="C14" s="71"/>
      <c r="D14" s="70">
        <f>VLOOKUP(H14,'item list'!$C$3:$F$58,3,0)</f>
        <v>19.5</v>
      </c>
      <c r="E14" s="72" t="str">
        <f>VLOOKUP(H14,'item list'!$C$3:$F$58,2,0)</f>
        <v>C</v>
      </c>
      <c r="F14" s="70" t="str">
        <f>VLOOKUP(H14,'item list'!$C$3:$F$58,4,0)</f>
        <v>Kitchen Electronics</v>
      </c>
      <c r="G14" s="70"/>
      <c r="H14" s="50" t="str">
        <f>'[1]20.7-26.7'!$C$43</f>
        <v>Nồi lẩu điện Blue Star</v>
      </c>
      <c r="I14" s="80"/>
      <c r="J14" s="71"/>
      <c r="K14" s="70">
        <f>VLOOKUP(O14,'item list'!$C$3:$F$58,3,0)</f>
        <v>19.5</v>
      </c>
      <c r="L14" s="72" t="str">
        <f>VLOOKUP(O14,'item list'!$C$3:$F$58,2,0)</f>
        <v>C</v>
      </c>
      <c r="M14" s="73" t="str">
        <f>VLOOKUP(O14,'item list'!$C$3:$F$58,4,0)</f>
        <v>Kitchen Electronics</v>
      </c>
      <c r="N14" s="80"/>
      <c r="O14" s="50" t="str">
        <f>'[1]20.7-26.7'!$C$43</f>
        <v>Nồi lẩu điện Blue Star</v>
      </c>
      <c r="P14" s="80"/>
      <c r="Q14" s="80"/>
      <c r="R14" s="70">
        <f>VLOOKUP(V14,'item list'!$C$3:$F$58,3,0)</f>
        <v>19.5</v>
      </c>
      <c r="S14" s="72" t="str">
        <f>VLOOKUP(V14,'item list'!$C$3:$F$58,2,0)</f>
        <v>C</v>
      </c>
      <c r="T14" s="70" t="str">
        <f>VLOOKUP(V14,'item list'!$C$3:$F$58,4,0)</f>
        <v>Kitchen Electronics</v>
      </c>
      <c r="U14" s="80"/>
      <c r="V14" s="50" t="str">
        <f>'[1]20.7-26.7'!$C$43</f>
        <v>Nồi lẩu điện Blue Star</v>
      </c>
      <c r="W14" s="80"/>
      <c r="X14" s="71"/>
      <c r="Y14" s="70">
        <f>VLOOKUP(AC14,'item list'!$C$3:$F$58,3,0)</f>
        <v>15.5</v>
      </c>
      <c r="Z14" s="72" t="str">
        <f>VLOOKUP(AC14,'item list'!$C$3:$F$58,2,0)</f>
        <v>B</v>
      </c>
      <c r="AA14" s="70" t="str">
        <f>VLOOKUP(AC14,'item list'!$C$3:$F$58,4,0)</f>
        <v>Fashion</v>
      </c>
      <c r="AB14" s="80"/>
      <c r="AC14" s="50" t="str">
        <f>'[1]13.7-19.7'!$C$43</f>
        <v>Bộ 3 quần Jegging Vita Bela - Ver 2</v>
      </c>
      <c r="AD14" s="80"/>
      <c r="AE14" s="81"/>
      <c r="AF14" s="70">
        <f>VLOOKUP(AJ14,'item list'!$C$3:$F$58,3,0)</f>
        <v>15.5</v>
      </c>
      <c r="AG14" s="72" t="str">
        <f>VLOOKUP(AJ14,'item list'!$C$3:$F$58,2,0)</f>
        <v>B</v>
      </c>
      <c r="AH14" s="70" t="str">
        <f>VLOOKUP(AJ14,'item list'!$C$3:$F$58,4,0)</f>
        <v>Fashion</v>
      </c>
      <c r="AI14" s="80"/>
      <c r="AJ14" s="50" t="str">
        <f>'[1]13.7-19.7'!$C$43</f>
        <v>Bộ 3 quần Jegging Vita Bela - Ver 2</v>
      </c>
      <c r="AK14" s="81"/>
      <c r="AL14" s="70">
        <f>VLOOKUP(AP14,'item list'!$C$3:$F$58,3,0)</f>
        <v>15.5</v>
      </c>
      <c r="AM14" s="72" t="str">
        <f>VLOOKUP(AP14,'item list'!$C$3:$F$58,2,0)</f>
        <v>B</v>
      </c>
      <c r="AN14" s="70" t="str">
        <f>VLOOKUP(AP14,'item list'!$C$3:$F$58,4,0)</f>
        <v>Fashion</v>
      </c>
      <c r="AO14" s="80"/>
      <c r="AP14" s="50" t="str">
        <f>'[1]13.7-19.7'!$C$43</f>
        <v>Bộ 3 quần Jegging Vita Bela - Ver 2</v>
      </c>
      <c r="AQ14" s="81"/>
      <c r="AR14" s="70">
        <f>VLOOKUP(AV14,'item list'!$C$3:$F$58,3,0)</f>
        <v>15.5</v>
      </c>
      <c r="AS14" s="72" t="str">
        <f>VLOOKUP(AV14,'item list'!$C$3:$F$58,2,0)</f>
        <v>B</v>
      </c>
      <c r="AT14" s="70" t="str">
        <f>VLOOKUP(AV14,'item list'!$C$3:$F$58,4,0)</f>
        <v>Fashion</v>
      </c>
      <c r="AU14" s="80"/>
      <c r="AV14" s="50" t="str">
        <f>'[1]13.7-19.7'!$C$43</f>
        <v>Bộ 3 quần Jegging Vita Bela - Ver 2</v>
      </c>
      <c r="AW14" s="80"/>
      <c r="AX14" s="81"/>
      <c r="AY14" s="70" t="e">
        <f>VLOOKUP(BC14,'item list'!$C$3:$F$58,3,0)</f>
        <v>#N/A</v>
      </c>
      <c r="AZ14" s="72" t="e">
        <f>VLOOKUP(BC14,'item list'!$C$3:$F$58,2,0)</f>
        <v>#N/A</v>
      </c>
      <c r="BA14" s="70" t="e">
        <f>VLOOKUP(BC14,'item list'!$C$3:$F$58,4,0)</f>
        <v>#N/A</v>
      </c>
      <c r="BB14" s="80"/>
      <c r="BC14" s="50"/>
      <c r="BD14" s="80"/>
      <c r="BE14" s="81"/>
      <c r="BF14" s="70" t="e">
        <f>VLOOKUP(BJ14,'item list'!$C$3:$F$58,3,0)</f>
        <v>#N/A</v>
      </c>
      <c r="BG14" s="72" t="e">
        <f>VLOOKUP(BJ14,'item list'!$C$3:$F$58,2,0)</f>
        <v>#N/A</v>
      </c>
      <c r="BH14" s="70" t="e">
        <f>VLOOKUP(BJ14,'item list'!$C$3:$F$58,4,0)</f>
        <v>#N/A</v>
      </c>
      <c r="BI14" s="80"/>
      <c r="BJ14" s="50"/>
      <c r="BK14" s="81"/>
      <c r="BL14" s="70" t="e">
        <f>VLOOKUP(BP14,'item list'!$C$3:$F$58,3,0)</f>
        <v>#REF!</v>
      </c>
      <c r="BM14" s="72" t="e">
        <f>VLOOKUP(BP14,'item list'!$C$3:$F$58,2,0)</f>
        <v>#REF!</v>
      </c>
      <c r="BN14" s="70" t="e">
        <f>VLOOKUP(BP14,'item list'!$C$3:$F$58,4,0)</f>
        <v>#REF!</v>
      </c>
      <c r="BO14" s="80"/>
      <c r="BP14" s="50" t="e">
        <f>#REF!</f>
        <v>#REF!</v>
      </c>
      <c r="BQ14" s="81"/>
      <c r="BR14" s="70" t="e">
        <f>VLOOKUP(BV14,'item list'!$C$3:$F$58,3,0)</f>
        <v>#N/A</v>
      </c>
      <c r="BS14" s="72" t="e">
        <f>VLOOKUP(BV14,'item list'!$C$3:$F$58,2,0)</f>
        <v>#N/A</v>
      </c>
      <c r="BT14" s="70" t="e">
        <f>VLOOKUP(BV14,'item list'!$C$3:$F$58,4,0)</f>
        <v>#N/A</v>
      </c>
      <c r="BU14" s="50"/>
      <c r="BV14" s="50"/>
      <c r="BW14" s="78"/>
      <c r="BX14" s="50"/>
      <c r="BY14" s="51"/>
      <c r="BZ14" s="109"/>
      <c r="CA14" s="50"/>
      <c r="CB14" s="77"/>
    </row>
    <row r="15" spans="1:80" ht="19.5" customHeight="1">
      <c r="A15" s="55"/>
      <c r="B15" s="99"/>
      <c r="C15" s="71"/>
      <c r="D15" s="70">
        <f>VLOOKUP(H15,'item list'!$C$3:$F$58,3,0)</f>
        <v>21.5</v>
      </c>
      <c r="E15" s="72" t="str">
        <f>VLOOKUP(H15,'item list'!$C$3:$F$58,2,0)</f>
        <v>D</v>
      </c>
      <c r="F15" s="70" t="str">
        <f>VLOOKUP(H15,'item list'!$C$3:$F$58,4,0)</f>
        <v>Kitchen Utensils</v>
      </c>
      <c r="G15" s="70"/>
      <c r="H15" s="109" t="str">
        <f>'[1]20.7-26.7'!$C$45</f>
        <v>Bộ nồi chảo Neoflame</v>
      </c>
      <c r="I15" s="80"/>
      <c r="J15" s="71"/>
      <c r="K15" s="70">
        <f>VLOOKUP(O15,'item list'!$C$3:$F$58,3,0)</f>
        <v>21.5</v>
      </c>
      <c r="L15" s="72" t="str">
        <f>VLOOKUP(O15,'item list'!$C$3:$F$58,2,0)</f>
        <v>D</v>
      </c>
      <c r="M15" s="73" t="str">
        <f>VLOOKUP(O15,'item list'!$C$3:$F$58,4,0)</f>
        <v>Kitchen Utensils</v>
      </c>
      <c r="N15" s="80"/>
      <c r="O15" s="109" t="str">
        <f>'[1]20.7-26.7'!$C$45</f>
        <v>Bộ nồi chảo Neoflame</v>
      </c>
      <c r="P15" s="80"/>
      <c r="Q15" s="80"/>
      <c r="R15" s="70">
        <f>VLOOKUP(V15,'item list'!$C$3:$F$58,3,0)</f>
        <v>21.5</v>
      </c>
      <c r="S15" s="72" t="str">
        <f>VLOOKUP(V15,'item list'!$C$3:$F$58,2,0)</f>
        <v>D</v>
      </c>
      <c r="T15" s="70" t="str">
        <f>VLOOKUP(V15,'item list'!$C$3:$F$58,4,0)</f>
        <v>Kitchen Utensils</v>
      </c>
      <c r="U15" s="80"/>
      <c r="V15" s="109" t="str">
        <f>'[1]20.7-26.7'!$C$45</f>
        <v>Bộ nồi chảo Neoflame</v>
      </c>
      <c r="W15" s="80"/>
      <c r="X15" s="71"/>
      <c r="Y15" s="70">
        <f>VLOOKUP(AC15,'item list'!$C$3:$F$58,3,0)</f>
        <v>21.5</v>
      </c>
      <c r="Z15" s="72" t="str">
        <f>VLOOKUP(AC15,'item list'!$C$3:$F$58,2,0)</f>
        <v>D</v>
      </c>
      <c r="AA15" s="70" t="str">
        <f>VLOOKUP(AC15,'item list'!$C$3:$F$58,4,0)</f>
        <v>Kitchen Utensils</v>
      </c>
      <c r="AB15" s="80"/>
      <c r="AC15" s="109" t="str">
        <f>'[1]13.7-19.7'!$C$45</f>
        <v>Bộ nồi chảo Neoflame</v>
      </c>
      <c r="AD15" s="80"/>
      <c r="AE15" s="81"/>
      <c r="AF15" s="70">
        <f>VLOOKUP(AJ15,'item list'!$C$3:$F$58,3,0)</f>
        <v>21.5</v>
      </c>
      <c r="AG15" s="72" t="str">
        <f>VLOOKUP(AJ15,'item list'!$C$3:$F$58,2,0)</f>
        <v>D</v>
      </c>
      <c r="AH15" s="70" t="str">
        <f>VLOOKUP(AJ15,'item list'!$C$3:$F$58,4,0)</f>
        <v>Kitchen Utensils</v>
      </c>
      <c r="AI15" s="80"/>
      <c r="AJ15" s="109" t="str">
        <f>'[1]13.7-19.7'!$C$45</f>
        <v>Bộ nồi chảo Neoflame</v>
      </c>
      <c r="AK15" s="81"/>
      <c r="AL15" s="70">
        <f>VLOOKUP(AP15,'item list'!$C$3:$F$58,3,0)</f>
        <v>21.5</v>
      </c>
      <c r="AM15" s="72" t="str">
        <f>VLOOKUP(AP15,'item list'!$C$3:$F$58,2,0)</f>
        <v>D</v>
      </c>
      <c r="AN15" s="70" t="str">
        <f>VLOOKUP(AP15,'item list'!$C$3:$F$58,4,0)</f>
        <v>Kitchen Utensils</v>
      </c>
      <c r="AO15" s="80"/>
      <c r="AP15" s="109" t="str">
        <f>'[1]13.7-19.7'!$C$45</f>
        <v>Bộ nồi chảo Neoflame</v>
      </c>
      <c r="AQ15" s="81"/>
      <c r="AR15" s="70">
        <f>VLOOKUP(AV15,'item list'!$C$3:$F$58,3,0)</f>
        <v>21.5</v>
      </c>
      <c r="AS15" s="72" t="str">
        <f>VLOOKUP(AV15,'item list'!$C$3:$F$58,2,0)</f>
        <v>D</v>
      </c>
      <c r="AT15" s="70" t="str">
        <f>VLOOKUP(AV15,'item list'!$C$3:$F$58,4,0)</f>
        <v>Kitchen Utensils</v>
      </c>
      <c r="AU15" s="80"/>
      <c r="AV15" s="109" t="str">
        <f>'[1]13.7-19.7'!$C$45</f>
        <v>Bộ nồi chảo Neoflame</v>
      </c>
      <c r="AW15" s="80"/>
      <c r="AX15" s="81"/>
      <c r="AY15" s="70" t="e">
        <f>VLOOKUP(BC15,'item list'!$C$3:$F$58,3,0)</f>
        <v>#N/A</v>
      </c>
      <c r="AZ15" s="72" t="e">
        <f>VLOOKUP(BC15,'item list'!$C$3:$F$58,2,0)</f>
        <v>#N/A</v>
      </c>
      <c r="BA15" s="70" t="e">
        <f>VLOOKUP(BC15,'item list'!$C$3:$F$58,4,0)</f>
        <v>#N/A</v>
      </c>
      <c r="BB15" s="80"/>
      <c r="BC15" s="109"/>
      <c r="BD15" s="80"/>
      <c r="BE15" s="81"/>
      <c r="BF15" s="70" t="e">
        <f>VLOOKUP(BJ15,'item list'!$C$3:$F$58,3,0)</f>
        <v>#N/A</v>
      </c>
      <c r="BG15" s="72" t="e">
        <f>VLOOKUP(BJ15,'item list'!$C$3:$F$58,2,0)</f>
        <v>#N/A</v>
      </c>
      <c r="BH15" s="70" t="e">
        <f>VLOOKUP(BJ15,'item list'!$C$3:$F$58,4,0)</f>
        <v>#N/A</v>
      </c>
      <c r="BI15" s="80"/>
      <c r="BJ15" s="109"/>
      <c r="BK15" s="81"/>
      <c r="BL15" s="70" t="e">
        <f>VLOOKUP(BP15,'item list'!$C$3:$F$58,3,0)</f>
        <v>#REF!</v>
      </c>
      <c r="BM15" s="72" t="e">
        <f>VLOOKUP(BP15,'item list'!$C$3:$F$58,2,0)</f>
        <v>#REF!</v>
      </c>
      <c r="BN15" s="70" t="e">
        <f>VLOOKUP(BP15,'item list'!$C$3:$F$58,4,0)</f>
        <v>#REF!</v>
      </c>
      <c r="BO15" s="80"/>
      <c r="BP15" s="109" t="e">
        <f>#REF!</f>
        <v>#REF!</v>
      </c>
      <c r="BQ15" s="81"/>
      <c r="BR15" s="70" t="e">
        <f>VLOOKUP(BV15,'item list'!$C$3:$F$58,3,0)</f>
        <v>#N/A</v>
      </c>
      <c r="BS15" s="72" t="e">
        <f>VLOOKUP(BV15,'item list'!$C$3:$F$58,2,0)</f>
        <v>#N/A</v>
      </c>
      <c r="BT15" s="70" t="e">
        <f>VLOOKUP(BV15,'item list'!$C$3:$F$58,4,0)</f>
        <v>#N/A</v>
      </c>
      <c r="BU15" s="109"/>
      <c r="BV15" s="109"/>
      <c r="BW15" s="78"/>
      <c r="BX15" s="50"/>
      <c r="BY15" s="48"/>
      <c r="BZ15" s="50"/>
      <c r="CA15" s="50"/>
      <c r="CB15" s="77"/>
    </row>
    <row r="16" spans="1:80" ht="20.100000000000001" customHeight="1" thickBot="1">
      <c r="A16" s="55"/>
      <c r="B16" s="99"/>
      <c r="C16" s="71"/>
      <c r="D16" s="70">
        <f>VLOOKUP(H16,'item list'!$C$3:$F$58,3,0)</f>
        <v>20.5</v>
      </c>
      <c r="E16" s="72" t="str">
        <f>VLOOKUP(H16,'item list'!$C$3:$F$58,2,0)</f>
        <v>B</v>
      </c>
      <c r="F16" s="70" t="str">
        <f>VLOOKUP(H16,'item list'!$C$3:$F$58,4,0)</f>
        <v>Kid</v>
      </c>
      <c r="G16" s="70"/>
      <c r="H16" s="109" t="str">
        <f>'[1]20.7-26.7'!$C$47</f>
        <v>Ba lô Tomi 8C</v>
      </c>
      <c r="I16" s="80"/>
      <c r="J16" s="71"/>
      <c r="K16" s="70">
        <f>VLOOKUP(O16,'item list'!$C$3:$F$58,3,0)</f>
        <v>20.5</v>
      </c>
      <c r="L16" s="72" t="str">
        <f>VLOOKUP(O16,'item list'!$C$3:$F$58,2,0)</f>
        <v>B</v>
      </c>
      <c r="M16" s="73" t="str">
        <f>VLOOKUP(O16,'item list'!$C$3:$F$58,4,0)</f>
        <v>Kid</v>
      </c>
      <c r="N16" s="80"/>
      <c r="O16" s="109" t="str">
        <f>'[1]20.7-26.7'!$C$47</f>
        <v>Ba lô Tomi 8C</v>
      </c>
      <c r="P16" s="80"/>
      <c r="Q16" s="80"/>
      <c r="R16" s="70">
        <f>VLOOKUP(V16,'item list'!$C$3:$F$58,3,0)</f>
        <v>20.5</v>
      </c>
      <c r="S16" s="72" t="str">
        <f>VLOOKUP(V16,'item list'!$C$3:$F$58,2,0)</f>
        <v>B</v>
      </c>
      <c r="T16" s="70" t="str">
        <f>VLOOKUP(V16,'item list'!$C$3:$F$58,4,0)</f>
        <v>Kid</v>
      </c>
      <c r="U16" s="80"/>
      <c r="V16" s="109" t="str">
        <f>'[1]20.7-26.7'!$C$47</f>
        <v>Ba lô Tomi 8C</v>
      </c>
      <c r="W16" s="80"/>
      <c r="X16" s="71"/>
      <c r="Y16" s="70">
        <f>VLOOKUP(AC16,'item list'!$C$3:$F$58,3,0)</f>
        <v>18</v>
      </c>
      <c r="Z16" s="72" t="str">
        <f>VLOOKUP(AC16,'item list'!$C$3:$F$58,2,0)</f>
        <v>D</v>
      </c>
      <c r="AA16" s="70" t="str">
        <f>VLOOKUP(AC16,'item list'!$C$3:$F$58,4,0)</f>
        <v>Fashion</v>
      </c>
      <c r="AB16" s="80"/>
      <c r="AC16" s="109" t="str">
        <f>'[1]13.7-19.7'!$C$47</f>
        <v>Bộ 03 áo thời trang Hen</v>
      </c>
      <c r="AD16" s="80"/>
      <c r="AE16" s="81"/>
      <c r="AF16" s="70">
        <f>VLOOKUP(AJ16,'item list'!$C$3:$F$58,3,0)</f>
        <v>18</v>
      </c>
      <c r="AG16" s="72" t="str">
        <f>VLOOKUP(AJ16,'item list'!$C$3:$F$58,2,0)</f>
        <v>D</v>
      </c>
      <c r="AH16" s="70" t="str">
        <f>VLOOKUP(AJ16,'item list'!$C$3:$F$58,4,0)</f>
        <v>Fashion</v>
      </c>
      <c r="AI16" s="80"/>
      <c r="AJ16" s="109" t="str">
        <f>'[1]13.7-19.7'!$C$47</f>
        <v>Bộ 03 áo thời trang Hen</v>
      </c>
      <c r="AK16" s="81"/>
      <c r="AL16" s="70">
        <f>VLOOKUP(AP16,'item list'!$C$3:$F$58,3,0)</f>
        <v>18</v>
      </c>
      <c r="AM16" s="72" t="str">
        <f>VLOOKUP(AP16,'item list'!$C$3:$F$58,2,0)</f>
        <v>D</v>
      </c>
      <c r="AN16" s="70" t="str">
        <f>VLOOKUP(AP16,'item list'!$C$3:$F$58,4,0)</f>
        <v>Fashion</v>
      </c>
      <c r="AO16" s="80"/>
      <c r="AP16" s="109" t="str">
        <f>'[1]13.7-19.7'!$C$47</f>
        <v>Bộ 03 áo thời trang Hen</v>
      </c>
      <c r="AQ16" s="81"/>
      <c r="AR16" s="70">
        <f>VLOOKUP(AV16,'item list'!$C$3:$F$58,3,0)</f>
        <v>18</v>
      </c>
      <c r="AS16" s="72" t="str">
        <f>VLOOKUP(AV16,'item list'!$C$3:$F$58,2,0)</f>
        <v>D</v>
      </c>
      <c r="AT16" s="70" t="str">
        <f>VLOOKUP(AV16,'item list'!$C$3:$F$58,4,0)</f>
        <v>Fashion</v>
      </c>
      <c r="AU16" s="80"/>
      <c r="AV16" s="109" t="str">
        <f>'[1]13.7-19.7'!$C$47</f>
        <v>Bộ 03 áo thời trang Hen</v>
      </c>
      <c r="AW16" s="80"/>
      <c r="AX16" s="81"/>
      <c r="AY16" s="70" t="e">
        <f>VLOOKUP(BC16,'item list'!$C$3:$F$58,3,0)</f>
        <v>#N/A</v>
      </c>
      <c r="AZ16" s="72" t="e">
        <f>VLOOKUP(BC16,'item list'!$C$3:$F$58,2,0)</f>
        <v>#N/A</v>
      </c>
      <c r="BA16" s="70" t="e">
        <f>VLOOKUP(BC16,'item list'!$C$3:$F$58,4,0)</f>
        <v>#N/A</v>
      </c>
      <c r="BB16" s="80"/>
      <c r="BC16" s="109"/>
      <c r="BD16" s="80"/>
      <c r="BE16" s="81"/>
      <c r="BF16" s="70" t="e">
        <f>VLOOKUP(BJ16,'item list'!$C$3:$F$58,3,0)</f>
        <v>#N/A</v>
      </c>
      <c r="BG16" s="72" t="e">
        <f>VLOOKUP(BJ16,'item list'!$C$3:$F$58,2,0)</f>
        <v>#N/A</v>
      </c>
      <c r="BH16" s="70" t="e">
        <f>VLOOKUP(BJ16,'item list'!$C$3:$F$58,4,0)</f>
        <v>#N/A</v>
      </c>
      <c r="BI16" s="80"/>
      <c r="BJ16" s="109"/>
      <c r="BK16" s="81"/>
      <c r="BL16" s="70" t="e">
        <f>VLOOKUP(BP16,'item list'!$C$3:$F$58,3,0)</f>
        <v>#REF!</v>
      </c>
      <c r="BM16" s="72" t="e">
        <f>VLOOKUP(BP16,'item list'!$C$3:$F$58,2,0)</f>
        <v>#REF!</v>
      </c>
      <c r="BN16" s="70" t="e">
        <f>VLOOKUP(BP16,'item list'!$C$3:$F$58,4,0)</f>
        <v>#REF!</v>
      </c>
      <c r="BO16" s="80"/>
      <c r="BP16" s="109" t="e">
        <f>#REF!</f>
        <v>#REF!</v>
      </c>
      <c r="BQ16" s="81"/>
      <c r="BR16" s="70" t="e">
        <f>VLOOKUP(BV16,'item list'!$C$3:$F$58,3,0)</f>
        <v>#N/A</v>
      </c>
      <c r="BS16" s="72" t="e">
        <f>VLOOKUP(BV16,'item list'!$C$3:$F$58,2,0)</f>
        <v>#N/A</v>
      </c>
      <c r="BT16" s="70" t="e">
        <f>VLOOKUP(BV16,'item list'!$C$3:$F$58,4,0)</f>
        <v>#N/A</v>
      </c>
      <c r="BU16" s="109"/>
      <c r="BV16" s="109"/>
      <c r="BW16" s="78"/>
      <c r="BX16" s="77"/>
      <c r="BY16" s="50"/>
      <c r="BZ16" s="50"/>
      <c r="CA16" s="50"/>
      <c r="CB16" s="77"/>
    </row>
    <row r="17" spans="1:80" ht="19.5" customHeight="1">
      <c r="A17" s="55"/>
      <c r="B17" s="98">
        <v>9</v>
      </c>
      <c r="C17" s="71"/>
      <c r="D17" s="70">
        <f>VLOOKUP(H17,'item list'!$C$3:$F$58,3,0)</f>
        <v>17</v>
      </c>
      <c r="E17" s="72" t="str">
        <f>VLOOKUP(H17,'item list'!$C$3:$F$58,2,0)</f>
        <v>D</v>
      </c>
      <c r="F17" s="70" t="str">
        <f>VLOOKUP(H17,'item list'!$C$3:$F$58,4,0)</f>
        <v>Household</v>
      </c>
      <c r="G17" s="70"/>
      <c r="H17" s="50" t="str">
        <f>'[1]20.7-26.7'!$C$49</f>
        <v>Bộ cưa GoodLife</v>
      </c>
      <c r="I17" s="80"/>
      <c r="J17" s="71"/>
      <c r="K17" s="70">
        <f>VLOOKUP(O17,'item list'!$C$3:$F$58,3,0)</f>
        <v>17</v>
      </c>
      <c r="L17" s="72" t="str">
        <f>VLOOKUP(O17,'item list'!$C$3:$F$58,2,0)</f>
        <v>D</v>
      </c>
      <c r="M17" s="73" t="str">
        <f>VLOOKUP(O17,'item list'!$C$3:$F$58,4,0)</f>
        <v>Household</v>
      </c>
      <c r="N17" s="80"/>
      <c r="O17" s="50" t="str">
        <f>'[1]20.7-26.7'!$C$49</f>
        <v>Bộ cưa GoodLife</v>
      </c>
      <c r="P17" s="80"/>
      <c r="Q17" s="80"/>
      <c r="R17" s="70">
        <f>VLOOKUP(V17,'item list'!$C$3:$F$58,3,0)</f>
        <v>17</v>
      </c>
      <c r="S17" s="72" t="str">
        <f>VLOOKUP(V17,'item list'!$C$3:$F$58,2,0)</f>
        <v>D</v>
      </c>
      <c r="T17" s="70" t="str">
        <f>VLOOKUP(V17,'item list'!$C$3:$F$58,4,0)</f>
        <v>Household</v>
      </c>
      <c r="U17" s="80"/>
      <c r="V17" s="50" t="str">
        <f>'[1]20.7-26.7'!$C$49</f>
        <v>Bộ cưa GoodLife</v>
      </c>
      <c r="W17" s="80"/>
      <c r="X17" s="74"/>
      <c r="Y17" s="68">
        <f>VLOOKUP(AC17,'item list'!$C$3:$F$58,3,0)</f>
        <v>19.5</v>
      </c>
      <c r="Z17" s="69" t="str">
        <f>VLOOKUP(AC17,'item list'!$C$3:$F$58,2,0)</f>
        <v>D</v>
      </c>
      <c r="AA17" s="68" t="str">
        <f>VLOOKUP(AC17,'item list'!$C$3:$F$58,4,0)</f>
        <v>Accessory</v>
      </c>
      <c r="AB17" s="82"/>
      <c r="AC17" s="50" t="str">
        <f>'[1]13.7-19.7'!$C$49</f>
        <v>Túi xách Magicom</v>
      </c>
      <c r="AD17" s="80"/>
      <c r="AE17" s="80"/>
      <c r="AF17" s="70">
        <f>VLOOKUP(AJ17,'item list'!$C$3:$F$58,3,0)</f>
        <v>19.5</v>
      </c>
      <c r="AG17" s="72" t="str">
        <f>VLOOKUP(AJ17,'item list'!$C$3:$F$58,2,0)</f>
        <v>D</v>
      </c>
      <c r="AH17" s="68" t="str">
        <f>VLOOKUP(AJ17,'item list'!$C$3:$F$58,4,0)</f>
        <v>Accessory</v>
      </c>
      <c r="AI17" s="82"/>
      <c r="AJ17" s="50" t="str">
        <f>'[1]13.7-19.7'!$C$49</f>
        <v>Túi xách Magicom</v>
      </c>
      <c r="AK17" s="80"/>
      <c r="AL17" s="80"/>
      <c r="AM17" s="72" t="str">
        <f>VLOOKUP(AP17,'item list'!$C$3:$F$58,2,0)</f>
        <v>D</v>
      </c>
      <c r="AN17" s="68" t="str">
        <f>VLOOKUP(AP17,'item list'!$C$3:$F$58,4,0)</f>
        <v>Accessory</v>
      </c>
      <c r="AO17" s="82"/>
      <c r="AP17" s="50" t="str">
        <f>'[1]13.7-19.7'!$C$49</f>
        <v>Túi xách Magicom</v>
      </c>
      <c r="AQ17" s="80"/>
      <c r="AR17" s="80"/>
      <c r="AS17" s="72" t="str">
        <f>VLOOKUP(AV17,'item list'!$C$3:$F$58,2,0)</f>
        <v>D</v>
      </c>
      <c r="AT17" s="68" t="str">
        <f>VLOOKUP(AV17,'item list'!$C$3:$F$58,4,0)</f>
        <v>Accessory</v>
      </c>
      <c r="AU17" s="82"/>
      <c r="AV17" s="50" t="str">
        <f>'[1]13.7-19.7'!$C$49</f>
        <v>Túi xách Magicom</v>
      </c>
      <c r="AW17" s="80"/>
      <c r="AX17" s="80"/>
      <c r="AY17" s="68" t="e">
        <f>VLOOKUP(BC17,'item list'!$C$3:$F$58,3,0)</f>
        <v>#N/A</v>
      </c>
      <c r="AZ17" s="69" t="e">
        <f>VLOOKUP(BC17,'item list'!$C$3:$F$58,2,0)</f>
        <v>#N/A</v>
      </c>
      <c r="BA17" s="68" t="e">
        <f>VLOOKUP(BC17,'item list'!$C$3:$F$58,4,0)</f>
        <v>#N/A</v>
      </c>
      <c r="BB17" s="82"/>
      <c r="BC17" s="50"/>
      <c r="BD17" s="80"/>
      <c r="BE17" s="83"/>
      <c r="BF17" s="68" t="e">
        <f>VLOOKUP(BJ17,'item list'!$C$3:$F$58,3,0)</f>
        <v>#N/A</v>
      </c>
      <c r="BG17" s="69" t="e">
        <f>VLOOKUP(BJ17,'item list'!$C$3:$F$58,2,0)</f>
        <v>#N/A</v>
      </c>
      <c r="BH17" s="68" t="e">
        <f>VLOOKUP(BJ17,'item list'!$C$3:$F$58,4,0)</f>
        <v>#N/A</v>
      </c>
      <c r="BI17" s="82"/>
      <c r="BJ17" s="50"/>
      <c r="BK17" s="83"/>
      <c r="BL17" s="68" t="e">
        <f>VLOOKUP(BP17,'item list'!$C$3:$F$58,3,0)</f>
        <v>#REF!</v>
      </c>
      <c r="BM17" s="69" t="e">
        <f>VLOOKUP(BP17,'item list'!$C$3:$F$58,2,0)</f>
        <v>#REF!</v>
      </c>
      <c r="BN17" s="68" t="e">
        <f>VLOOKUP(BP17,'item list'!$C$3:$F$58,4,0)</f>
        <v>#REF!</v>
      </c>
      <c r="BO17" s="82"/>
      <c r="BP17" s="50" t="e">
        <f>#REF!</f>
        <v>#REF!</v>
      </c>
      <c r="BQ17" s="83"/>
      <c r="BR17" s="68" t="e">
        <f>VLOOKUP(BV17,'item list'!$C$3:$F$58,3,0)</f>
        <v>#N/A</v>
      </c>
      <c r="BS17" s="69" t="e">
        <f>VLOOKUP(BV17,'item list'!$C$3:$F$58,2,0)</f>
        <v>#N/A</v>
      </c>
      <c r="BT17" s="68" t="e">
        <f>VLOOKUP(BV17,'item list'!$C$3:$F$58,4,0)</f>
        <v>#N/A</v>
      </c>
      <c r="BU17" s="50"/>
      <c r="BV17" s="50"/>
      <c r="BW17" s="76">
        <v>9</v>
      </c>
      <c r="BX17" s="50"/>
      <c r="BY17" s="50"/>
      <c r="BZ17" s="48"/>
      <c r="CA17" s="48"/>
      <c r="CB17" s="77"/>
    </row>
    <row r="18" spans="1:80" ht="19.5" customHeight="1">
      <c r="A18" s="55"/>
      <c r="B18" s="99"/>
      <c r="C18" s="71"/>
      <c r="D18" s="70">
        <f>VLOOKUP(H18,'item list'!$C$3:$F$58,3,0)</f>
        <v>31</v>
      </c>
      <c r="E18" s="72" t="str">
        <f>VLOOKUP(H18,'item list'!$C$3:$F$58,2,0)</f>
        <v>B</v>
      </c>
      <c r="F18" s="70" t="str">
        <f>VLOOKUP(H18,'item list'!$C$3:$F$58,4,0)</f>
        <v>Accessory</v>
      </c>
      <c r="G18" s="70"/>
      <c r="H18" s="48" t="str">
        <f>'[1]20.7-26.7'!$C$52</f>
        <v>Bộ nữ trang Hoa Biển và Biển Đêm - LIVE 30'</v>
      </c>
      <c r="I18" s="80"/>
      <c r="J18" s="71"/>
      <c r="K18" s="70">
        <f>VLOOKUP(O18,'item list'!$C$3:$F$58,3,0)</f>
        <v>31</v>
      </c>
      <c r="L18" s="72" t="str">
        <f>VLOOKUP(O18,'item list'!$C$3:$F$58,2,0)</f>
        <v>B</v>
      </c>
      <c r="M18" s="73" t="str">
        <f>VLOOKUP(O18,'item list'!$C$3:$F$58,4,0)</f>
        <v>Accessory</v>
      </c>
      <c r="N18" s="80"/>
      <c r="O18" s="48" t="str">
        <f>'[1]20.7-26.7'!$C$52</f>
        <v>Bộ nữ trang Hoa Biển và Biển Đêm - LIVE 30'</v>
      </c>
      <c r="P18" s="80"/>
      <c r="Q18" s="80"/>
      <c r="R18" s="70">
        <f>VLOOKUP(V18,'item list'!$C$3:$F$58,3,0)</f>
        <v>31</v>
      </c>
      <c r="S18" s="72" t="str">
        <f>VLOOKUP(V18,'item list'!$C$3:$F$58,2,0)</f>
        <v>B</v>
      </c>
      <c r="T18" s="70" t="str">
        <f>VLOOKUP(V18,'item list'!$C$3:$F$58,4,0)</f>
        <v>Accessory</v>
      </c>
      <c r="U18" s="80"/>
      <c r="V18" s="48" t="str">
        <f>'[1]20.7-26.7'!$C$52</f>
        <v>Bộ nữ trang Hoa Biển và Biển Đêm - LIVE 30'</v>
      </c>
      <c r="W18" s="80"/>
      <c r="X18" s="71"/>
      <c r="Y18" s="70">
        <f>VLOOKUP(AC18,'item list'!$C$3:$F$58,3,0)</f>
        <v>29.5</v>
      </c>
      <c r="Z18" s="72" t="str">
        <f>VLOOKUP(AC18,'item list'!$C$3:$F$58,2,0)</f>
        <v>B</v>
      </c>
      <c r="AA18" s="70" t="str">
        <f>VLOOKUP(AC18,'item list'!$C$3:$F$58,4,0)</f>
        <v>Home Appliance</v>
      </c>
      <c r="AB18" s="80"/>
      <c r="AC18" s="48" t="str">
        <f>'[1]13.7-19.7'!$C$52</f>
        <v>Bộ dao 8 món GoodLife - LIVE 30'</v>
      </c>
      <c r="AD18" s="80"/>
      <c r="AE18" s="80"/>
      <c r="AF18" s="70">
        <f>VLOOKUP(AJ18,'item list'!$C$3:$F$58,3,0)</f>
        <v>29.5</v>
      </c>
      <c r="AG18" s="72" t="str">
        <f>VLOOKUP(AJ18,'item list'!$C$3:$F$58,2,0)</f>
        <v>B</v>
      </c>
      <c r="AH18" s="70" t="str">
        <f>VLOOKUP(AJ18,'item list'!$C$3:$F$58,4,0)</f>
        <v>Home Appliance</v>
      </c>
      <c r="AI18" s="80"/>
      <c r="AJ18" s="48" t="str">
        <f>'[1]13.7-19.7'!$C$52</f>
        <v>Bộ dao 8 món GoodLife - LIVE 30'</v>
      </c>
      <c r="AK18" s="80"/>
      <c r="AL18" s="70">
        <f>VLOOKUP(AP18,'item list'!$C$3:$F$58,3,0)</f>
        <v>29.5</v>
      </c>
      <c r="AM18" s="72" t="str">
        <f>VLOOKUP(AP18,'item list'!$C$3:$F$58,2,0)</f>
        <v>B</v>
      </c>
      <c r="AN18" s="70" t="str">
        <f>VLOOKUP(AP18,'item list'!$C$3:$F$58,4,0)</f>
        <v>Home Appliance</v>
      </c>
      <c r="AO18" s="80"/>
      <c r="AP18" s="48" t="str">
        <f>'[1]13.7-19.7'!$C$52</f>
        <v>Bộ dao 8 món GoodLife - LIVE 30'</v>
      </c>
      <c r="AQ18" s="80"/>
      <c r="AR18" s="70">
        <f>VLOOKUP(AV18,'item list'!$C$3:$F$58,3,0)</f>
        <v>29.5</v>
      </c>
      <c r="AS18" s="72" t="str">
        <f>VLOOKUP(AV18,'item list'!$C$3:$F$58,2,0)</f>
        <v>B</v>
      </c>
      <c r="AT18" s="70" t="str">
        <f>VLOOKUP(AV18,'item list'!$C$3:$F$58,4,0)</f>
        <v>Home Appliance</v>
      </c>
      <c r="AU18" s="80"/>
      <c r="AV18" s="48" t="str">
        <f>'[1]13.7-19.7'!$C$52</f>
        <v>Bộ dao 8 món GoodLife - LIVE 30'</v>
      </c>
      <c r="AW18" s="80"/>
      <c r="AX18" s="81"/>
      <c r="AY18" s="70" t="e">
        <f>VLOOKUP(BC18,'item list'!$C$3:$F$58,3,0)</f>
        <v>#N/A</v>
      </c>
      <c r="AZ18" s="72" t="e">
        <f>VLOOKUP(BC18,'item list'!$C$3:$F$58,2,0)</f>
        <v>#N/A</v>
      </c>
      <c r="BA18" s="70" t="e">
        <f>VLOOKUP(BC18,'item list'!$C$3:$F$58,4,0)</f>
        <v>#N/A</v>
      </c>
      <c r="BB18" s="80"/>
      <c r="BC18" s="48"/>
      <c r="BD18" s="80"/>
      <c r="BE18" s="81"/>
      <c r="BF18" s="70" t="e">
        <f>VLOOKUP(BJ18,'item list'!$C$3:$F$58,3,0)</f>
        <v>#N/A</v>
      </c>
      <c r="BG18" s="72" t="e">
        <f>VLOOKUP(BJ18,'item list'!$C$3:$F$58,2,0)</f>
        <v>#N/A</v>
      </c>
      <c r="BH18" s="70" t="e">
        <f>VLOOKUP(BJ18,'item list'!$C$3:$F$58,4,0)</f>
        <v>#N/A</v>
      </c>
      <c r="BI18" s="80"/>
      <c r="BJ18" s="48"/>
      <c r="BK18" s="81"/>
      <c r="BL18" s="70" t="e">
        <f>VLOOKUP(BP18,'item list'!$C$3:$F$58,3,0)</f>
        <v>#REF!</v>
      </c>
      <c r="BM18" s="72" t="e">
        <f>VLOOKUP(BP18,'item list'!$C$3:$F$58,2,0)</f>
        <v>#REF!</v>
      </c>
      <c r="BN18" s="70" t="e">
        <f>VLOOKUP(BP18,'item list'!$C$3:$F$58,4,0)</f>
        <v>#REF!</v>
      </c>
      <c r="BO18" s="80"/>
      <c r="BP18" s="48" t="e">
        <f>#REF!</f>
        <v>#REF!</v>
      </c>
      <c r="BQ18" s="81"/>
      <c r="BR18" s="70" t="e">
        <f>VLOOKUP(BV18,'item list'!$C$3:$F$58,3,0)</f>
        <v>#N/A</v>
      </c>
      <c r="BS18" s="72" t="e">
        <f>VLOOKUP(BV18,'item list'!$C$3:$F$58,2,0)</f>
        <v>#N/A</v>
      </c>
      <c r="BT18" s="70" t="e">
        <f>VLOOKUP(BV18,'item list'!$C$3:$F$58,4,0)</f>
        <v>#N/A</v>
      </c>
      <c r="BU18" s="48"/>
      <c r="BV18" s="48"/>
      <c r="BW18" s="78"/>
      <c r="BX18" s="50"/>
      <c r="BY18" s="50"/>
      <c r="BZ18" s="50"/>
      <c r="CA18" s="49"/>
      <c r="CB18" s="77"/>
    </row>
    <row r="19" spans="1:80" ht="20.100000000000001" customHeight="1">
      <c r="A19" s="55"/>
      <c r="B19" s="99"/>
      <c r="C19" s="71"/>
      <c r="D19" s="70" t="e">
        <f>VLOOKUP(H19,'item list'!$C$3:$F$58,3,0)</f>
        <v>#N/A</v>
      </c>
      <c r="E19" s="72" t="e">
        <f>VLOOKUP(H19,'item list'!$C$3:$F$58,2,0)</f>
        <v>#N/A</v>
      </c>
      <c r="F19" s="70" t="e">
        <f>VLOOKUP(H19,'item list'!$C$3:$F$58,4,0)</f>
        <v>#N/A</v>
      </c>
      <c r="G19" s="70"/>
      <c r="H19" s="48"/>
      <c r="I19" s="80"/>
      <c r="J19" s="71"/>
      <c r="K19" s="70" t="e">
        <f>VLOOKUP(O19,'item list'!$C$3:$F$58,3,0)</f>
        <v>#N/A</v>
      </c>
      <c r="L19" s="72" t="e">
        <f>VLOOKUP(O19,'item list'!$C$3:$F$58,2,0)</f>
        <v>#N/A</v>
      </c>
      <c r="M19" s="73" t="e">
        <f>VLOOKUP(O19,'item list'!$C$3:$F$58,4,0)</f>
        <v>#N/A</v>
      </c>
      <c r="N19" s="80"/>
      <c r="O19" s="48"/>
      <c r="P19" s="80"/>
      <c r="Q19" s="80"/>
      <c r="R19" s="70" t="e">
        <f>VLOOKUP(V19,'item list'!$C$3:$F$58,3,0)</f>
        <v>#N/A</v>
      </c>
      <c r="S19" s="72" t="e">
        <f>VLOOKUP(V19,'item list'!$C$3:$F$58,2,0)</f>
        <v>#N/A</v>
      </c>
      <c r="T19" s="70" t="e">
        <f>VLOOKUP(V19,'item list'!$C$3:$F$58,4,0)</f>
        <v>#N/A</v>
      </c>
      <c r="U19" s="80"/>
      <c r="V19" s="48"/>
      <c r="W19" s="80"/>
      <c r="X19" s="71"/>
      <c r="Y19" s="70" t="e">
        <f>VLOOKUP(AC19,'item list'!$C$3:$F$58,3,0)</f>
        <v>#N/A</v>
      </c>
      <c r="Z19" s="72" t="e">
        <f>VLOOKUP(AC19,'item list'!$C$3:$F$58,2,0)</f>
        <v>#N/A</v>
      </c>
      <c r="AA19" s="70" t="e">
        <f>VLOOKUP(AC19,'item list'!$C$3:$F$58,4,0)</f>
        <v>#N/A</v>
      </c>
      <c r="AB19" s="80"/>
      <c r="AC19" s="48"/>
      <c r="AD19" s="80"/>
      <c r="AE19" s="80"/>
      <c r="AF19" s="70" t="e">
        <f>VLOOKUP(AJ19,'item list'!$C$3:$F$58,3,0)</f>
        <v>#N/A</v>
      </c>
      <c r="AG19" s="72" t="e">
        <f>VLOOKUP(AJ19,'item list'!$C$3:$F$58,2,0)</f>
        <v>#N/A</v>
      </c>
      <c r="AH19" s="70" t="e">
        <f>VLOOKUP(AJ19,'item list'!$C$3:$F$58,4,0)</f>
        <v>#N/A</v>
      </c>
      <c r="AI19" s="80"/>
      <c r="AJ19" s="48"/>
      <c r="AK19" s="80"/>
      <c r="AL19" s="70" t="e">
        <f>VLOOKUP(AP19,'item list'!$C$3:$F$58,3,0)</f>
        <v>#N/A</v>
      </c>
      <c r="AM19" s="72" t="e">
        <f>VLOOKUP(AP19,'item list'!$C$3:$F$58,2,0)</f>
        <v>#N/A</v>
      </c>
      <c r="AN19" s="70" t="e">
        <f>VLOOKUP(AP19,'item list'!$C$3:$F$58,4,0)</f>
        <v>#N/A</v>
      </c>
      <c r="AO19" s="80"/>
      <c r="AP19" s="48"/>
      <c r="AQ19" s="80"/>
      <c r="AR19" s="70" t="e">
        <f>VLOOKUP(AV19,'item list'!$C$3:$F$58,3,0)</f>
        <v>#N/A</v>
      </c>
      <c r="AS19" s="72" t="e">
        <f>VLOOKUP(AV19,'item list'!$C$3:$F$58,2,0)</f>
        <v>#N/A</v>
      </c>
      <c r="AT19" s="70" t="e">
        <f>VLOOKUP(AV19,'item list'!$C$3:$F$58,4,0)</f>
        <v>#N/A</v>
      </c>
      <c r="AU19" s="80"/>
      <c r="AV19" s="48"/>
      <c r="AW19" s="80"/>
      <c r="AX19" s="81"/>
      <c r="AY19" s="70" t="e">
        <f>VLOOKUP(BC19,'item list'!$C$3:$F$58,3,0)</f>
        <v>#N/A</v>
      </c>
      <c r="AZ19" s="72" t="e">
        <f>VLOOKUP(BC19,'item list'!$C$3:$F$58,2,0)</f>
        <v>#N/A</v>
      </c>
      <c r="BA19" s="70" t="e">
        <f>VLOOKUP(BC19,'item list'!$C$3:$F$58,4,0)</f>
        <v>#N/A</v>
      </c>
      <c r="BB19" s="80"/>
      <c r="BC19" s="48"/>
      <c r="BD19" s="80"/>
      <c r="BE19" s="81"/>
      <c r="BF19" s="70" t="e">
        <f>VLOOKUP(BJ19,'item list'!$C$3:$F$58,3,0)</f>
        <v>#N/A</v>
      </c>
      <c r="BG19" s="72" t="e">
        <f>VLOOKUP(BJ19,'item list'!$C$3:$F$58,2,0)</f>
        <v>#N/A</v>
      </c>
      <c r="BH19" s="70" t="e">
        <f>VLOOKUP(BJ19,'item list'!$C$3:$F$58,4,0)</f>
        <v>#N/A</v>
      </c>
      <c r="BI19" s="80"/>
      <c r="BJ19" s="48"/>
      <c r="BK19" s="81"/>
      <c r="BL19" s="70" t="e">
        <f>VLOOKUP(BP19,'item list'!$C$3:$F$58,3,0)</f>
        <v>#REF!</v>
      </c>
      <c r="BM19" s="72" t="e">
        <f>VLOOKUP(BP19,'item list'!$C$3:$F$58,2,0)</f>
        <v>#REF!</v>
      </c>
      <c r="BN19" s="70" t="e">
        <f>VLOOKUP(BP19,'item list'!$C$3:$F$58,4,0)</f>
        <v>#REF!</v>
      </c>
      <c r="BO19" s="80"/>
      <c r="BP19" s="48" t="e">
        <f>#REF!</f>
        <v>#REF!</v>
      </c>
      <c r="BQ19" s="81"/>
      <c r="BR19" s="70" t="e">
        <f>VLOOKUP(BV19,'item list'!$C$3:$F$58,3,0)</f>
        <v>#N/A</v>
      </c>
      <c r="BS19" s="72" t="e">
        <f>VLOOKUP(BV19,'item list'!$C$3:$F$58,2,0)</f>
        <v>#N/A</v>
      </c>
      <c r="BT19" s="70" t="e">
        <f>VLOOKUP(BV19,'item list'!$C$3:$F$58,4,0)</f>
        <v>#N/A</v>
      </c>
      <c r="BU19" s="48"/>
      <c r="BV19" s="48"/>
      <c r="BW19" s="78"/>
      <c r="BX19" s="48"/>
      <c r="BY19" s="48"/>
      <c r="BZ19" s="50"/>
      <c r="CA19" s="50"/>
      <c r="CB19" s="77"/>
    </row>
    <row r="20" spans="1:80" ht="20.100000000000001" customHeight="1" thickBot="1">
      <c r="A20" s="55"/>
      <c r="B20" s="99"/>
      <c r="C20" s="71"/>
      <c r="D20" s="70" t="e">
        <f>VLOOKUP(H20,'item list'!$C$3:$F$58,3,0)</f>
        <v>#N/A</v>
      </c>
      <c r="E20" s="72" t="e">
        <f>VLOOKUP(H20,'item list'!$C$3:$F$58,2,0)</f>
        <v>#N/A</v>
      </c>
      <c r="F20" s="70" t="e">
        <f>VLOOKUP(H20,'item list'!$C$3:$F$58,4,0)</f>
        <v>#N/A</v>
      </c>
      <c r="G20" s="70"/>
      <c r="H20" s="109"/>
      <c r="I20" s="80"/>
      <c r="J20" s="71"/>
      <c r="K20" s="70" t="e">
        <f>VLOOKUP(O20,'item list'!$C$3:$F$58,3,0)</f>
        <v>#N/A</v>
      </c>
      <c r="L20" s="72" t="e">
        <f>VLOOKUP(O20,'item list'!$C$3:$F$58,2,0)</f>
        <v>#N/A</v>
      </c>
      <c r="M20" s="73" t="e">
        <f>VLOOKUP(O20,'item list'!$C$3:$F$58,4,0)</f>
        <v>#N/A</v>
      </c>
      <c r="N20" s="80"/>
      <c r="O20" s="109"/>
      <c r="P20" s="80"/>
      <c r="Q20" s="80"/>
      <c r="R20" s="70" t="e">
        <f>VLOOKUP(V20,'item list'!$C$3:$F$58,3,0)</f>
        <v>#N/A</v>
      </c>
      <c r="S20" s="72" t="e">
        <f>VLOOKUP(V20,'item list'!$C$3:$F$58,2,0)</f>
        <v>#N/A</v>
      </c>
      <c r="T20" s="70" t="e">
        <f>VLOOKUP(V20,'item list'!$C$3:$F$58,4,0)</f>
        <v>#N/A</v>
      </c>
      <c r="U20" s="80"/>
      <c r="V20" s="109"/>
      <c r="W20" s="80"/>
      <c r="X20" s="71"/>
      <c r="Y20" s="70" t="e">
        <f>VLOOKUP(AC20,'item list'!$C$3:$F$58,3,0)</f>
        <v>#N/A</v>
      </c>
      <c r="Z20" s="72" t="e">
        <f>VLOOKUP(AC20,'item list'!$C$3:$F$58,2,0)</f>
        <v>#N/A</v>
      </c>
      <c r="AA20" s="70" t="e">
        <f>VLOOKUP(AC20,'item list'!$C$3:$F$58,4,0)</f>
        <v>#N/A</v>
      </c>
      <c r="AB20" s="80"/>
      <c r="AC20" s="109"/>
      <c r="AD20" s="80"/>
      <c r="AE20" s="81"/>
      <c r="AF20" s="70" t="e">
        <f>VLOOKUP(AJ20,'item list'!$C$3:$F$58,3,0)</f>
        <v>#N/A</v>
      </c>
      <c r="AG20" s="72" t="e">
        <f>VLOOKUP(AJ20,'item list'!$C$3:$F$58,2,0)</f>
        <v>#N/A</v>
      </c>
      <c r="AH20" s="70" t="e">
        <f>VLOOKUP(AJ20,'item list'!$C$3:$F$58,4,0)</f>
        <v>#N/A</v>
      </c>
      <c r="AI20" s="80"/>
      <c r="AJ20" s="109"/>
      <c r="AK20" s="81"/>
      <c r="AL20" s="70" t="e">
        <f>VLOOKUP(AP20,'item list'!$C$3:$F$58,3,0)</f>
        <v>#N/A</v>
      </c>
      <c r="AM20" s="72" t="e">
        <f>VLOOKUP(AP20,'item list'!$C$3:$F$58,2,0)</f>
        <v>#N/A</v>
      </c>
      <c r="AN20" s="70" t="e">
        <f>VLOOKUP(AP20,'item list'!$C$3:$F$58,4,0)</f>
        <v>#N/A</v>
      </c>
      <c r="AO20" s="80"/>
      <c r="AP20" s="109"/>
      <c r="AQ20" s="81"/>
      <c r="AR20" s="70" t="e">
        <f>VLOOKUP(AV20,'item list'!$C$3:$F$58,3,0)</f>
        <v>#N/A</v>
      </c>
      <c r="AS20" s="72" t="e">
        <f>VLOOKUP(AV20,'item list'!$C$3:$F$58,2,0)</f>
        <v>#N/A</v>
      </c>
      <c r="AT20" s="70" t="e">
        <f>VLOOKUP(AV20,'item list'!$C$3:$F$58,4,0)</f>
        <v>#N/A</v>
      </c>
      <c r="AU20" s="80"/>
      <c r="AV20" s="109"/>
      <c r="AW20" s="80"/>
      <c r="AX20" s="81"/>
      <c r="AY20" s="70" t="e">
        <f>VLOOKUP(BC20,'item list'!$C$3:$F$58,3,0)</f>
        <v>#N/A</v>
      </c>
      <c r="AZ20" s="72" t="e">
        <f>VLOOKUP(BC20,'item list'!$C$3:$F$58,2,0)</f>
        <v>#N/A</v>
      </c>
      <c r="BA20" s="70" t="e">
        <f>VLOOKUP(BC20,'item list'!$C$3:$F$58,4,0)</f>
        <v>#N/A</v>
      </c>
      <c r="BB20" s="80"/>
      <c r="BC20" s="109"/>
      <c r="BD20" s="80"/>
      <c r="BE20" s="81"/>
      <c r="BF20" s="70" t="e">
        <f>VLOOKUP(BJ20,'item list'!$C$3:$F$58,3,0)</f>
        <v>#N/A</v>
      </c>
      <c r="BG20" s="72" t="e">
        <f>VLOOKUP(BJ20,'item list'!$C$3:$F$58,2,0)</f>
        <v>#N/A</v>
      </c>
      <c r="BH20" s="70" t="e">
        <f>VLOOKUP(BJ20,'item list'!$C$3:$F$58,4,0)</f>
        <v>#N/A</v>
      </c>
      <c r="BI20" s="80"/>
      <c r="BJ20" s="109"/>
      <c r="BK20" s="81"/>
      <c r="BL20" s="70" t="e">
        <f>VLOOKUP(BP20,'item list'!$C$3:$F$58,3,0)</f>
        <v>#REF!</v>
      </c>
      <c r="BM20" s="72" t="e">
        <f>VLOOKUP(BP20,'item list'!$C$3:$F$58,2,0)</f>
        <v>#REF!</v>
      </c>
      <c r="BN20" s="70" t="e">
        <f>VLOOKUP(BP20,'item list'!$C$3:$F$58,4,0)</f>
        <v>#REF!</v>
      </c>
      <c r="BO20" s="80"/>
      <c r="BP20" s="109" t="e">
        <f>#REF!</f>
        <v>#REF!</v>
      </c>
      <c r="BQ20" s="81"/>
      <c r="BR20" s="70" t="e">
        <f>VLOOKUP(BV20,'item list'!$C$3:$F$58,3,0)</f>
        <v>#N/A</v>
      </c>
      <c r="BS20" s="72" t="e">
        <f>VLOOKUP(BV20,'item list'!$C$3:$F$58,2,0)</f>
        <v>#N/A</v>
      </c>
      <c r="BT20" s="70" t="e">
        <f>VLOOKUP(BV20,'item list'!$C$3:$F$58,4,0)</f>
        <v>#N/A</v>
      </c>
      <c r="BU20" s="109"/>
      <c r="BV20" s="109"/>
      <c r="BW20" s="78"/>
      <c r="BX20" s="77"/>
      <c r="BY20" s="77"/>
      <c r="BZ20" s="48"/>
      <c r="CA20" s="77"/>
      <c r="CB20" s="77"/>
    </row>
    <row r="21" spans="1:80" ht="19.5" customHeight="1">
      <c r="A21" s="55"/>
      <c r="B21" s="98">
        <v>10</v>
      </c>
      <c r="C21" s="74"/>
      <c r="D21" s="68">
        <f>VLOOKUP(H21,'item list'!$C$3:$F$58,3,0)</f>
        <v>30.5</v>
      </c>
      <c r="E21" s="69" t="str">
        <f>VLOOKUP(H21,'item list'!$C$3:$F$58,2,0)</f>
        <v>B</v>
      </c>
      <c r="F21" s="68" t="str">
        <f>VLOOKUP(H21,'item list'!$C$3:$F$58,4,0)</f>
        <v>Home Appliance</v>
      </c>
      <c r="G21" s="68"/>
      <c r="H21" s="91" t="str">
        <f>'[1]20.7-26.7'!$C$54</f>
        <v>Khóa thông minh - LIVE 30'</v>
      </c>
      <c r="I21" s="82"/>
      <c r="J21" s="74"/>
      <c r="K21" s="68">
        <f>VLOOKUP(O21,'item list'!$C$3:$F$58,3,0)</f>
        <v>30.5</v>
      </c>
      <c r="L21" s="69" t="str">
        <f>VLOOKUP(O21,'item list'!$C$3:$F$58,2,0)</f>
        <v>B</v>
      </c>
      <c r="M21" s="75" t="str">
        <f>VLOOKUP(O21,'item list'!$C$3:$F$58,4,0)</f>
        <v>Home Appliance</v>
      </c>
      <c r="N21" s="82"/>
      <c r="O21" s="91" t="str">
        <f>'[1]20.7-26.7'!$C$54</f>
        <v>Khóa thông minh - LIVE 30'</v>
      </c>
      <c r="P21" s="82"/>
      <c r="Q21" s="82"/>
      <c r="R21" s="68">
        <f>VLOOKUP(V21,'item list'!$C$3:$F$58,3,0)</f>
        <v>30.5</v>
      </c>
      <c r="S21" s="69" t="str">
        <f>VLOOKUP(V21,'item list'!$C$3:$F$58,2,0)</f>
        <v>B</v>
      </c>
      <c r="T21" s="68" t="str">
        <f>VLOOKUP(V21,'item list'!$C$3:$F$58,4,0)</f>
        <v>Home Appliance</v>
      </c>
      <c r="U21" s="82"/>
      <c r="V21" s="91" t="str">
        <f>'[1]20.7-26.7'!$C$54</f>
        <v>Khóa thông minh - LIVE 30'</v>
      </c>
      <c r="W21" s="82"/>
      <c r="X21" s="71"/>
      <c r="Y21" s="70">
        <f>VLOOKUP(AC21,'item list'!$C$3:$F$58,3,0)</f>
        <v>30.5</v>
      </c>
      <c r="Z21" s="72" t="str">
        <f>VLOOKUP(AC21,'item list'!$C$3:$F$58,2,0)</f>
        <v>B</v>
      </c>
      <c r="AA21" s="70" t="str">
        <f>VLOOKUP(AC21,'item list'!$C$3:$F$58,4,0)</f>
        <v>Home Appliance</v>
      </c>
      <c r="AB21" s="80"/>
      <c r="AC21" s="91" t="str">
        <f>'[1]13.7-19.7'!$C$54</f>
        <v>Khóa thông minh - LIVE 30'</v>
      </c>
      <c r="AD21" s="82"/>
      <c r="AE21" s="83"/>
      <c r="AF21" s="68">
        <f>VLOOKUP(AJ21,'item list'!$C$3:$F$58,3,0)</f>
        <v>30.5</v>
      </c>
      <c r="AG21" s="69" t="str">
        <f>VLOOKUP(AJ21,'item list'!$C$3:$F$58,2,0)</f>
        <v>B</v>
      </c>
      <c r="AH21" s="68" t="str">
        <f>VLOOKUP(AJ21,'item list'!$C$3:$F$58,4,0)</f>
        <v>Home Appliance</v>
      </c>
      <c r="AI21" s="82"/>
      <c r="AJ21" s="91" t="str">
        <f>'[1]13.7-19.7'!$C$54</f>
        <v>Khóa thông minh - LIVE 30'</v>
      </c>
      <c r="AK21" s="83"/>
      <c r="AL21" s="68">
        <f>VLOOKUP(AP21,'item list'!$C$3:$F$58,3,0)</f>
        <v>30.5</v>
      </c>
      <c r="AM21" s="69" t="str">
        <f>VLOOKUP(AP21,'item list'!$C$3:$F$58,2,0)</f>
        <v>B</v>
      </c>
      <c r="AN21" s="68" t="str">
        <f>VLOOKUP(AP21,'item list'!$C$3:$F$58,4,0)</f>
        <v>Home Appliance</v>
      </c>
      <c r="AO21" s="82"/>
      <c r="AP21" s="91" t="str">
        <f>'[1]13.7-19.7'!$C$54</f>
        <v>Khóa thông minh - LIVE 30'</v>
      </c>
      <c r="AQ21" s="83"/>
      <c r="AR21" s="68">
        <f>VLOOKUP(AV21,'item list'!$C$3:$F$58,3,0)</f>
        <v>30.5</v>
      </c>
      <c r="AS21" s="69" t="str">
        <f>VLOOKUP(AV21,'item list'!$C$3:$F$58,2,0)</f>
        <v>B</v>
      </c>
      <c r="AT21" s="68" t="str">
        <f>VLOOKUP(AV21,'item list'!$C$3:$F$58,4,0)</f>
        <v>Home Appliance</v>
      </c>
      <c r="AU21" s="82"/>
      <c r="AV21" s="91" t="str">
        <f>'[1]13.7-19.7'!$C$54</f>
        <v>Khóa thông minh - LIVE 30'</v>
      </c>
      <c r="AW21" s="82"/>
      <c r="AX21" s="81"/>
      <c r="AY21" s="70" t="e">
        <f>VLOOKUP(BC21,'item list'!$C$3:$F$58,3,0)</f>
        <v>#N/A</v>
      </c>
      <c r="AZ21" s="72" t="e">
        <f>VLOOKUP(BC21,'item list'!$C$3:$F$58,2,0)</f>
        <v>#N/A</v>
      </c>
      <c r="BA21" s="70" t="e">
        <f>VLOOKUP(BC21,'item list'!$C$3:$F$58,4,0)</f>
        <v>#N/A</v>
      </c>
      <c r="BB21" s="80"/>
      <c r="BC21" s="91"/>
      <c r="BD21" s="82"/>
      <c r="BE21" s="81"/>
      <c r="BF21" s="70" t="e">
        <f>VLOOKUP(BJ21,'item list'!$C$3:$F$58,3,0)</f>
        <v>#N/A</v>
      </c>
      <c r="BG21" s="72" t="e">
        <f>VLOOKUP(BJ21,'item list'!$C$3:$F$58,2,0)</f>
        <v>#N/A</v>
      </c>
      <c r="BH21" s="70" t="e">
        <f>VLOOKUP(BJ21,'item list'!$C$3:$F$58,4,0)</f>
        <v>#N/A</v>
      </c>
      <c r="BI21" s="80"/>
      <c r="BJ21" s="91"/>
      <c r="BK21" s="81"/>
      <c r="BL21" s="70" t="e">
        <f>VLOOKUP(BP21,'item list'!$C$3:$F$58,3,0)</f>
        <v>#REF!</v>
      </c>
      <c r="BM21" s="72" t="e">
        <f>VLOOKUP(BP21,'item list'!$C$3:$F$58,2,0)</f>
        <v>#REF!</v>
      </c>
      <c r="BN21" s="70" t="e">
        <f>VLOOKUP(BP21,'item list'!$C$3:$F$58,4,0)</f>
        <v>#REF!</v>
      </c>
      <c r="BO21" s="80"/>
      <c r="BP21" s="91" t="e">
        <f>#REF!</f>
        <v>#REF!</v>
      </c>
      <c r="BQ21" s="81"/>
      <c r="BR21" s="70" t="e">
        <f>VLOOKUP(BV21,'item list'!$C$3:$F$58,3,0)</f>
        <v>#N/A</v>
      </c>
      <c r="BS21" s="72" t="e">
        <f>VLOOKUP(BV21,'item list'!$C$3:$F$58,2,0)</f>
        <v>#N/A</v>
      </c>
      <c r="BT21" s="70" t="e">
        <f>VLOOKUP(BV21,'item list'!$C$3:$F$58,4,0)</f>
        <v>#N/A</v>
      </c>
      <c r="BU21" s="91"/>
      <c r="BV21" s="91"/>
      <c r="BW21" s="76">
        <v>10</v>
      </c>
      <c r="BX21" s="77"/>
      <c r="BY21" s="77"/>
      <c r="BZ21" s="48"/>
      <c r="CA21" s="48"/>
      <c r="CB21" s="50"/>
    </row>
    <row r="22" spans="1:80" ht="19.5" customHeight="1">
      <c r="A22" s="55"/>
      <c r="B22" s="99"/>
      <c r="C22" s="71"/>
      <c r="D22" s="70">
        <f>VLOOKUP(H22,'item list'!$C$3:$F$58,3,0)</f>
        <v>19</v>
      </c>
      <c r="E22" s="72" t="str">
        <f>VLOOKUP(H22,'item list'!$C$3:$F$58,2,0)</f>
        <v>E</v>
      </c>
      <c r="F22" s="70" t="str">
        <f>VLOOKUP(H22,'item list'!$C$3:$F$58,4,0)</f>
        <v>Health Supplement</v>
      </c>
      <c r="G22" s="70"/>
      <c r="H22" s="50" t="str">
        <f>'[1]20.7-26.7'!$C$56</f>
        <v>Cao hồng sâm Hàn Quốc 6 năm tuổi</v>
      </c>
      <c r="I22" s="80"/>
      <c r="J22" s="71"/>
      <c r="K22" s="70">
        <f>VLOOKUP(O22,'item list'!$C$3:$F$58,3,0)</f>
        <v>19</v>
      </c>
      <c r="L22" s="72" t="str">
        <f>VLOOKUP(O22,'item list'!$C$3:$F$58,2,0)</f>
        <v>E</v>
      </c>
      <c r="M22" s="73" t="str">
        <f>VLOOKUP(O22,'item list'!$C$3:$F$58,4,0)</f>
        <v>Health Supplement</v>
      </c>
      <c r="N22" s="80"/>
      <c r="O22" s="50" t="str">
        <f>'[1]20.7-26.7'!$C$56</f>
        <v>Cao hồng sâm Hàn Quốc 6 năm tuổi</v>
      </c>
      <c r="P22" s="80"/>
      <c r="Q22" s="80"/>
      <c r="R22" s="70">
        <f>VLOOKUP(V22,'item list'!$C$3:$F$58,3,0)</f>
        <v>19</v>
      </c>
      <c r="S22" s="72" t="str">
        <f>VLOOKUP(V22,'item list'!$C$3:$F$58,2,0)</f>
        <v>E</v>
      </c>
      <c r="T22" s="70" t="str">
        <f>VLOOKUP(V22,'item list'!$C$3:$F$58,4,0)</f>
        <v>Health Supplement</v>
      </c>
      <c r="U22" s="80"/>
      <c r="V22" s="50" t="str">
        <f>'[1]20.7-26.7'!$C$56</f>
        <v>Cao hồng sâm Hàn Quốc 6 năm tuổi</v>
      </c>
      <c r="W22" s="80"/>
      <c r="X22" s="71"/>
      <c r="Y22" s="70">
        <f>VLOOKUP(AC22,'item list'!$C$3:$F$58,3,0)</f>
        <v>17</v>
      </c>
      <c r="Z22" s="72" t="str">
        <f>VLOOKUP(AC22,'item list'!$C$3:$F$58,2,0)</f>
        <v>C</v>
      </c>
      <c r="AA22" s="70" t="str">
        <f>VLOOKUP(AC22,'item list'!$C$3:$F$58,4,0)</f>
        <v>Home Appliance</v>
      </c>
      <c r="AB22" s="80"/>
      <c r="AC22" s="50" t="str">
        <f>'[1]13.7-19.7'!$C$56</f>
        <v>Quạt phun sương Magic A44</v>
      </c>
      <c r="AD22" s="80"/>
      <c r="AE22" s="81"/>
      <c r="AF22" s="70">
        <f>VLOOKUP(AJ22,'item list'!$C$3:$F$58,3,0)</f>
        <v>17</v>
      </c>
      <c r="AG22" s="72" t="str">
        <f>VLOOKUP(AJ22,'item list'!$C$3:$F$58,2,0)</f>
        <v>C</v>
      </c>
      <c r="AH22" s="70" t="str">
        <f>VLOOKUP(AJ22,'item list'!$C$3:$F$58,4,0)</f>
        <v>Home Appliance</v>
      </c>
      <c r="AI22" s="80"/>
      <c r="AJ22" s="50" t="str">
        <f>'[1]13.7-19.7'!$C$56</f>
        <v>Quạt phun sương Magic A44</v>
      </c>
      <c r="AK22" s="81"/>
      <c r="AL22" s="70">
        <f>VLOOKUP(AP22,'item list'!$C$3:$F$58,3,0)</f>
        <v>17</v>
      </c>
      <c r="AM22" s="72" t="str">
        <f>VLOOKUP(AP22,'item list'!$C$3:$F$58,2,0)</f>
        <v>C</v>
      </c>
      <c r="AN22" s="70" t="str">
        <f>VLOOKUP(AP22,'item list'!$C$3:$F$58,4,0)</f>
        <v>Home Appliance</v>
      </c>
      <c r="AO22" s="80"/>
      <c r="AP22" s="50" t="str">
        <f>'[1]13.7-19.7'!$C$56</f>
        <v>Quạt phun sương Magic A44</v>
      </c>
      <c r="AQ22" s="81"/>
      <c r="AR22" s="70">
        <f>VLOOKUP(AV22,'item list'!$C$3:$F$58,3,0)</f>
        <v>17</v>
      </c>
      <c r="AS22" s="72" t="str">
        <f>VLOOKUP(AV22,'item list'!$C$3:$F$58,2,0)</f>
        <v>C</v>
      </c>
      <c r="AT22" s="70" t="str">
        <f>VLOOKUP(AV22,'item list'!$C$3:$F$58,4,0)</f>
        <v>Home Appliance</v>
      </c>
      <c r="AU22" s="80"/>
      <c r="AV22" s="50" t="str">
        <f>'[1]13.7-19.7'!$C$56</f>
        <v>Quạt phun sương Magic A44</v>
      </c>
      <c r="AW22" s="80"/>
      <c r="AX22" s="81"/>
      <c r="AY22" s="70" t="e">
        <f>VLOOKUP(BC22,'item list'!$C$3:$F$58,3,0)</f>
        <v>#N/A</v>
      </c>
      <c r="AZ22" s="72" t="e">
        <f>VLOOKUP(BC22,'item list'!$C$3:$F$58,2,0)</f>
        <v>#N/A</v>
      </c>
      <c r="BA22" s="70" t="e">
        <f>VLOOKUP(BC22,'item list'!$C$3:$F$58,4,0)</f>
        <v>#N/A</v>
      </c>
      <c r="BB22" s="80"/>
      <c r="BC22" s="50"/>
      <c r="BD22" s="80"/>
      <c r="BE22" s="81"/>
      <c r="BF22" s="70" t="e">
        <f>VLOOKUP(BJ22,'item list'!$C$3:$F$58,3,0)</f>
        <v>#N/A</v>
      </c>
      <c r="BG22" s="72" t="e">
        <f>VLOOKUP(BJ22,'item list'!$C$3:$F$58,2,0)</f>
        <v>#N/A</v>
      </c>
      <c r="BH22" s="70" t="e">
        <f>VLOOKUP(BJ22,'item list'!$C$3:$F$58,4,0)</f>
        <v>#N/A</v>
      </c>
      <c r="BI22" s="80"/>
      <c r="BJ22" s="50"/>
      <c r="BK22" s="81"/>
      <c r="BL22" s="70" t="e">
        <f>VLOOKUP(BP22,'item list'!$C$3:$F$58,3,0)</f>
        <v>#REF!</v>
      </c>
      <c r="BM22" s="72" t="e">
        <f>VLOOKUP(BP22,'item list'!$C$3:$F$58,2,0)</f>
        <v>#REF!</v>
      </c>
      <c r="BN22" s="70" t="e">
        <f>VLOOKUP(BP22,'item list'!$C$3:$F$58,4,0)</f>
        <v>#REF!</v>
      </c>
      <c r="BO22" s="80"/>
      <c r="BP22" s="50" t="e">
        <f>#REF!</f>
        <v>#REF!</v>
      </c>
      <c r="BQ22" s="81"/>
      <c r="BR22" s="70" t="e">
        <f>VLOOKUP(BV22,'item list'!$C$3:$F$58,3,0)</f>
        <v>#N/A</v>
      </c>
      <c r="BS22" s="72" t="e">
        <f>VLOOKUP(BV22,'item list'!$C$3:$F$58,2,0)</f>
        <v>#N/A</v>
      </c>
      <c r="BT22" s="70" t="e">
        <f>VLOOKUP(BV22,'item list'!$C$3:$F$58,4,0)</f>
        <v>#N/A</v>
      </c>
      <c r="BU22" s="50"/>
      <c r="BV22" s="50"/>
      <c r="BW22" s="78"/>
      <c r="BX22" s="48"/>
      <c r="BY22" s="50"/>
      <c r="BZ22" s="77"/>
      <c r="CA22" s="50"/>
      <c r="CB22" s="77"/>
    </row>
    <row r="23" spans="1:80" ht="19.5" customHeight="1">
      <c r="A23" s="55"/>
      <c r="B23" s="99"/>
      <c r="C23" s="71"/>
      <c r="D23" s="70">
        <f>VLOOKUP(H23,'item list'!$C$3:$F$58,3,0)</f>
        <v>17</v>
      </c>
      <c r="E23" s="72" t="str">
        <f>VLOOKUP(H23,'item list'!$C$3:$F$58,2,0)</f>
        <v>B</v>
      </c>
      <c r="F23" s="70" t="str">
        <f>VLOOKUP(H23,'item list'!$C$3:$F$58,4,0)</f>
        <v>Fashion</v>
      </c>
      <c r="G23" s="70"/>
      <c r="H23" s="50" t="str">
        <f>'[1]20.7-26.7'!$C$58</f>
        <v>Bộ 3 quần Jegging Vita Bela 2015</v>
      </c>
      <c r="I23" s="80"/>
      <c r="J23" s="71"/>
      <c r="K23" s="70">
        <f>VLOOKUP(O23,'item list'!$C$3:$F$58,3,0)</f>
        <v>17</v>
      </c>
      <c r="L23" s="72" t="str">
        <f>VLOOKUP(O23,'item list'!$C$3:$F$58,2,0)</f>
        <v>B</v>
      </c>
      <c r="M23" s="73" t="str">
        <f>VLOOKUP(O23,'item list'!$C$3:$F$58,4,0)</f>
        <v>Fashion</v>
      </c>
      <c r="N23" s="80"/>
      <c r="O23" s="50" t="str">
        <f>'[1]20.7-26.7'!$C$58</f>
        <v>Bộ 3 quần Jegging Vita Bela 2015</v>
      </c>
      <c r="P23" s="80"/>
      <c r="Q23" s="80"/>
      <c r="R23" s="70">
        <f>VLOOKUP(V23,'item list'!$C$3:$F$58,3,0)</f>
        <v>17</v>
      </c>
      <c r="S23" s="72" t="str">
        <f>VLOOKUP(V23,'item list'!$C$3:$F$58,2,0)</f>
        <v>B</v>
      </c>
      <c r="T23" s="70" t="str">
        <f>VLOOKUP(V23,'item list'!$C$3:$F$58,4,0)</f>
        <v>Fashion</v>
      </c>
      <c r="U23" s="80"/>
      <c r="V23" s="50" t="str">
        <f>'[1]20.7-26.7'!$C$58</f>
        <v>Bộ 3 quần Jegging Vita Bela 2015</v>
      </c>
      <c r="W23" s="80"/>
      <c r="X23" s="71"/>
      <c r="Y23" s="70">
        <f>VLOOKUP(AC23,'item list'!$C$3:$F$58,3,0)</f>
        <v>17</v>
      </c>
      <c r="Z23" s="72" t="str">
        <f>VLOOKUP(AC23,'item list'!$C$3:$F$58,2,0)</f>
        <v>B</v>
      </c>
      <c r="AA23" s="70" t="str">
        <f>VLOOKUP(AC23,'item list'!$C$3:$F$58,4,0)</f>
        <v>Fashion</v>
      </c>
      <c r="AB23" s="80"/>
      <c r="AC23" s="50" t="str">
        <f>'[1]13.7-19.7'!$C$58</f>
        <v>Bộ 3 quần Jegging Vita Bela 2015</v>
      </c>
      <c r="AD23" s="80"/>
      <c r="AE23" s="81"/>
      <c r="AF23" s="70">
        <f>VLOOKUP(AJ23,'item list'!$C$3:$F$58,3,0)</f>
        <v>17</v>
      </c>
      <c r="AG23" s="72" t="str">
        <f>VLOOKUP(AJ23,'item list'!$C$3:$F$58,2,0)</f>
        <v>B</v>
      </c>
      <c r="AH23" s="70" t="str">
        <f>VLOOKUP(AJ23,'item list'!$C$3:$F$58,4,0)</f>
        <v>Fashion</v>
      </c>
      <c r="AI23" s="80"/>
      <c r="AJ23" s="50" t="str">
        <f>'[1]13.7-19.7'!$C$58</f>
        <v>Bộ 3 quần Jegging Vita Bela 2015</v>
      </c>
      <c r="AK23" s="81"/>
      <c r="AL23" s="70">
        <f>VLOOKUP(AP23,'item list'!$C$3:$F$58,3,0)</f>
        <v>17</v>
      </c>
      <c r="AM23" s="72" t="str">
        <f>VLOOKUP(AP23,'item list'!$C$3:$F$58,2,0)</f>
        <v>B</v>
      </c>
      <c r="AN23" s="70" t="str">
        <f>VLOOKUP(AP23,'item list'!$C$3:$F$58,4,0)</f>
        <v>Fashion</v>
      </c>
      <c r="AO23" s="80"/>
      <c r="AP23" s="50" t="str">
        <f>'[1]13.7-19.7'!$C$58</f>
        <v>Bộ 3 quần Jegging Vita Bela 2015</v>
      </c>
      <c r="AQ23" s="81"/>
      <c r="AR23" s="70">
        <f>VLOOKUP(AV23,'item list'!$C$3:$F$58,3,0)</f>
        <v>17</v>
      </c>
      <c r="AS23" s="72" t="str">
        <f>VLOOKUP(AV23,'item list'!$C$3:$F$58,2,0)</f>
        <v>B</v>
      </c>
      <c r="AT23" s="70" t="str">
        <f>VLOOKUP(AV23,'item list'!$C$3:$F$58,4,0)</f>
        <v>Fashion</v>
      </c>
      <c r="AU23" s="80"/>
      <c r="AV23" s="50" t="str">
        <f>'[1]13.7-19.7'!$C$58</f>
        <v>Bộ 3 quần Jegging Vita Bela 2015</v>
      </c>
      <c r="AW23" s="80"/>
      <c r="AX23" s="81"/>
      <c r="AY23" s="70" t="e">
        <f>VLOOKUP(BC23,'item list'!$C$3:$F$58,3,0)</f>
        <v>#N/A</v>
      </c>
      <c r="AZ23" s="72" t="e">
        <f>VLOOKUP(BC23,'item list'!$C$3:$F$58,2,0)</f>
        <v>#N/A</v>
      </c>
      <c r="BA23" s="70" t="e">
        <f>VLOOKUP(BC23,'item list'!$C$3:$F$58,4,0)</f>
        <v>#N/A</v>
      </c>
      <c r="BB23" s="80"/>
      <c r="BC23" s="50"/>
      <c r="BD23" s="80"/>
      <c r="BE23" s="81"/>
      <c r="BF23" s="70" t="e">
        <f>VLOOKUP(BJ23,'item list'!$C$3:$F$58,3,0)</f>
        <v>#N/A</v>
      </c>
      <c r="BG23" s="72" t="e">
        <f>VLOOKUP(BJ23,'item list'!$C$3:$F$58,2,0)</f>
        <v>#N/A</v>
      </c>
      <c r="BH23" s="70" t="e">
        <f>VLOOKUP(BJ23,'item list'!$C$3:$F$58,4,0)</f>
        <v>#N/A</v>
      </c>
      <c r="BI23" s="80"/>
      <c r="BJ23" s="50"/>
      <c r="BK23" s="81"/>
      <c r="BL23" s="70" t="e">
        <f>VLOOKUP(BP23,'item list'!$C$3:$F$58,3,0)</f>
        <v>#REF!</v>
      </c>
      <c r="BM23" s="72" t="e">
        <f>VLOOKUP(BP23,'item list'!$C$3:$F$58,2,0)</f>
        <v>#REF!</v>
      </c>
      <c r="BN23" s="70" t="e">
        <f>VLOOKUP(BP23,'item list'!$C$3:$F$58,4,0)</f>
        <v>#REF!</v>
      </c>
      <c r="BO23" s="80"/>
      <c r="BP23" s="50" t="e">
        <f>#REF!</f>
        <v>#REF!</v>
      </c>
      <c r="BQ23" s="81"/>
      <c r="BR23" s="70" t="e">
        <f>VLOOKUP(BV23,'item list'!$C$3:$F$58,3,0)</f>
        <v>#N/A</v>
      </c>
      <c r="BS23" s="72" t="e">
        <f>VLOOKUP(BV23,'item list'!$C$3:$F$58,2,0)</f>
        <v>#N/A</v>
      </c>
      <c r="BT23" s="70" t="e">
        <f>VLOOKUP(BV23,'item list'!$C$3:$F$58,4,0)</f>
        <v>#N/A</v>
      </c>
      <c r="BU23" s="50"/>
      <c r="BV23" s="50"/>
      <c r="BW23" s="78"/>
      <c r="BX23" s="77"/>
      <c r="BY23" s="50"/>
      <c r="BZ23" s="77"/>
      <c r="CA23" s="50"/>
      <c r="CB23" s="77"/>
    </row>
    <row r="24" spans="1:80" ht="20.100000000000001" customHeight="1" thickBot="1">
      <c r="A24" s="55"/>
      <c r="B24" s="99"/>
      <c r="C24" s="71"/>
      <c r="D24" s="70" t="e">
        <f>VLOOKUP(H24,'item list'!$C$3:$F$58,3,0)</f>
        <v>#N/A</v>
      </c>
      <c r="E24" s="72" t="e">
        <f>VLOOKUP(H24,'item list'!$C$3:$F$58,2,0)</f>
        <v>#N/A</v>
      </c>
      <c r="F24" s="70" t="e">
        <f>VLOOKUP(H24,'item list'!$C$3:$F$58,4,0)</f>
        <v>#N/A</v>
      </c>
      <c r="G24" s="70"/>
      <c r="H24" s="109"/>
      <c r="I24" s="80"/>
      <c r="J24" s="71"/>
      <c r="K24" s="70" t="e">
        <f>VLOOKUP(O24,'item list'!$C$3:$F$58,3,0)</f>
        <v>#N/A</v>
      </c>
      <c r="L24" s="72" t="e">
        <f>VLOOKUP(O24,'item list'!$C$3:$F$58,2,0)</f>
        <v>#N/A</v>
      </c>
      <c r="M24" s="73" t="e">
        <f>VLOOKUP(O24,'item list'!$C$3:$F$58,4,0)</f>
        <v>#N/A</v>
      </c>
      <c r="N24" s="80"/>
      <c r="O24" s="109"/>
      <c r="P24" s="80"/>
      <c r="Q24" s="80"/>
      <c r="R24" s="70" t="e">
        <f>VLOOKUP(V24,'item list'!$C$3:$F$58,3,0)</f>
        <v>#N/A</v>
      </c>
      <c r="S24" s="72" t="e">
        <f>VLOOKUP(V24,'item list'!$C$3:$F$58,2,0)</f>
        <v>#N/A</v>
      </c>
      <c r="T24" s="70" t="e">
        <f>VLOOKUP(V24,'item list'!$C$3:$F$58,4,0)</f>
        <v>#N/A</v>
      </c>
      <c r="U24" s="80"/>
      <c r="V24" s="109"/>
      <c r="W24" s="80"/>
      <c r="X24" s="71"/>
      <c r="Y24" s="70" t="e">
        <f>VLOOKUP(AC24,'item list'!$C$3:$F$58,3,0)</f>
        <v>#N/A</v>
      </c>
      <c r="Z24" s="72" t="e">
        <f>VLOOKUP(AC24,'item list'!$C$3:$F$58,2,0)</f>
        <v>#N/A</v>
      </c>
      <c r="AA24" s="70" t="e">
        <f>VLOOKUP(AC24,'item list'!$C$3:$F$58,4,0)</f>
        <v>#N/A</v>
      </c>
      <c r="AB24" s="80"/>
      <c r="AC24" s="109"/>
      <c r="AD24" s="80"/>
      <c r="AE24" s="81"/>
      <c r="AF24" s="70" t="e">
        <f>VLOOKUP(AJ24,'item list'!$C$3:$F$58,3,0)</f>
        <v>#N/A</v>
      </c>
      <c r="AG24" s="72" t="e">
        <f>VLOOKUP(AJ24,'item list'!$C$3:$F$58,2,0)</f>
        <v>#N/A</v>
      </c>
      <c r="AH24" s="70" t="e">
        <f>VLOOKUP(AJ24,'item list'!$C$3:$F$58,4,0)</f>
        <v>#N/A</v>
      </c>
      <c r="AI24" s="80"/>
      <c r="AJ24" s="109"/>
      <c r="AK24" s="81"/>
      <c r="AL24" s="70" t="e">
        <f>VLOOKUP(AP24,'item list'!$C$3:$F$58,3,0)</f>
        <v>#N/A</v>
      </c>
      <c r="AM24" s="72" t="e">
        <f>VLOOKUP(AP24,'item list'!$C$3:$F$58,2,0)</f>
        <v>#N/A</v>
      </c>
      <c r="AN24" s="70" t="e">
        <f>VLOOKUP(AP24,'item list'!$C$3:$F$58,4,0)</f>
        <v>#N/A</v>
      </c>
      <c r="AO24" s="80"/>
      <c r="AP24" s="109"/>
      <c r="AQ24" s="81"/>
      <c r="AR24" s="70" t="e">
        <f>VLOOKUP(AV24,'item list'!$C$3:$F$58,3,0)</f>
        <v>#N/A</v>
      </c>
      <c r="AS24" s="72" t="e">
        <f>VLOOKUP(AV24,'item list'!$C$3:$F$58,2,0)</f>
        <v>#N/A</v>
      </c>
      <c r="AT24" s="70" t="e">
        <f>VLOOKUP(AV24,'item list'!$C$3:$F$58,4,0)</f>
        <v>#N/A</v>
      </c>
      <c r="AU24" s="80"/>
      <c r="AV24" s="109"/>
      <c r="AW24" s="80"/>
      <c r="AX24" s="81"/>
      <c r="AY24" s="70" t="e">
        <f>VLOOKUP(BC24,'item list'!$C$3:$F$58,3,0)</f>
        <v>#N/A</v>
      </c>
      <c r="AZ24" s="72" t="e">
        <f>VLOOKUP(BC24,'item list'!$C$3:$F$58,2,0)</f>
        <v>#N/A</v>
      </c>
      <c r="BA24" s="70" t="e">
        <f>VLOOKUP(BC24,'item list'!$C$3:$F$58,4,0)</f>
        <v>#N/A</v>
      </c>
      <c r="BB24" s="80"/>
      <c r="BC24" s="109"/>
      <c r="BD24" s="80"/>
      <c r="BE24" s="81"/>
      <c r="BF24" s="70" t="e">
        <f>VLOOKUP(BJ24,'item list'!$C$3:$F$58,3,0)</f>
        <v>#N/A</v>
      </c>
      <c r="BG24" s="72" t="e">
        <f>VLOOKUP(BJ24,'item list'!$C$3:$F$58,2,0)</f>
        <v>#N/A</v>
      </c>
      <c r="BH24" s="70" t="e">
        <f>VLOOKUP(BJ24,'item list'!$C$3:$F$58,4,0)</f>
        <v>#N/A</v>
      </c>
      <c r="BI24" s="80"/>
      <c r="BJ24" s="109"/>
      <c r="BK24" s="81"/>
      <c r="BL24" s="70" t="e">
        <f>VLOOKUP(BP24,'item list'!$C$3:$F$58,3,0)</f>
        <v>#N/A</v>
      </c>
      <c r="BM24" s="72" t="e">
        <f>VLOOKUP(BP24,'item list'!$C$3:$F$58,2,0)</f>
        <v>#N/A</v>
      </c>
      <c r="BN24" s="70" t="e">
        <f>VLOOKUP(BP24,'item list'!$C$3:$F$58,4,0)</f>
        <v>#N/A</v>
      </c>
      <c r="BO24" s="80"/>
      <c r="BP24" s="109"/>
      <c r="BQ24" s="81"/>
      <c r="BR24" s="70" t="e">
        <f>VLOOKUP(BV24,'item list'!$C$3:$F$58,3,0)</f>
        <v>#N/A</v>
      </c>
      <c r="BS24" s="72" t="e">
        <f>VLOOKUP(BV24,'item list'!$C$3:$F$58,2,0)</f>
        <v>#N/A</v>
      </c>
      <c r="BT24" s="70" t="e">
        <f>VLOOKUP(BV24,'item list'!$C$3:$F$58,4,0)</f>
        <v>#N/A</v>
      </c>
      <c r="BU24" s="109"/>
      <c r="BV24" s="109"/>
      <c r="BW24" s="78"/>
      <c r="BX24" s="77"/>
      <c r="BY24" s="48"/>
      <c r="BZ24" s="48"/>
      <c r="CA24" s="77"/>
      <c r="CB24" s="77"/>
    </row>
    <row r="25" spans="1:80" ht="19.5" customHeight="1">
      <c r="A25" s="55"/>
      <c r="B25" s="98">
        <v>11</v>
      </c>
      <c r="C25" s="71"/>
      <c r="D25" s="70">
        <f>VLOOKUP(H25,'item list'!$C$3:$F$58,3,0)</f>
        <v>18.5</v>
      </c>
      <c r="E25" s="72" t="str">
        <f>VLOOKUP(H25,'item list'!$C$3:$F$58,2,0)</f>
        <v>B</v>
      </c>
      <c r="F25" s="70" t="str">
        <f>VLOOKUP(H25,'item list'!$C$3:$F$58,4,0)</f>
        <v>Home Appliance</v>
      </c>
      <c r="G25" s="70"/>
      <c r="H25" s="50" t="str">
        <f>'[1]20.7-26.7'!$C$60</f>
        <v>Quạt làm mát không khí Goodlife</v>
      </c>
      <c r="I25" s="80"/>
      <c r="J25" s="71"/>
      <c r="K25" s="70">
        <f>VLOOKUP(O25,'item list'!$C$3:$F$58,3,0)</f>
        <v>18.5</v>
      </c>
      <c r="L25" s="72" t="str">
        <f>VLOOKUP(O25,'item list'!$C$3:$F$58,2,0)</f>
        <v>B</v>
      </c>
      <c r="M25" s="73" t="str">
        <f>VLOOKUP(O25,'item list'!$C$3:$F$58,4,0)</f>
        <v>Home Appliance</v>
      </c>
      <c r="N25" s="80"/>
      <c r="O25" s="50" t="str">
        <f>'[1]20.7-26.7'!$C$60</f>
        <v>Quạt làm mát không khí Goodlife</v>
      </c>
      <c r="P25" s="80"/>
      <c r="Q25" s="80"/>
      <c r="R25" s="70">
        <f>VLOOKUP(V25,'item list'!$C$3:$F$58,3,0)</f>
        <v>18.5</v>
      </c>
      <c r="S25" s="72" t="str">
        <f>VLOOKUP(V25,'item list'!$C$3:$F$58,2,0)</f>
        <v>B</v>
      </c>
      <c r="T25" s="70" t="str">
        <f>VLOOKUP(V25,'item list'!$C$3:$F$58,4,0)</f>
        <v>Home Appliance</v>
      </c>
      <c r="U25" s="80"/>
      <c r="V25" s="50" t="str">
        <f>'[1]20.7-26.7'!$C$60</f>
        <v>Quạt làm mát không khí Goodlife</v>
      </c>
      <c r="W25" s="80"/>
      <c r="X25" s="74"/>
      <c r="Y25" s="68">
        <f>VLOOKUP(AC25,'item list'!$C$3:$F$58,3,0)</f>
        <v>18.5</v>
      </c>
      <c r="Z25" s="69" t="str">
        <f>VLOOKUP(AC25,'item list'!$C$3:$F$58,2,0)</f>
        <v>B</v>
      </c>
      <c r="AA25" s="68" t="str">
        <f>VLOOKUP(AC25,'item list'!$C$3:$F$58,4,0)</f>
        <v>Home Appliance</v>
      </c>
      <c r="AB25" s="82"/>
      <c r="AC25" s="50" t="str">
        <f>'[1]13.7-19.7'!$C$60</f>
        <v>Quạt làm mát không khí Goodlife</v>
      </c>
      <c r="AD25" s="80"/>
      <c r="AE25" s="80"/>
      <c r="AF25" s="70">
        <f>VLOOKUP(AJ25,'item list'!$C$3:$F$58,3,0)</f>
        <v>18.5</v>
      </c>
      <c r="AG25" s="72" t="str">
        <f>VLOOKUP(AJ25,'item list'!$C$3:$F$58,2,0)</f>
        <v>B</v>
      </c>
      <c r="AH25" s="70" t="str">
        <f>VLOOKUP(AJ25,'item list'!$C$3:$F$58,4,0)</f>
        <v>Home Appliance</v>
      </c>
      <c r="AI25" s="80"/>
      <c r="AJ25" s="50" t="str">
        <f>'[1]13.7-19.7'!$C$60</f>
        <v>Quạt làm mát không khí Goodlife</v>
      </c>
      <c r="AK25" s="80"/>
      <c r="AL25" s="70">
        <f>VLOOKUP(AP25,'item list'!$C$3:$F$58,3,0)</f>
        <v>18.5</v>
      </c>
      <c r="AM25" s="72" t="str">
        <f>VLOOKUP(AP25,'item list'!$C$3:$F$58,2,0)</f>
        <v>B</v>
      </c>
      <c r="AN25" s="70" t="str">
        <f>VLOOKUP(AP25,'item list'!$C$3:$F$58,4,0)</f>
        <v>Home Appliance</v>
      </c>
      <c r="AO25" s="80"/>
      <c r="AP25" s="50" t="str">
        <f>'[1]13.7-19.7'!$C$60</f>
        <v>Quạt làm mát không khí Goodlife</v>
      </c>
      <c r="AQ25" s="80"/>
      <c r="AR25" s="70">
        <f>VLOOKUP(AV25,'item list'!$C$3:$F$58,3,0)</f>
        <v>18.5</v>
      </c>
      <c r="AS25" s="72" t="str">
        <f>VLOOKUP(AV25,'item list'!$C$3:$F$58,2,0)</f>
        <v>B</v>
      </c>
      <c r="AT25" s="70" t="str">
        <f>VLOOKUP(AV25,'item list'!$C$3:$F$58,4,0)</f>
        <v>Home Appliance</v>
      </c>
      <c r="AU25" s="80"/>
      <c r="AV25" s="50" t="str">
        <f>'[1]13.7-19.7'!$C$60</f>
        <v>Quạt làm mát không khí Goodlife</v>
      </c>
      <c r="AW25" s="80"/>
      <c r="AX25" s="83"/>
      <c r="AY25" s="68" t="e">
        <f>VLOOKUP(BC25,'item list'!$C$3:$F$58,3,0)</f>
        <v>#N/A</v>
      </c>
      <c r="AZ25" s="69" t="e">
        <f>VLOOKUP(BC25,'item list'!$C$3:$F$58,2,0)</f>
        <v>#N/A</v>
      </c>
      <c r="BA25" s="68" t="e">
        <f>VLOOKUP(BC25,'item list'!$C$3:$F$58,4,0)</f>
        <v>#N/A</v>
      </c>
      <c r="BB25" s="82"/>
      <c r="BC25" s="50"/>
      <c r="BD25" s="80"/>
      <c r="BE25" s="83"/>
      <c r="BF25" s="68" t="e">
        <f>VLOOKUP(BJ25,'item list'!$C$3:$F$58,3,0)</f>
        <v>#N/A</v>
      </c>
      <c r="BG25" s="69" t="e">
        <f>VLOOKUP(BJ25,'item list'!$C$3:$F$58,2,0)</f>
        <v>#N/A</v>
      </c>
      <c r="BH25" s="68" t="e">
        <f>VLOOKUP(BJ25,'item list'!$C$3:$F$58,4,0)</f>
        <v>#N/A</v>
      </c>
      <c r="BI25" s="82"/>
      <c r="BJ25" s="50"/>
      <c r="BK25" s="83"/>
      <c r="BL25" s="68" t="e">
        <f>VLOOKUP(BP25,'item list'!$C$3:$F$58,3,0)</f>
        <v>#REF!</v>
      </c>
      <c r="BM25" s="69" t="e">
        <f>VLOOKUP(BP25,'item list'!$C$3:$F$58,2,0)</f>
        <v>#REF!</v>
      </c>
      <c r="BN25" s="68" t="e">
        <f>VLOOKUP(BP25,'item list'!$C$3:$F$58,4,0)</f>
        <v>#REF!</v>
      </c>
      <c r="BO25" s="82"/>
      <c r="BP25" s="50" t="e">
        <f>#REF!</f>
        <v>#REF!</v>
      </c>
      <c r="BQ25" s="83"/>
      <c r="BR25" s="68" t="e">
        <f>VLOOKUP(BV25,'item list'!$C$3:$F$58,3,0)</f>
        <v>#N/A</v>
      </c>
      <c r="BS25" s="69" t="e">
        <f>VLOOKUP(BV25,'item list'!$C$3:$F$58,2,0)</f>
        <v>#N/A</v>
      </c>
      <c r="BT25" s="68" t="e">
        <f>VLOOKUP(BV25,'item list'!$C$3:$F$58,4,0)</f>
        <v>#N/A</v>
      </c>
      <c r="BU25" s="50"/>
      <c r="BV25" s="50"/>
      <c r="BW25" s="76">
        <v>11</v>
      </c>
      <c r="BX25" s="77"/>
      <c r="BY25" s="50"/>
      <c r="BZ25" s="77"/>
    </row>
    <row r="26" spans="1:80" ht="19.5" customHeight="1">
      <c r="A26" s="55"/>
      <c r="B26" s="99"/>
      <c r="C26" s="71"/>
      <c r="D26" s="70">
        <f>VLOOKUP(H26,'item list'!$C$3:$F$58,3,0)</f>
        <v>20</v>
      </c>
      <c r="E26" s="72" t="str">
        <f>VLOOKUP(H26,'item list'!$C$3:$F$58,2,0)</f>
        <v>D</v>
      </c>
      <c r="F26" s="70" t="str">
        <f>VLOOKUP(H26,'item list'!$C$3:$F$58,4,0)</f>
        <v>Health Equipment</v>
      </c>
      <c r="G26" s="70"/>
      <c r="H26" s="50" t="str">
        <f>'[1]20.7-26.7'!$C$62</f>
        <v>Thiết bị hỗ trợ tập bụng Six Pack Care</v>
      </c>
      <c r="I26" s="80"/>
      <c r="J26" s="71"/>
      <c r="K26" s="70">
        <f>VLOOKUP(O26,'item list'!$C$3:$F$58,3,0)</f>
        <v>20</v>
      </c>
      <c r="L26" s="72" t="str">
        <f>VLOOKUP(O26,'item list'!$C$3:$F$58,2,0)</f>
        <v>D</v>
      </c>
      <c r="M26" s="73" t="str">
        <f>VLOOKUP(O26,'item list'!$C$3:$F$58,4,0)</f>
        <v>Health Equipment</v>
      </c>
      <c r="N26" s="80"/>
      <c r="O26" s="50" t="str">
        <f>'[1]20.7-26.7'!$C$62</f>
        <v>Thiết bị hỗ trợ tập bụng Six Pack Care</v>
      </c>
      <c r="P26" s="80"/>
      <c r="Q26" s="80"/>
      <c r="R26" s="70">
        <f>VLOOKUP(V26,'item list'!$C$3:$F$58,3,0)</f>
        <v>20</v>
      </c>
      <c r="S26" s="72" t="str">
        <f>VLOOKUP(V26,'item list'!$C$3:$F$58,2,0)</f>
        <v>D</v>
      </c>
      <c r="T26" s="70" t="str">
        <f>VLOOKUP(V26,'item list'!$C$3:$F$58,4,0)</f>
        <v>Health Equipment</v>
      </c>
      <c r="U26" s="80"/>
      <c r="V26" s="50" t="str">
        <f>'[1]20.7-26.7'!$C$62</f>
        <v>Thiết bị hỗ trợ tập bụng Six Pack Care</v>
      </c>
      <c r="W26" s="80"/>
      <c r="X26" s="71"/>
      <c r="Y26" s="70">
        <f>VLOOKUP(AC26,'item list'!$C$3:$F$58,3,0)</f>
        <v>20</v>
      </c>
      <c r="Z26" s="72" t="str">
        <f>VLOOKUP(AC26,'item list'!$C$3:$F$58,2,0)</f>
        <v>D</v>
      </c>
      <c r="AA26" s="70" t="str">
        <f>VLOOKUP(AC26,'item list'!$C$3:$F$58,4,0)</f>
        <v>Health Equipment</v>
      </c>
      <c r="AB26" s="80"/>
      <c r="AC26" s="50" t="str">
        <f>'[1]13.7-19.7'!$C$62</f>
        <v>Thiết bị hỗ trợ tập bụng Six Pack Care</v>
      </c>
      <c r="AD26" s="80"/>
      <c r="AE26" s="80"/>
      <c r="AF26" s="70">
        <f>VLOOKUP(AJ26,'item list'!$C$3:$F$58,3,0)</f>
        <v>20</v>
      </c>
      <c r="AG26" s="72" t="str">
        <f>VLOOKUP(AJ26,'item list'!$C$3:$F$58,2,0)</f>
        <v>D</v>
      </c>
      <c r="AH26" s="70" t="str">
        <f>VLOOKUP(AJ26,'item list'!$C$3:$F$58,4,0)</f>
        <v>Health Equipment</v>
      </c>
      <c r="AI26" s="80"/>
      <c r="AJ26" s="50" t="str">
        <f>'[1]13.7-19.7'!$C$62</f>
        <v>Thiết bị hỗ trợ tập bụng Six Pack Care</v>
      </c>
      <c r="AK26" s="80"/>
      <c r="AL26" s="70">
        <f>VLOOKUP(AP26,'item list'!$C$3:$F$58,3,0)</f>
        <v>20</v>
      </c>
      <c r="AM26" s="72" t="str">
        <f>VLOOKUP(AP26,'item list'!$C$3:$F$58,2,0)</f>
        <v>D</v>
      </c>
      <c r="AN26" s="70" t="str">
        <f>VLOOKUP(AP26,'item list'!$C$3:$F$58,4,0)</f>
        <v>Health Equipment</v>
      </c>
      <c r="AO26" s="80"/>
      <c r="AP26" s="50" t="str">
        <f>'[1]13.7-19.7'!$C$62</f>
        <v>Thiết bị hỗ trợ tập bụng Six Pack Care</v>
      </c>
      <c r="AQ26" s="80"/>
      <c r="AR26" s="70">
        <f>VLOOKUP(AV26,'item list'!$C$3:$F$58,3,0)</f>
        <v>20</v>
      </c>
      <c r="AS26" s="72" t="str">
        <f>VLOOKUP(AV26,'item list'!$C$3:$F$58,2,0)</f>
        <v>D</v>
      </c>
      <c r="AT26" s="70" t="str">
        <f>VLOOKUP(AV26,'item list'!$C$3:$F$58,4,0)</f>
        <v>Health Equipment</v>
      </c>
      <c r="AU26" s="80"/>
      <c r="AV26" s="50" t="str">
        <f>'[1]13.7-19.7'!$C$62</f>
        <v>Thiết bị hỗ trợ tập bụng Six Pack Care</v>
      </c>
      <c r="AW26" s="80"/>
      <c r="AX26" s="81"/>
      <c r="AY26" s="70" t="e">
        <f>VLOOKUP(BC26,'item list'!$C$3:$F$58,3,0)</f>
        <v>#N/A</v>
      </c>
      <c r="AZ26" s="72" t="e">
        <f>VLOOKUP(BC26,'item list'!$C$3:$F$58,2,0)</f>
        <v>#N/A</v>
      </c>
      <c r="BA26" s="70" t="e">
        <f>VLOOKUP(BC26,'item list'!$C$3:$F$58,4,0)</f>
        <v>#N/A</v>
      </c>
      <c r="BB26" s="80"/>
      <c r="BC26" s="50"/>
      <c r="BD26" s="80"/>
      <c r="BE26" s="81"/>
      <c r="BF26" s="70" t="e">
        <f>VLOOKUP(BJ26,'item list'!$C$3:$F$58,3,0)</f>
        <v>#N/A</v>
      </c>
      <c r="BG26" s="72" t="e">
        <f>VLOOKUP(BJ26,'item list'!$C$3:$F$58,2,0)</f>
        <v>#N/A</v>
      </c>
      <c r="BH26" s="70" t="e">
        <f>VLOOKUP(BJ26,'item list'!$C$3:$F$58,4,0)</f>
        <v>#N/A</v>
      </c>
      <c r="BI26" s="80"/>
      <c r="BJ26" s="50"/>
      <c r="BK26" s="81"/>
      <c r="BL26" s="70" t="e">
        <f>VLOOKUP(BP26,'item list'!$C$3:$F$58,3,0)</f>
        <v>#REF!</v>
      </c>
      <c r="BM26" s="72" t="e">
        <f>VLOOKUP(BP26,'item list'!$C$3:$F$58,2,0)</f>
        <v>#REF!</v>
      </c>
      <c r="BN26" s="70" t="e">
        <f>VLOOKUP(BP26,'item list'!$C$3:$F$58,4,0)</f>
        <v>#REF!</v>
      </c>
      <c r="BO26" s="80"/>
      <c r="BP26" s="50" t="e">
        <f>#REF!</f>
        <v>#REF!</v>
      </c>
      <c r="BQ26" s="81"/>
      <c r="BR26" s="70" t="e">
        <f>VLOOKUP(BV26,'item list'!$C$3:$F$58,3,0)</f>
        <v>#N/A</v>
      </c>
      <c r="BS26" s="72" t="e">
        <f>VLOOKUP(BV26,'item list'!$C$3:$F$58,2,0)</f>
        <v>#N/A</v>
      </c>
      <c r="BT26" s="70" t="e">
        <f>VLOOKUP(BV26,'item list'!$C$3:$F$58,4,0)</f>
        <v>#N/A</v>
      </c>
      <c r="BU26" s="50"/>
      <c r="BV26" s="50"/>
      <c r="BW26" s="78"/>
      <c r="BX26" s="77"/>
      <c r="BY26" s="48"/>
      <c r="BZ26" s="77"/>
    </row>
    <row r="27" spans="1:80" ht="19.5" customHeight="1">
      <c r="A27" s="55"/>
      <c r="B27" s="99"/>
      <c r="C27" s="71"/>
      <c r="D27" s="70">
        <f>VLOOKUP(H27,'item list'!$C$3:$F$58,3,0)</f>
        <v>15.5</v>
      </c>
      <c r="E27" s="72" t="str">
        <f>VLOOKUP(H27,'item list'!$C$3:$F$58,2,0)</f>
        <v>D</v>
      </c>
      <c r="F27" s="70" t="str">
        <f>VLOOKUP(H27,'item list'!$C$3:$F$58,4,0)</f>
        <v>Fashion</v>
      </c>
      <c r="G27" s="70"/>
      <c r="H27" s="50" t="str">
        <f>'[1]20.7-26.7'!$C$64</f>
        <v>Nón BH Asia</v>
      </c>
      <c r="I27" s="80"/>
      <c r="J27" s="71"/>
      <c r="K27" s="70">
        <f>VLOOKUP(O27,'item list'!$C$3:$F$58,3,0)</f>
        <v>15.5</v>
      </c>
      <c r="L27" s="72" t="str">
        <f>VLOOKUP(O27,'item list'!$C$3:$F$58,2,0)</f>
        <v>D</v>
      </c>
      <c r="M27" s="73" t="str">
        <f>VLOOKUP(O27,'item list'!$C$3:$F$58,4,0)</f>
        <v>Fashion</v>
      </c>
      <c r="N27" s="80"/>
      <c r="O27" s="50" t="str">
        <f>'[1]20.7-26.7'!$C$64</f>
        <v>Nón BH Asia</v>
      </c>
      <c r="P27" s="80"/>
      <c r="Q27" s="80"/>
      <c r="R27" s="70">
        <f>VLOOKUP(V27,'item list'!$C$3:$F$58,3,0)</f>
        <v>15.5</v>
      </c>
      <c r="S27" s="72" t="str">
        <f>VLOOKUP(V27,'item list'!$C$3:$F$58,2,0)</f>
        <v>D</v>
      </c>
      <c r="T27" s="70" t="str">
        <f>VLOOKUP(V27,'item list'!$C$3:$F$58,4,0)</f>
        <v>Fashion</v>
      </c>
      <c r="U27" s="80"/>
      <c r="V27" s="50" t="str">
        <f>'[1]20.7-26.7'!$C$64</f>
        <v>Nón BH Asia</v>
      </c>
      <c r="W27" s="80"/>
      <c r="X27" s="71"/>
      <c r="Y27" s="70">
        <f>VLOOKUP(AC27,'item list'!$C$3:$F$58,3,0)</f>
        <v>15.5</v>
      </c>
      <c r="Z27" s="72" t="str">
        <f>VLOOKUP(AC27,'item list'!$C$3:$F$58,2,0)</f>
        <v>D</v>
      </c>
      <c r="AA27" s="70" t="str">
        <f>VLOOKUP(AC27,'item list'!$C$3:$F$58,4,0)</f>
        <v>Kitchen Electronics</v>
      </c>
      <c r="AB27" s="80"/>
      <c r="AC27" s="50" t="str">
        <f>'[1]13.7-19.7'!$C$64</f>
        <v>Bếp điện quang Saijodenki</v>
      </c>
      <c r="AD27" s="80"/>
      <c r="AE27" s="80"/>
      <c r="AF27" s="70">
        <f>VLOOKUP(AJ27,'item list'!$C$3:$F$58,3,0)</f>
        <v>15.5</v>
      </c>
      <c r="AG27" s="72" t="str">
        <f>VLOOKUP(AJ27,'item list'!$C$3:$F$58,2,0)</f>
        <v>D</v>
      </c>
      <c r="AH27" s="70" t="str">
        <f>VLOOKUP(AJ27,'item list'!$C$3:$F$58,4,0)</f>
        <v>Kitchen Electronics</v>
      </c>
      <c r="AI27" s="80"/>
      <c r="AJ27" s="50" t="str">
        <f>'[1]13.7-19.7'!$C$64</f>
        <v>Bếp điện quang Saijodenki</v>
      </c>
      <c r="AK27" s="80"/>
      <c r="AL27" s="70">
        <f>VLOOKUP(AP27,'item list'!$C$3:$F$58,3,0)</f>
        <v>15.5</v>
      </c>
      <c r="AM27" s="72" t="str">
        <f>VLOOKUP(AP27,'item list'!$C$3:$F$58,2,0)</f>
        <v>D</v>
      </c>
      <c r="AN27" s="70" t="str">
        <f>VLOOKUP(AP27,'item list'!$C$3:$F$58,4,0)</f>
        <v>Kitchen Electronics</v>
      </c>
      <c r="AO27" s="80"/>
      <c r="AP27" s="50" t="str">
        <f>'[1]13.7-19.7'!$C$64</f>
        <v>Bếp điện quang Saijodenki</v>
      </c>
      <c r="AQ27" s="80"/>
      <c r="AR27" s="70">
        <f>VLOOKUP(AV27,'item list'!$C$3:$F$58,3,0)</f>
        <v>15.5</v>
      </c>
      <c r="AS27" s="72" t="str">
        <f>VLOOKUP(AV27,'item list'!$C$3:$F$58,2,0)</f>
        <v>D</v>
      </c>
      <c r="AT27" s="70" t="str">
        <f>VLOOKUP(AV27,'item list'!$C$3:$F$58,4,0)</f>
        <v>Kitchen Electronics</v>
      </c>
      <c r="AU27" s="80"/>
      <c r="AV27" s="50" t="str">
        <f>'[1]13.7-19.7'!$C$64</f>
        <v>Bếp điện quang Saijodenki</v>
      </c>
      <c r="AW27" s="80"/>
      <c r="AX27" s="81"/>
      <c r="AY27" s="70" t="e">
        <f>VLOOKUP(BC27,'item list'!$C$3:$F$58,3,0)</f>
        <v>#N/A</v>
      </c>
      <c r="AZ27" s="72" t="e">
        <f>VLOOKUP(BC27,'item list'!$C$3:$F$58,2,0)</f>
        <v>#N/A</v>
      </c>
      <c r="BA27" s="70" t="e">
        <f>VLOOKUP(BC27,'item list'!$C$3:$F$58,4,0)</f>
        <v>#N/A</v>
      </c>
      <c r="BB27" s="70" t="e">
        <f>VLOOKUP(#REF!,'item list'!$C$3:$F$58,3,0)</f>
        <v>#REF!</v>
      </c>
      <c r="BC27" s="50"/>
      <c r="BD27" s="80"/>
      <c r="BE27" s="81"/>
      <c r="BF27" s="70" t="e">
        <f>VLOOKUP(BJ27,'item list'!$C$3:$F$58,3,0)</f>
        <v>#N/A</v>
      </c>
      <c r="BG27" s="72" t="e">
        <f>VLOOKUP(BJ27,'item list'!$C$3:$F$58,2,0)</f>
        <v>#N/A</v>
      </c>
      <c r="BH27" s="70" t="e">
        <f>VLOOKUP(BJ27,'item list'!$C$3:$F$58,4,0)</f>
        <v>#N/A</v>
      </c>
      <c r="BI27" s="70" t="e">
        <f>VLOOKUP(#REF!,'item list'!$C$3:$F$58,3,0)</f>
        <v>#REF!</v>
      </c>
      <c r="BJ27" s="50"/>
      <c r="BK27" s="81"/>
      <c r="BL27" s="70" t="e">
        <f>VLOOKUP(BP27,'item list'!$C$3:$F$58,3,0)</f>
        <v>#REF!</v>
      </c>
      <c r="BM27" s="72" t="e">
        <f>VLOOKUP(BP27,'item list'!$C$3:$F$58,2,0)</f>
        <v>#REF!</v>
      </c>
      <c r="BN27" s="70" t="e">
        <f>VLOOKUP(BP27,'item list'!$C$3:$F$58,4,0)</f>
        <v>#REF!</v>
      </c>
      <c r="BO27" s="70" t="e">
        <f>VLOOKUP(#REF!,'item list'!$C$3:$F$58,3,0)</f>
        <v>#REF!</v>
      </c>
      <c r="BP27" s="50" t="e">
        <f>#REF!</f>
        <v>#REF!</v>
      </c>
      <c r="BQ27" s="81"/>
      <c r="BR27" s="70" t="e">
        <f>VLOOKUP(BV27,'item list'!$C$3:$F$58,3,0)</f>
        <v>#N/A</v>
      </c>
      <c r="BS27" s="72" t="e">
        <f>VLOOKUP(BV27,'item list'!$C$3:$F$58,2,0)</f>
        <v>#N/A</v>
      </c>
      <c r="BT27" s="70" t="e">
        <f>VLOOKUP(BV27,'item list'!$C$3:$F$58,4,0)</f>
        <v>#N/A</v>
      </c>
      <c r="BU27" s="50"/>
      <c r="BV27" s="50"/>
      <c r="BW27" s="78"/>
      <c r="BX27" s="77"/>
      <c r="BY27" s="48"/>
      <c r="BZ27" s="77"/>
    </row>
    <row r="28" spans="1:80" ht="20.100000000000001" customHeight="1" thickBot="1">
      <c r="A28" s="55"/>
      <c r="B28" s="99"/>
      <c r="C28" s="71"/>
      <c r="D28" s="70" t="e">
        <f>VLOOKUP(H28,'item list'!$C$3:$F$58,3,0)</f>
        <v>#N/A</v>
      </c>
      <c r="E28" s="72" t="e">
        <f>VLOOKUP(H28,'item list'!$C$3:$F$58,2,0)</f>
        <v>#N/A</v>
      </c>
      <c r="F28" s="70" t="e">
        <f>VLOOKUP(H28,'item list'!$C$3:$F$58,4,0)</f>
        <v>#N/A</v>
      </c>
      <c r="G28" s="70"/>
      <c r="H28" s="50"/>
      <c r="I28" s="80"/>
      <c r="J28" s="71"/>
      <c r="K28" s="70" t="e">
        <f>VLOOKUP(O28,'item list'!$C$3:$F$58,3,0)</f>
        <v>#N/A</v>
      </c>
      <c r="L28" s="72" t="e">
        <f>VLOOKUP(O28,'item list'!$C$3:$F$58,2,0)</f>
        <v>#N/A</v>
      </c>
      <c r="M28" s="73" t="e">
        <f>VLOOKUP(O28,'item list'!$C$3:$F$58,4,0)</f>
        <v>#N/A</v>
      </c>
      <c r="N28" s="80"/>
      <c r="O28" s="50"/>
      <c r="P28" s="80"/>
      <c r="Q28" s="80"/>
      <c r="R28" s="70" t="e">
        <f>VLOOKUP(V28,'item list'!$C$3:$F$58,3,0)</f>
        <v>#N/A</v>
      </c>
      <c r="S28" s="72" t="e">
        <f>VLOOKUP(V28,'item list'!$C$3:$F$58,2,0)</f>
        <v>#N/A</v>
      </c>
      <c r="T28" s="70" t="e">
        <f>VLOOKUP(V28,'item list'!$C$3:$F$58,4,0)</f>
        <v>#N/A</v>
      </c>
      <c r="U28" s="80"/>
      <c r="V28" s="50"/>
      <c r="W28" s="80"/>
      <c r="X28" s="71"/>
      <c r="Y28" s="70" t="e">
        <f>VLOOKUP(AC28,'item list'!$C$3:$F$58,3,0)</f>
        <v>#N/A</v>
      </c>
      <c r="Z28" s="72" t="e">
        <f>VLOOKUP(AC28,'item list'!$C$3:$F$58,2,0)</f>
        <v>#N/A</v>
      </c>
      <c r="AA28" s="70" t="e">
        <f>VLOOKUP(AC28,'item list'!$C$3:$F$58,4,0)</f>
        <v>#N/A</v>
      </c>
      <c r="AB28" s="80"/>
      <c r="AC28" s="50"/>
      <c r="AD28" s="80"/>
      <c r="AE28" s="80"/>
      <c r="AF28" s="70" t="e">
        <f>VLOOKUP(AJ28,'item list'!$C$3:$F$58,3,0)</f>
        <v>#N/A</v>
      </c>
      <c r="AG28" s="72" t="e">
        <f>VLOOKUP(AJ28,'item list'!$C$3:$F$58,2,0)</f>
        <v>#N/A</v>
      </c>
      <c r="AH28" s="70" t="e">
        <f>VLOOKUP(AJ28,'item list'!$C$3:$F$58,4,0)</f>
        <v>#N/A</v>
      </c>
      <c r="AI28" s="80"/>
      <c r="AJ28" s="50"/>
      <c r="AK28" s="80"/>
      <c r="AL28" s="70" t="e">
        <f>VLOOKUP(AP28,'item list'!$C$3:$F$58,3,0)</f>
        <v>#N/A</v>
      </c>
      <c r="AM28" s="72" t="e">
        <f>VLOOKUP(AP28,'item list'!$C$3:$F$58,2,0)</f>
        <v>#N/A</v>
      </c>
      <c r="AN28" s="70" t="e">
        <f>VLOOKUP(AP28,'item list'!$C$3:$F$58,4,0)</f>
        <v>#N/A</v>
      </c>
      <c r="AO28" s="80"/>
      <c r="AP28" s="50"/>
      <c r="AQ28" s="80"/>
      <c r="AR28" s="70" t="e">
        <f>VLOOKUP(AV28,'item list'!$C$3:$F$58,3,0)</f>
        <v>#N/A</v>
      </c>
      <c r="AS28" s="72" t="e">
        <f>VLOOKUP(AV28,'item list'!$C$3:$F$58,2,0)</f>
        <v>#N/A</v>
      </c>
      <c r="AT28" s="70" t="e">
        <f>VLOOKUP(AV28,'item list'!$C$3:$F$58,4,0)</f>
        <v>#N/A</v>
      </c>
      <c r="AU28" s="80"/>
      <c r="AV28" s="50"/>
      <c r="AW28" s="80"/>
      <c r="AX28" s="81"/>
      <c r="AY28" s="70" t="e">
        <f>VLOOKUP(BC28,'item list'!$C$3:$F$58,3,0)</f>
        <v>#N/A</v>
      </c>
      <c r="AZ28" s="72" t="e">
        <f>VLOOKUP(BC28,'item list'!$C$3:$F$58,2,0)</f>
        <v>#N/A</v>
      </c>
      <c r="BA28" s="70" t="e">
        <f>VLOOKUP(BC28,'item list'!$C$3:$F$58,4,0)</f>
        <v>#N/A</v>
      </c>
      <c r="BB28" s="70" t="e">
        <f>VLOOKUP(#REF!,'item list'!$C$3:$F$58,3,0)</f>
        <v>#REF!</v>
      </c>
      <c r="BC28" s="50"/>
      <c r="BD28" s="80"/>
      <c r="BE28" s="81"/>
      <c r="BF28" s="70" t="e">
        <f>VLOOKUP(BJ28,'item list'!$C$3:$F$58,3,0)</f>
        <v>#N/A</v>
      </c>
      <c r="BG28" s="72" t="e">
        <f>VLOOKUP(BJ28,'item list'!$C$3:$F$58,2,0)</f>
        <v>#N/A</v>
      </c>
      <c r="BH28" s="70" t="e">
        <f>VLOOKUP(BJ28,'item list'!$C$3:$F$58,4,0)</f>
        <v>#N/A</v>
      </c>
      <c r="BI28" s="70" t="e">
        <f>VLOOKUP(#REF!,'item list'!$C$3:$F$58,3,0)</f>
        <v>#REF!</v>
      </c>
      <c r="BJ28" s="50"/>
      <c r="BK28" s="81"/>
      <c r="BL28" s="70" t="e">
        <f>VLOOKUP(BP28,'item list'!$C$3:$F$58,3,0)</f>
        <v>#N/A</v>
      </c>
      <c r="BM28" s="72" t="e">
        <f>VLOOKUP(BP28,'item list'!$C$3:$F$58,2,0)</f>
        <v>#N/A</v>
      </c>
      <c r="BN28" s="70" t="e">
        <f>VLOOKUP(BP28,'item list'!$C$3:$F$58,4,0)</f>
        <v>#N/A</v>
      </c>
      <c r="BO28" s="70" t="e">
        <f>VLOOKUP(#REF!,'item list'!$C$3:$F$58,3,0)</f>
        <v>#REF!</v>
      </c>
      <c r="BP28" s="50"/>
      <c r="BQ28" s="81"/>
      <c r="BR28" s="70" t="e">
        <f>VLOOKUP(BV28,'item list'!$C$3:$F$58,3,0)</f>
        <v>#N/A</v>
      </c>
      <c r="BS28" s="72" t="e">
        <f>VLOOKUP(BV28,'item list'!$C$3:$F$58,2,0)</f>
        <v>#N/A</v>
      </c>
      <c r="BT28" s="70" t="e">
        <f>VLOOKUP(BV28,'item list'!$C$3:$F$58,4,0)</f>
        <v>#N/A</v>
      </c>
      <c r="BU28" s="50"/>
      <c r="BV28" s="50"/>
      <c r="BW28" s="78"/>
      <c r="BX28" s="70"/>
      <c r="BY28" s="70"/>
      <c r="BZ28" s="70"/>
    </row>
    <row r="29" spans="1:80" ht="19.5" customHeight="1">
      <c r="A29" s="55"/>
      <c r="B29" s="100">
        <v>12</v>
      </c>
      <c r="C29" s="74"/>
      <c r="D29" s="68">
        <f>VLOOKUP(H29,'item list'!$C$3:$F$58,3,0)</f>
        <v>17</v>
      </c>
      <c r="E29" s="69" t="str">
        <f>VLOOKUP(H29,'item list'!$C$3:$F$58,2,0)</f>
        <v>C</v>
      </c>
      <c r="F29" s="68" t="str">
        <f>VLOOKUP(H29,'item list'!$C$3:$F$58,4,0)</f>
        <v>Home Appliance</v>
      </c>
      <c r="G29" s="68"/>
      <c r="H29" s="91" t="str">
        <f>'[1]20.7-26.7'!$C$66</f>
        <v>Quạt phun sương Magic A44</v>
      </c>
      <c r="I29" s="82"/>
      <c r="J29" s="74"/>
      <c r="K29" s="68">
        <f>VLOOKUP(O29,'item list'!$C$3:$F$58,3,0)</f>
        <v>17</v>
      </c>
      <c r="L29" s="69" t="str">
        <f>VLOOKUP(O29,'item list'!$C$3:$F$58,2,0)</f>
        <v>C</v>
      </c>
      <c r="M29" s="75" t="str">
        <f>VLOOKUP(O29,'item list'!$C$3:$F$58,4,0)</f>
        <v>Home Appliance</v>
      </c>
      <c r="N29" s="82"/>
      <c r="O29" s="91" t="str">
        <f>'[1]20.7-26.7'!$C$66</f>
        <v>Quạt phun sương Magic A44</v>
      </c>
      <c r="P29" s="82"/>
      <c r="Q29" s="82"/>
      <c r="R29" s="68">
        <f>VLOOKUP(V29,'item list'!$C$3:$F$58,3,0)</f>
        <v>17</v>
      </c>
      <c r="S29" s="69" t="str">
        <f>VLOOKUP(V29,'item list'!$C$3:$F$58,2,0)</f>
        <v>C</v>
      </c>
      <c r="T29" s="68" t="str">
        <f>VLOOKUP(V29,'item list'!$C$3:$F$58,4,0)</f>
        <v>Home Appliance</v>
      </c>
      <c r="U29" s="82"/>
      <c r="V29" s="91" t="str">
        <f>'[1]20.7-26.7'!$C$66</f>
        <v>Quạt phun sương Magic A44</v>
      </c>
      <c r="W29" s="82"/>
      <c r="X29" s="83"/>
      <c r="Y29" s="68">
        <f>VLOOKUP(AC29,'item list'!$C$3:$F$58,3,0)</f>
        <v>17</v>
      </c>
      <c r="Z29" s="69" t="str">
        <f>VLOOKUP(AC29,'item list'!$C$3:$F$58,2,0)</f>
        <v>C</v>
      </c>
      <c r="AA29" s="68" t="str">
        <f>VLOOKUP(AC29,'item list'!$C$3:$F$58,4,0)</f>
        <v>Home Appliance</v>
      </c>
      <c r="AB29" s="82"/>
      <c r="AC29" s="91" t="str">
        <f>'[1]13.7-19.7'!$C$66</f>
        <v>Quạt phun sương Magic A44</v>
      </c>
      <c r="AD29" s="82"/>
      <c r="AE29" s="82"/>
      <c r="AF29" s="68">
        <f>VLOOKUP(AJ29,'item list'!$C$3:$F$58,3,0)</f>
        <v>17</v>
      </c>
      <c r="AG29" s="69" t="str">
        <f>VLOOKUP(AJ29,'item list'!$C$3:$F$58,2,0)</f>
        <v>C</v>
      </c>
      <c r="AH29" s="68" t="str">
        <f>VLOOKUP(AJ29,'item list'!$C$3:$F$58,4,0)</f>
        <v>Home Appliance</v>
      </c>
      <c r="AI29" s="82"/>
      <c r="AJ29" s="91" t="str">
        <f>'[1]13.7-19.7'!$C$66</f>
        <v>Quạt phun sương Magic A44</v>
      </c>
      <c r="AK29" s="82"/>
      <c r="AL29" s="68">
        <f>VLOOKUP(AP29,'item list'!$C$3:$F$58,3,0)</f>
        <v>17</v>
      </c>
      <c r="AM29" s="69" t="str">
        <f>VLOOKUP(AP29,'item list'!$C$3:$F$58,2,0)</f>
        <v>C</v>
      </c>
      <c r="AN29" s="68" t="str">
        <f>VLOOKUP(AP29,'item list'!$C$3:$F$58,4,0)</f>
        <v>Home Appliance</v>
      </c>
      <c r="AO29" s="82"/>
      <c r="AP29" s="91" t="str">
        <f>'[1]13.7-19.7'!$C$66</f>
        <v>Quạt phun sương Magic A44</v>
      </c>
      <c r="AQ29" s="82"/>
      <c r="AR29" s="68">
        <f>VLOOKUP(AV29,'item list'!$C$3:$F$58,3,0)</f>
        <v>17</v>
      </c>
      <c r="AS29" s="69" t="str">
        <f>VLOOKUP(AV29,'item list'!$C$3:$F$58,2,0)</f>
        <v>C</v>
      </c>
      <c r="AT29" s="68" t="str">
        <f>VLOOKUP(AV29,'item list'!$C$3:$F$58,4,0)</f>
        <v>Home Appliance</v>
      </c>
      <c r="AU29" s="82"/>
      <c r="AV29" s="91" t="str">
        <f>'[1]13.7-19.7'!$C$66</f>
        <v>Quạt phun sương Magic A44</v>
      </c>
      <c r="AW29" s="82"/>
      <c r="AX29" s="83"/>
      <c r="AY29" s="68" t="e">
        <f>VLOOKUP(BC29,'item list'!$C$3:$F$58,3,0)</f>
        <v>#N/A</v>
      </c>
      <c r="AZ29" s="69" t="e">
        <f>VLOOKUP(BC29,'item list'!$C$3:$F$58,2,0)</f>
        <v>#N/A</v>
      </c>
      <c r="BA29" s="68" t="e">
        <f>VLOOKUP(BC29,'item list'!$C$3:$F$58,4,0)</f>
        <v>#N/A</v>
      </c>
      <c r="BB29" s="82"/>
      <c r="BC29" s="91"/>
      <c r="BD29" s="82"/>
      <c r="BE29" s="83"/>
      <c r="BF29" s="68" t="e">
        <f>VLOOKUP(BJ29,'item list'!$C$3:$F$58,3,0)</f>
        <v>#N/A</v>
      </c>
      <c r="BG29" s="69" t="e">
        <f>VLOOKUP(BJ29,'item list'!$C$3:$F$58,2,0)</f>
        <v>#N/A</v>
      </c>
      <c r="BH29" s="68" t="e">
        <f>VLOOKUP(BJ29,'item list'!$C$3:$F$58,4,0)</f>
        <v>#N/A</v>
      </c>
      <c r="BI29" s="82"/>
      <c r="BJ29" s="91"/>
      <c r="BK29" s="83"/>
      <c r="BL29" s="68" t="e">
        <f>VLOOKUP(BP29,'item list'!$C$3:$F$58,3,0)</f>
        <v>#REF!</v>
      </c>
      <c r="BM29" s="69" t="e">
        <f>VLOOKUP(BP29,'item list'!$C$3:$F$58,2,0)</f>
        <v>#REF!</v>
      </c>
      <c r="BN29" s="68" t="e">
        <f>VLOOKUP(BP29,'item list'!$C$3:$F$58,4,0)</f>
        <v>#REF!</v>
      </c>
      <c r="BO29" s="82"/>
      <c r="BP29" s="91" t="e">
        <f>#REF!</f>
        <v>#REF!</v>
      </c>
      <c r="BQ29" s="83"/>
      <c r="BR29" s="68" t="e">
        <f>VLOOKUP(BV29,'item list'!$C$3:$F$58,3,0)</f>
        <v>#N/A</v>
      </c>
      <c r="BS29" s="69" t="e">
        <f>VLOOKUP(BV29,'item list'!$C$3:$F$58,2,0)</f>
        <v>#N/A</v>
      </c>
      <c r="BT29" s="68" t="e">
        <f>VLOOKUP(BV29,'item list'!$C$3:$F$58,4,0)</f>
        <v>#N/A</v>
      </c>
      <c r="BU29" s="91"/>
      <c r="BV29" s="91"/>
      <c r="BW29" s="76">
        <v>12</v>
      </c>
      <c r="BX29" s="50"/>
      <c r="BY29" s="70"/>
      <c r="BZ29" s="70"/>
    </row>
    <row r="30" spans="1:80" ht="19.5" customHeight="1">
      <c r="A30" s="55"/>
      <c r="B30" s="101"/>
      <c r="C30" s="71"/>
      <c r="D30" s="70">
        <f>VLOOKUP(H30,'item list'!$C$3:$F$58,3,0)</f>
        <v>19.5</v>
      </c>
      <c r="E30" s="72" t="str">
        <f>VLOOKUP(H30,'item list'!$C$3:$F$58,2,0)</f>
        <v>D</v>
      </c>
      <c r="F30" s="70" t="str">
        <f>VLOOKUP(H30,'item list'!$C$3:$F$58,4,0)</f>
        <v>Accessory</v>
      </c>
      <c r="G30" s="70"/>
      <c r="H30" s="50" t="str">
        <f>'[1]20.7-26.7'!$C$68</f>
        <v>Túi xách Magicom</v>
      </c>
      <c r="I30" s="80"/>
      <c r="J30" s="71"/>
      <c r="K30" s="70">
        <f>VLOOKUP(O30,'item list'!$C$3:$F$58,3,0)</f>
        <v>19.5</v>
      </c>
      <c r="L30" s="72" t="str">
        <f>VLOOKUP(O30,'item list'!$C$3:$F$58,2,0)</f>
        <v>D</v>
      </c>
      <c r="M30" s="73" t="str">
        <f>VLOOKUP(O30,'item list'!$C$3:$F$58,4,0)</f>
        <v>Accessory</v>
      </c>
      <c r="N30" s="80"/>
      <c r="O30" s="50" t="str">
        <f>'[1]20.7-26.7'!$C$68</f>
        <v>Túi xách Magicom</v>
      </c>
      <c r="P30" s="80"/>
      <c r="Q30" s="80"/>
      <c r="R30" s="70">
        <f>VLOOKUP(V30,'item list'!$C$3:$F$58,3,0)</f>
        <v>19.5</v>
      </c>
      <c r="S30" s="72" t="str">
        <f>VLOOKUP(V30,'item list'!$C$3:$F$58,2,0)</f>
        <v>D</v>
      </c>
      <c r="T30" s="70" t="str">
        <f>VLOOKUP(V30,'item list'!$C$3:$F$58,4,0)</f>
        <v>Accessory</v>
      </c>
      <c r="U30" s="80"/>
      <c r="V30" s="50" t="str">
        <f>'[1]20.7-26.7'!$C$68</f>
        <v>Túi xách Magicom</v>
      </c>
      <c r="W30" s="80"/>
      <c r="X30" s="81"/>
      <c r="Y30" s="70">
        <f>VLOOKUP(AC30,'item list'!$C$3:$F$58,3,0)</f>
        <v>14.5</v>
      </c>
      <c r="Z30" s="72" t="str">
        <f>VLOOKUP(AC30,'item list'!$C$3:$F$58,2,0)</f>
        <v>B</v>
      </c>
      <c r="AA30" s="70" t="str">
        <f>VLOOKUP(AC30,'item list'!$C$3:$F$58,4,0)</f>
        <v>Home Appliance</v>
      </c>
      <c r="AB30" s="80"/>
      <c r="AC30" s="50" t="str">
        <f>'[1]13.7-19.7'!$C$68</f>
        <v>Bếp gas HN Miroka 2 vòng nhiệt</v>
      </c>
      <c r="AD30" s="80"/>
      <c r="AE30" s="80"/>
      <c r="AF30" s="70">
        <f>VLOOKUP(AJ30,'item list'!$C$3:$F$58,3,0)</f>
        <v>14.5</v>
      </c>
      <c r="AG30" s="72" t="str">
        <f>VLOOKUP(AJ30,'item list'!$C$3:$F$58,2,0)</f>
        <v>B</v>
      </c>
      <c r="AH30" s="70" t="str">
        <f>VLOOKUP(AJ30,'item list'!$C$3:$F$58,4,0)</f>
        <v>Home Appliance</v>
      </c>
      <c r="AI30" s="80"/>
      <c r="AJ30" s="50" t="str">
        <f>'[1]13.7-19.7'!$C$68</f>
        <v>Bếp gas HN Miroka 2 vòng nhiệt</v>
      </c>
      <c r="AK30" s="80"/>
      <c r="AL30" s="70">
        <f>VLOOKUP(AP30,'item list'!$C$3:$F$58,3,0)</f>
        <v>14.5</v>
      </c>
      <c r="AM30" s="72" t="str">
        <f>VLOOKUP(AP30,'item list'!$C$3:$F$58,2,0)</f>
        <v>B</v>
      </c>
      <c r="AN30" s="70" t="str">
        <f>VLOOKUP(AP30,'item list'!$C$3:$F$58,4,0)</f>
        <v>Home Appliance</v>
      </c>
      <c r="AO30" s="80"/>
      <c r="AP30" s="50" t="str">
        <f>'[1]13.7-19.7'!$C$68</f>
        <v>Bếp gas HN Miroka 2 vòng nhiệt</v>
      </c>
      <c r="AQ30" s="80"/>
      <c r="AR30" s="70">
        <f>VLOOKUP(AV30,'item list'!$C$3:$F$58,3,0)</f>
        <v>14.5</v>
      </c>
      <c r="AS30" s="72" t="str">
        <f>VLOOKUP(AV30,'item list'!$C$3:$F$58,2,0)</f>
        <v>B</v>
      </c>
      <c r="AT30" s="70" t="str">
        <f>VLOOKUP(AV30,'item list'!$C$3:$F$58,4,0)</f>
        <v>Home Appliance</v>
      </c>
      <c r="AU30" s="80"/>
      <c r="AV30" s="50" t="str">
        <f>'[1]13.7-19.7'!$C$68</f>
        <v>Bếp gas HN Miroka 2 vòng nhiệt</v>
      </c>
      <c r="AW30" s="80"/>
      <c r="AX30" s="81"/>
      <c r="AY30" s="70" t="e">
        <f>VLOOKUP(BC30,'item list'!$C$3:$F$58,3,0)</f>
        <v>#N/A</v>
      </c>
      <c r="AZ30" s="72" t="e">
        <f>VLOOKUP(BC30,'item list'!$C$3:$F$58,2,0)</f>
        <v>#N/A</v>
      </c>
      <c r="BA30" s="70" t="e">
        <f>VLOOKUP(BC30,'item list'!$C$3:$F$58,4,0)</f>
        <v>#N/A</v>
      </c>
      <c r="BB30" s="80"/>
      <c r="BC30" s="50"/>
      <c r="BD30" s="80"/>
      <c r="BE30" s="81"/>
      <c r="BF30" s="70" t="e">
        <f>VLOOKUP(BJ30,'item list'!$C$3:$F$58,3,0)</f>
        <v>#N/A</v>
      </c>
      <c r="BG30" s="72" t="e">
        <f>VLOOKUP(BJ30,'item list'!$C$3:$F$58,2,0)</f>
        <v>#N/A</v>
      </c>
      <c r="BH30" s="70" t="e">
        <f>VLOOKUP(BJ30,'item list'!$C$3:$F$58,4,0)</f>
        <v>#N/A</v>
      </c>
      <c r="BI30" s="80"/>
      <c r="BJ30" s="50"/>
      <c r="BK30" s="81"/>
      <c r="BL30" s="70" t="e">
        <f>VLOOKUP(BP30,'item list'!$C$3:$F$58,3,0)</f>
        <v>#REF!</v>
      </c>
      <c r="BM30" s="72" t="e">
        <f>VLOOKUP(BP30,'item list'!$C$3:$F$58,2,0)</f>
        <v>#REF!</v>
      </c>
      <c r="BN30" s="70" t="e">
        <f>VLOOKUP(BP30,'item list'!$C$3:$F$58,4,0)</f>
        <v>#REF!</v>
      </c>
      <c r="BO30" s="80"/>
      <c r="BP30" s="50" t="e">
        <f>#REF!</f>
        <v>#REF!</v>
      </c>
      <c r="BQ30" s="81"/>
      <c r="BR30" s="70" t="e">
        <f>VLOOKUP(BV30,'item list'!$C$3:$F$58,3,0)</f>
        <v>#N/A</v>
      </c>
      <c r="BS30" s="72" t="e">
        <f>VLOOKUP(BV30,'item list'!$C$3:$F$58,2,0)</f>
        <v>#N/A</v>
      </c>
      <c r="BT30" s="70" t="e">
        <f>VLOOKUP(BV30,'item list'!$C$3:$F$58,4,0)</f>
        <v>#N/A</v>
      </c>
      <c r="BU30" s="50"/>
      <c r="BV30" s="50"/>
      <c r="BW30" s="78"/>
      <c r="BX30" s="70"/>
      <c r="BY30" s="48"/>
      <c r="BZ30" s="70"/>
    </row>
    <row r="31" spans="1:80" ht="20.100000000000001" customHeight="1">
      <c r="A31" s="55"/>
      <c r="B31" s="101"/>
      <c r="C31" s="71"/>
      <c r="D31" s="70">
        <f>VLOOKUP(H31,'item list'!$C$3:$F$58,3,0)</f>
        <v>17.5</v>
      </c>
      <c r="E31" s="72" t="str">
        <f>VLOOKUP(H31,'item list'!$C$3:$F$58,2,0)</f>
        <v>C</v>
      </c>
      <c r="F31" s="70" t="str">
        <f>VLOOKUP(H31,'item list'!$C$3:$F$58,4,0)</f>
        <v>Fashion</v>
      </c>
      <c r="G31" s="70"/>
      <c r="H31" s="50" t="str">
        <f>'[1]20.7-26.7'!$C$70</f>
        <v>Bộ 2 áo khoác 2 mặt Dore</v>
      </c>
      <c r="I31" s="80"/>
      <c r="J31" s="71"/>
      <c r="K31" s="70">
        <f>VLOOKUP(O31,'item list'!$C$3:$F$58,3,0)</f>
        <v>17.5</v>
      </c>
      <c r="L31" s="72" t="str">
        <f>VLOOKUP(O31,'item list'!$C$3:$F$58,2,0)</f>
        <v>C</v>
      </c>
      <c r="M31" s="73" t="str">
        <f>VLOOKUP(O31,'item list'!$C$3:$F$58,4,0)</f>
        <v>Fashion</v>
      </c>
      <c r="N31" s="80"/>
      <c r="O31" s="50" t="str">
        <f>'[1]20.7-26.7'!$C$70</f>
        <v>Bộ 2 áo khoác 2 mặt Dore</v>
      </c>
      <c r="P31" s="80"/>
      <c r="Q31" s="80"/>
      <c r="R31" s="70">
        <f>VLOOKUP(V31,'item list'!$C$3:$F$58,3,0)</f>
        <v>17.5</v>
      </c>
      <c r="S31" s="72" t="str">
        <f>VLOOKUP(V31,'item list'!$C$3:$F$58,2,0)</f>
        <v>C</v>
      </c>
      <c r="T31" s="70" t="str">
        <f>VLOOKUP(V31,'item list'!$C$3:$F$58,4,0)</f>
        <v>Fashion</v>
      </c>
      <c r="U31" s="80"/>
      <c r="V31" s="50" t="str">
        <f>'[1]20.7-26.7'!$C$70</f>
        <v>Bộ 2 áo khoác 2 mặt Dore</v>
      </c>
      <c r="W31" s="80"/>
      <c r="X31" s="81"/>
      <c r="Y31" s="70">
        <f>VLOOKUP(AC31,'item list'!$C$3:$F$58,3,0)</f>
        <v>17.5</v>
      </c>
      <c r="Z31" s="72" t="str">
        <f>VLOOKUP(AC31,'item list'!$C$3:$F$58,2,0)</f>
        <v>C</v>
      </c>
      <c r="AA31" s="70" t="str">
        <f>VLOOKUP(AC31,'item list'!$C$3:$F$58,4,0)</f>
        <v>Fashion</v>
      </c>
      <c r="AB31" s="80"/>
      <c r="AC31" s="50" t="str">
        <f>'[1]13.7-19.7'!$C$70</f>
        <v>Bộ 2 áo khoác 2 mặt Dore</v>
      </c>
      <c r="AD31" s="80"/>
      <c r="AE31" s="80"/>
      <c r="AF31" s="70">
        <f>VLOOKUP(AJ31,'item list'!$C$3:$F$58,3,0)</f>
        <v>17.5</v>
      </c>
      <c r="AG31" s="72" t="str">
        <f>VLOOKUP(AJ31,'item list'!$C$3:$F$58,2,0)</f>
        <v>C</v>
      </c>
      <c r="AH31" s="70" t="str">
        <f>VLOOKUP(AJ31,'item list'!$C$3:$F$58,4,0)</f>
        <v>Fashion</v>
      </c>
      <c r="AI31" s="80"/>
      <c r="AJ31" s="50" t="str">
        <f>'[1]13.7-19.7'!$C$70</f>
        <v>Bộ 2 áo khoác 2 mặt Dore</v>
      </c>
      <c r="AK31" s="80"/>
      <c r="AL31" s="70">
        <f>VLOOKUP(AP31,'item list'!$C$3:$F$58,3,0)</f>
        <v>17.5</v>
      </c>
      <c r="AM31" s="72" t="str">
        <f>VLOOKUP(AP31,'item list'!$C$3:$F$58,2,0)</f>
        <v>C</v>
      </c>
      <c r="AN31" s="70" t="str">
        <f>VLOOKUP(AP31,'item list'!$C$3:$F$58,4,0)</f>
        <v>Fashion</v>
      </c>
      <c r="AO31" s="80"/>
      <c r="AP31" s="50" t="str">
        <f>'[1]13.7-19.7'!$C$70</f>
        <v>Bộ 2 áo khoác 2 mặt Dore</v>
      </c>
      <c r="AQ31" s="80"/>
      <c r="AR31" s="70">
        <f>VLOOKUP(AV31,'item list'!$C$3:$F$58,3,0)</f>
        <v>17.5</v>
      </c>
      <c r="AS31" s="72" t="str">
        <f>VLOOKUP(AV31,'item list'!$C$3:$F$58,2,0)</f>
        <v>C</v>
      </c>
      <c r="AT31" s="70" t="str">
        <f>VLOOKUP(AV31,'item list'!$C$3:$F$58,4,0)</f>
        <v>Fashion</v>
      </c>
      <c r="AU31" s="80"/>
      <c r="AV31" s="50" t="str">
        <f>'[1]13.7-19.7'!$C$70</f>
        <v>Bộ 2 áo khoác 2 mặt Dore</v>
      </c>
      <c r="AW31" s="80"/>
      <c r="AX31" s="81"/>
      <c r="AY31" s="70" t="e">
        <f>VLOOKUP(BC31,'item list'!$C$3:$F$58,3,0)</f>
        <v>#N/A</v>
      </c>
      <c r="AZ31" s="72" t="e">
        <f>VLOOKUP(BC31,'item list'!$C$3:$F$58,2,0)</f>
        <v>#N/A</v>
      </c>
      <c r="BA31" s="70" t="e">
        <f>VLOOKUP(BC31,'item list'!$C$3:$F$58,4,0)</f>
        <v>#N/A</v>
      </c>
      <c r="BB31" s="80"/>
      <c r="BC31" s="50"/>
      <c r="BD31" s="80"/>
      <c r="BE31" s="81"/>
      <c r="BF31" s="70" t="e">
        <f>VLOOKUP(BJ31,'item list'!$C$3:$F$58,3,0)</f>
        <v>#N/A</v>
      </c>
      <c r="BG31" s="72" t="e">
        <f>VLOOKUP(BJ31,'item list'!$C$3:$F$58,2,0)</f>
        <v>#N/A</v>
      </c>
      <c r="BH31" s="70" t="e">
        <f>VLOOKUP(BJ31,'item list'!$C$3:$F$58,4,0)</f>
        <v>#N/A</v>
      </c>
      <c r="BI31" s="80"/>
      <c r="BJ31" s="50"/>
      <c r="BK31" s="81"/>
      <c r="BL31" s="70" t="e">
        <f>VLOOKUP(BP31,'item list'!$C$3:$F$58,3,0)</f>
        <v>#REF!</v>
      </c>
      <c r="BM31" s="72" t="e">
        <f>VLOOKUP(BP31,'item list'!$C$3:$F$58,2,0)</f>
        <v>#REF!</v>
      </c>
      <c r="BN31" s="70" t="e">
        <f>VLOOKUP(BP31,'item list'!$C$3:$F$58,4,0)</f>
        <v>#REF!</v>
      </c>
      <c r="BO31" s="80"/>
      <c r="BP31" s="50" t="e">
        <f>#REF!</f>
        <v>#REF!</v>
      </c>
      <c r="BQ31" s="81"/>
      <c r="BR31" s="70" t="e">
        <f>VLOOKUP(BV31,'item list'!$C$3:$F$58,3,0)</f>
        <v>#N/A</v>
      </c>
      <c r="BS31" s="72" t="e">
        <f>VLOOKUP(BV31,'item list'!$C$3:$F$58,2,0)</f>
        <v>#N/A</v>
      </c>
      <c r="BT31" s="70" t="e">
        <f>VLOOKUP(BV31,'item list'!$C$3:$F$58,4,0)</f>
        <v>#N/A</v>
      </c>
      <c r="BU31" s="50"/>
      <c r="BV31" s="50"/>
      <c r="BW31" s="78"/>
      <c r="BX31" s="48"/>
      <c r="BY31" s="70"/>
      <c r="BZ31" s="70"/>
      <c r="CA31" s="77"/>
    </row>
    <row r="32" spans="1:80" ht="20.100000000000001" customHeight="1" thickBot="1">
      <c r="A32" s="55"/>
      <c r="B32" s="101"/>
      <c r="C32" s="71"/>
      <c r="D32" s="70" t="e">
        <f>VLOOKUP(H32,'item list'!$C$3:$F$58,3,0)</f>
        <v>#N/A</v>
      </c>
      <c r="E32" s="72" t="e">
        <f>VLOOKUP(H32,'item list'!$C$3:$F$58,2,0)</f>
        <v>#N/A</v>
      </c>
      <c r="F32" s="70" t="e">
        <f>VLOOKUP(H32,'item list'!$C$3:$F$58,4,0)</f>
        <v>#N/A</v>
      </c>
      <c r="G32" s="70"/>
      <c r="H32" s="50"/>
      <c r="I32" s="80"/>
      <c r="J32" s="71"/>
      <c r="K32" s="70" t="e">
        <f>VLOOKUP(O32,'item list'!$C$3:$F$58,3,0)</f>
        <v>#N/A</v>
      </c>
      <c r="L32" s="72" t="e">
        <f>VLOOKUP(O32,'item list'!$C$3:$F$58,2,0)</f>
        <v>#N/A</v>
      </c>
      <c r="M32" s="73" t="e">
        <f>VLOOKUP(O32,'item list'!$C$3:$F$58,4,0)</f>
        <v>#N/A</v>
      </c>
      <c r="N32" s="80"/>
      <c r="O32" s="50"/>
      <c r="P32" s="80"/>
      <c r="Q32" s="80"/>
      <c r="R32" s="70" t="e">
        <f>VLOOKUP(V32,'item list'!$C$3:$F$58,3,0)</f>
        <v>#N/A</v>
      </c>
      <c r="S32" s="72" t="e">
        <f>VLOOKUP(V32,'item list'!$C$3:$F$58,2,0)</f>
        <v>#N/A</v>
      </c>
      <c r="T32" s="70" t="e">
        <f>VLOOKUP(V32,'item list'!$C$3:$F$58,4,0)</f>
        <v>#N/A</v>
      </c>
      <c r="U32" s="80"/>
      <c r="V32" s="50"/>
      <c r="W32" s="80"/>
      <c r="X32" s="81"/>
      <c r="Y32" s="70" t="e">
        <f>VLOOKUP(AC32,'item list'!$C$3:$F$58,3,0)</f>
        <v>#N/A</v>
      </c>
      <c r="Z32" s="72" t="e">
        <f>VLOOKUP(AC32,'item list'!$C$3:$F$58,2,0)</f>
        <v>#N/A</v>
      </c>
      <c r="AA32" s="70" t="e">
        <f>VLOOKUP(AC32,'item list'!$C$3:$F$58,4,0)</f>
        <v>#N/A</v>
      </c>
      <c r="AB32" s="80"/>
      <c r="AC32" s="50"/>
      <c r="AD32" s="80"/>
      <c r="AE32" s="80"/>
      <c r="AF32" s="70" t="e">
        <f>VLOOKUP(AJ32,'item list'!$C$3:$F$58,3,0)</f>
        <v>#N/A</v>
      </c>
      <c r="AG32" s="72" t="e">
        <f>VLOOKUP(AJ32,'item list'!$C$3:$F$58,2,0)</f>
        <v>#N/A</v>
      </c>
      <c r="AH32" s="70" t="e">
        <f>VLOOKUP(AJ32,'item list'!$C$3:$F$58,4,0)</f>
        <v>#N/A</v>
      </c>
      <c r="AI32" s="80"/>
      <c r="AJ32" s="50"/>
      <c r="AK32" s="80"/>
      <c r="AL32" s="70" t="e">
        <f>VLOOKUP(AP32,'item list'!$C$3:$F$58,3,0)</f>
        <v>#N/A</v>
      </c>
      <c r="AM32" s="72" t="e">
        <f>VLOOKUP(AP32,'item list'!$C$3:$F$58,2,0)</f>
        <v>#N/A</v>
      </c>
      <c r="AN32" s="70" t="e">
        <f>VLOOKUP(AP32,'item list'!$C$3:$F$58,4,0)</f>
        <v>#N/A</v>
      </c>
      <c r="AO32" s="80"/>
      <c r="AP32" s="50"/>
      <c r="AQ32" s="80"/>
      <c r="AR32" s="70" t="e">
        <f>VLOOKUP(AV32,'item list'!$C$3:$F$58,3,0)</f>
        <v>#N/A</v>
      </c>
      <c r="AS32" s="72" t="e">
        <f>VLOOKUP(AV32,'item list'!$C$3:$F$58,2,0)</f>
        <v>#N/A</v>
      </c>
      <c r="AT32" s="70" t="e">
        <f>VLOOKUP(AV32,'item list'!$C$3:$F$58,4,0)</f>
        <v>#N/A</v>
      </c>
      <c r="AU32" s="80"/>
      <c r="AV32" s="50"/>
      <c r="AW32" s="80"/>
      <c r="AX32" s="81"/>
      <c r="AY32" s="70" t="e">
        <f>VLOOKUP(BC32,'item list'!$C$3:$F$58,3,0)</f>
        <v>#N/A</v>
      </c>
      <c r="AZ32" s="72" t="e">
        <f>VLOOKUP(BC32,'item list'!$C$3:$F$58,2,0)</f>
        <v>#N/A</v>
      </c>
      <c r="BA32" s="70" t="e">
        <f>VLOOKUP(BC32,'item list'!$C$3:$F$58,4,0)</f>
        <v>#N/A</v>
      </c>
      <c r="BB32" s="80"/>
      <c r="BC32" s="50"/>
      <c r="BD32" s="80"/>
      <c r="BE32" s="81"/>
      <c r="BF32" s="70" t="e">
        <f>VLOOKUP(BJ32,'item list'!$C$3:$F$58,3,0)</f>
        <v>#N/A</v>
      </c>
      <c r="BG32" s="72" t="e">
        <f>VLOOKUP(BJ32,'item list'!$C$3:$F$58,2,0)</f>
        <v>#N/A</v>
      </c>
      <c r="BH32" s="70" t="e">
        <f>VLOOKUP(BJ32,'item list'!$C$3:$F$58,4,0)</f>
        <v>#N/A</v>
      </c>
      <c r="BI32" s="80"/>
      <c r="BJ32" s="50"/>
      <c r="BK32" s="81"/>
      <c r="BL32" s="70" t="e">
        <f>VLOOKUP(BP32,'item list'!$C$3:$F$58,3,0)</f>
        <v>#REF!</v>
      </c>
      <c r="BM32" s="72" t="e">
        <f>VLOOKUP(BP32,'item list'!$C$3:$F$58,2,0)</f>
        <v>#REF!</v>
      </c>
      <c r="BN32" s="70" t="e">
        <f>VLOOKUP(BP32,'item list'!$C$3:$F$58,4,0)</f>
        <v>#REF!</v>
      </c>
      <c r="BO32" s="80"/>
      <c r="BP32" s="50" t="e">
        <f>#REF!</f>
        <v>#REF!</v>
      </c>
      <c r="BQ32" s="81"/>
      <c r="BR32" s="70" t="e">
        <f>VLOOKUP(BV32,'item list'!$C$3:$F$58,3,0)</f>
        <v>#N/A</v>
      </c>
      <c r="BS32" s="72" t="e">
        <f>VLOOKUP(BV32,'item list'!$C$3:$F$58,2,0)</f>
        <v>#N/A</v>
      </c>
      <c r="BT32" s="70" t="e">
        <f>VLOOKUP(BV32,'item list'!$C$3:$F$58,4,0)</f>
        <v>#N/A</v>
      </c>
      <c r="BU32" s="50"/>
      <c r="BV32" s="50"/>
      <c r="BW32" s="78"/>
      <c r="BX32" s="48"/>
      <c r="BY32" s="48"/>
      <c r="BZ32" s="70"/>
      <c r="CA32" s="50"/>
    </row>
    <row r="33" spans="1:80" ht="19.5" customHeight="1">
      <c r="A33" s="55"/>
      <c r="B33" s="101">
        <v>13</v>
      </c>
      <c r="C33" s="71"/>
      <c r="D33" s="70">
        <f>VLOOKUP(H33,'item list'!$C$3:$F$58,3,0)</f>
        <v>17</v>
      </c>
      <c r="E33" s="72" t="str">
        <f>VLOOKUP(H33,'item list'!$C$3:$F$58,2,0)</f>
        <v>B</v>
      </c>
      <c r="F33" s="70" t="str">
        <f>VLOOKUP(H33,'item list'!$C$3:$F$58,4,0)</f>
        <v>Health Equipment</v>
      </c>
      <c r="G33" s="70"/>
      <c r="H33" s="50" t="str">
        <f>'[1]20.7-26.7'!$C$72</f>
        <v>Nệm massage Bella</v>
      </c>
      <c r="I33" s="80"/>
      <c r="J33" s="71"/>
      <c r="K33" s="70">
        <f>VLOOKUP(O33,'item list'!$C$3:$F$58,3,0)</f>
        <v>17</v>
      </c>
      <c r="L33" s="72" t="str">
        <f>VLOOKUP(O33,'item list'!$C$3:$F$58,2,0)</f>
        <v>B</v>
      </c>
      <c r="M33" s="73" t="str">
        <f>VLOOKUP(O33,'item list'!$C$3:$F$58,4,0)</f>
        <v>Health Equipment</v>
      </c>
      <c r="N33" s="80"/>
      <c r="O33" s="50" t="str">
        <f>'[1]20.7-26.7'!$C$72</f>
        <v>Nệm massage Bella</v>
      </c>
      <c r="P33" s="80"/>
      <c r="Q33" s="83"/>
      <c r="R33" s="68">
        <f>VLOOKUP(V33,'item list'!$C$3:$F$58,3,0)</f>
        <v>17</v>
      </c>
      <c r="S33" s="69" t="str">
        <f>VLOOKUP(V33,'item list'!$C$3:$F$58,2,0)</f>
        <v>B</v>
      </c>
      <c r="T33" s="68" t="str">
        <f>VLOOKUP(V33,'item list'!$C$3:$F$58,4,0)</f>
        <v>Health Equipment</v>
      </c>
      <c r="U33" s="82"/>
      <c r="V33" s="50" t="str">
        <f>'[1]20.7-26.7'!$C$72</f>
        <v>Nệm massage Bella</v>
      </c>
      <c r="W33" s="80"/>
      <c r="X33" s="81"/>
      <c r="Y33" s="70">
        <f>VLOOKUP(AC33,'item list'!$C$3:$F$58,3,0)</f>
        <v>17</v>
      </c>
      <c r="Z33" s="72" t="str">
        <f>VLOOKUP(AC33,'item list'!$C$3:$F$58,2,0)</f>
        <v>B</v>
      </c>
      <c r="AA33" s="70" t="str">
        <f>VLOOKUP(AC33,'item list'!$C$3:$F$58,4,0)</f>
        <v>Health Equipment</v>
      </c>
      <c r="AB33" s="80"/>
      <c r="AC33" s="50" t="str">
        <f>'[1]13.7-19.7'!$C$72</f>
        <v>Nệm massage Bella</v>
      </c>
      <c r="AD33" s="80"/>
      <c r="AE33" s="83"/>
      <c r="AF33" s="68">
        <f>VLOOKUP(AJ33,'item list'!$C$3:$F$58,3,0)</f>
        <v>17</v>
      </c>
      <c r="AG33" s="69" t="str">
        <f>VLOOKUP(AJ33,'item list'!$C$3:$F$58,2,0)</f>
        <v>B</v>
      </c>
      <c r="AH33" s="68" t="str">
        <f>VLOOKUP(AJ33,'item list'!$C$3:$F$58,4,0)</f>
        <v>Health Equipment</v>
      </c>
      <c r="AI33" s="82"/>
      <c r="AJ33" s="50" t="str">
        <f>'[1]13.7-19.7'!$C$72</f>
        <v>Nệm massage Bella</v>
      </c>
      <c r="AK33" s="83"/>
      <c r="AL33" s="68">
        <f>VLOOKUP(AP33,'item list'!$C$3:$F$58,3,0)</f>
        <v>17</v>
      </c>
      <c r="AM33" s="69" t="str">
        <f>VLOOKUP(AP33,'item list'!$C$3:$F$58,2,0)</f>
        <v>B</v>
      </c>
      <c r="AN33" s="68" t="str">
        <f>VLOOKUP(AP33,'item list'!$C$3:$F$58,4,0)</f>
        <v>Health Equipment</v>
      </c>
      <c r="AO33" s="82"/>
      <c r="AP33" s="50" t="str">
        <f>'[1]13.7-19.7'!$C$72</f>
        <v>Nệm massage Bella</v>
      </c>
      <c r="AQ33" s="83"/>
      <c r="AR33" s="68">
        <f>VLOOKUP(AV33,'item list'!$C$3:$F$58,3,0)</f>
        <v>17</v>
      </c>
      <c r="AS33" s="69" t="str">
        <f>VLOOKUP(AV33,'item list'!$C$3:$F$58,2,0)</f>
        <v>B</v>
      </c>
      <c r="AT33" s="68" t="str">
        <f>VLOOKUP(AV33,'item list'!$C$3:$F$58,4,0)</f>
        <v>Health Equipment</v>
      </c>
      <c r="AU33" s="82"/>
      <c r="AV33" s="50" t="str">
        <f>'[1]13.7-19.7'!$C$72</f>
        <v>Nệm massage Bella</v>
      </c>
      <c r="AW33" s="80"/>
      <c r="AX33" s="81"/>
      <c r="AY33" s="70" t="e">
        <f>VLOOKUP(BC33,'item list'!$C$3:$F$58,3,0)</f>
        <v>#N/A</v>
      </c>
      <c r="AZ33" s="72" t="e">
        <f>VLOOKUP(BC33,'item list'!$C$3:$F$58,2,0)</f>
        <v>#N/A</v>
      </c>
      <c r="BA33" s="70" t="e">
        <f>VLOOKUP(BC33,'item list'!$C$3:$F$58,4,0)</f>
        <v>#N/A</v>
      </c>
      <c r="BB33" s="80"/>
      <c r="BC33" s="50"/>
      <c r="BD33" s="80"/>
      <c r="BE33" s="81"/>
      <c r="BF33" s="70" t="e">
        <f>VLOOKUP(BJ33,'item list'!$C$3:$F$58,3,0)</f>
        <v>#N/A</v>
      </c>
      <c r="BG33" s="72" t="e">
        <f>VLOOKUP(BJ33,'item list'!$C$3:$F$58,2,0)</f>
        <v>#N/A</v>
      </c>
      <c r="BH33" s="70" t="e">
        <f>VLOOKUP(BJ33,'item list'!$C$3:$F$58,4,0)</f>
        <v>#N/A</v>
      </c>
      <c r="BI33" s="80"/>
      <c r="BJ33" s="50"/>
      <c r="BK33" s="81"/>
      <c r="BL33" s="70" t="e">
        <f>VLOOKUP(BP33,'item list'!$C$3:$F$58,3,0)</f>
        <v>#REF!</v>
      </c>
      <c r="BM33" s="72" t="e">
        <f>VLOOKUP(BP33,'item list'!$C$3:$F$58,2,0)</f>
        <v>#REF!</v>
      </c>
      <c r="BN33" s="70" t="e">
        <f>VLOOKUP(BP33,'item list'!$C$3:$F$58,4,0)</f>
        <v>#REF!</v>
      </c>
      <c r="BO33" s="80"/>
      <c r="BP33" s="50" t="e">
        <f>#REF!</f>
        <v>#REF!</v>
      </c>
      <c r="BQ33" s="81"/>
      <c r="BR33" s="70" t="e">
        <f>VLOOKUP(BV33,'item list'!$C$3:$F$58,3,0)</f>
        <v>#N/A</v>
      </c>
      <c r="BS33" s="72" t="e">
        <f>VLOOKUP(BV33,'item list'!$C$3:$F$58,2,0)</f>
        <v>#N/A</v>
      </c>
      <c r="BT33" s="70" t="e">
        <f>VLOOKUP(BV33,'item list'!$C$3:$F$58,4,0)</f>
        <v>#N/A</v>
      </c>
      <c r="BU33" s="50"/>
      <c r="BV33" s="50"/>
      <c r="BW33" s="78">
        <v>13</v>
      </c>
      <c r="BX33" s="50"/>
      <c r="BY33" s="70"/>
      <c r="BZ33" s="50"/>
      <c r="CA33" s="77"/>
    </row>
    <row r="34" spans="1:80" ht="20.100000000000001" customHeight="1">
      <c r="A34" s="55"/>
      <c r="B34" s="101"/>
      <c r="C34" s="71"/>
      <c r="D34" s="70">
        <f>VLOOKUP(H34,'item list'!$C$3:$F$58,3,0)</f>
        <v>17</v>
      </c>
      <c r="E34" s="72" t="str">
        <f>VLOOKUP(H34,'item list'!$C$3:$F$58,2,0)</f>
        <v>B</v>
      </c>
      <c r="F34" s="70" t="str">
        <f>VLOOKUP(H34,'item list'!$C$3:$F$58,4,0)</f>
        <v>Household</v>
      </c>
      <c r="G34" s="70"/>
      <c r="H34" s="50" t="str">
        <f>'[1]20.7-26.7'!$C$74</f>
        <v>Máy khoan cầm tay 103 món D.I.Y</v>
      </c>
      <c r="I34" s="80"/>
      <c r="J34" s="71"/>
      <c r="K34" s="70">
        <f>VLOOKUP(O34,'item list'!$C$3:$F$58,3,0)</f>
        <v>17</v>
      </c>
      <c r="L34" s="72" t="str">
        <f>VLOOKUP(O34,'item list'!$C$3:$F$58,2,0)</f>
        <v>B</v>
      </c>
      <c r="M34" s="73" t="str">
        <f>VLOOKUP(O34,'item list'!$C$3:$F$58,4,0)</f>
        <v>Household</v>
      </c>
      <c r="N34" s="80"/>
      <c r="O34" s="50" t="str">
        <f>'[1]20.7-26.7'!$C$74</f>
        <v>Máy khoan cầm tay 103 món D.I.Y</v>
      </c>
      <c r="P34" s="80"/>
      <c r="Q34" s="81"/>
      <c r="R34" s="70">
        <f>VLOOKUP(V34,'item list'!$C$3:$F$58,3,0)</f>
        <v>17</v>
      </c>
      <c r="S34" s="72" t="str">
        <f>VLOOKUP(V34,'item list'!$C$3:$F$58,2,0)</f>
        <v>B</v>
      </c>
      <c r="T34" s="70" t="str">
        <f>VLOOKUP(V34,'item list'!$C$3:$F$58,4,0)</f>
        <v>Household</v>
      </c>
      <c r="U34" s="80"/>
      <c r="V34" s="50" t="str">
        <f>'[1]20.7-26.7'!$C$74</f>
        <v>Máy khoan cầm tay 103 món D.I.Y</v>
      </c>
      <c r="W34" s="80"/>
      <c r="X34" s="81"/>
      <c r="Y34" s="70">
        <f>VLOOKUP(AC34,'item list'!$C$3:$F$58,3,0)</f>
        <v>17</v>
      </c>
      <c r="Z34" s="72" t="str">
        <f>VLOOKUP(AC34,'item list'!$C$3:$F$58,2,0)</f>
        <v>B</v>
      </c>
      <c r="AA34" s="70" t="str">
        <f>VLOOKUP(AC34,'item list'!$C$3:$F$58,4,0)</f>
        <v>Household</v>
      </c>
      <c r="AB34" s="80"/>
      <c r="AC34" s="50" t="str">
        <f>'[1]13.7-19.7'!$C$74</f>
        <v>Máy khoan cầm tay 103 món D.I.Y</v>
      </c>
      <c r="AD34" s="80"/>
      <c r="AE34" s="81"/>
      <c r="AF34" s="70">
        <f>VLOOKUP(AJ34,'item list'!$C$3:$F$58,3,0)</f>
        <v>17</v>
      </c>
      <c r="AG34" s="72" t="str">
        <f>VLOOKUP(AJ34,'item list'!$C$3:$F$58,2,0)</f>
        <v>B</v>
      </c>
      <c r="AH34" s="70" t="str">
        <f>VLOOKUP(AJ34,'item list'!$C$3:$F$58,4,0)</f>
        <v>Household</v>
      </c>
      <c r="AI34" s="80"/>
      <c r="AJ34" s="50" t="str">
        <f>'[1]13.7-19.7'!$C$74</f>
        <v>Máy khoan cầm tay 103 món D.I.Y</v>
      </c>
      <c r="AK34" s="81"/>
      <c r="AL34" s="70">
        <f>VLOOKUP(AP34,'item list'!$C$3:$F$58,3,0)</f>
        <v>17</v>
      </c>
      <c r="AM34" s="72" t="str">
        <f>VLOOKUP(AP34,'item list'!$C$3:$F$58,2,0)</f>
        <v>B</v>
      </c>
      <c r="AN34" s="70" t="str">
        <f>VLOOKUP(AP34,'item list'!$C$3:$F$58,4,0)</f>
        <v>Household</v>
      </c>
      <c r="AO34" s="80"/>
      <c r="AP34" s="50" t="str">
        <f>'[1]13.7-19.7'!$C$74</f>
        <v>Máy khoan cầm tay 103 món D.I.Y</v>
      </c>
      <c r="AQ34" s="81"/>
      <c r="AR34" s="70">
        <f>VLOOKUP(AV34,'item list'!$C$3:$F$58,3,0)</f>
        <v>17</v>
      </c>
      <c r="AS34" s="72" t="str">
        <f>VLOOKUP(AV34,'item list'!$C$3:$F$58,2,0)</f>
        <v>B</v>
      </c>
      <c r="AT34" s="70" t="str">
        <f>VLOOKUP(AV34,'item list'!$C$3:$F$58,4,0)</f>
        <v>Household</v>
      </c>
      <c r="AU34" s="80"/>
      <c r="AV34" s="50" t="str">
        <f>'[1]13.7-19.7'!$C$74</f>
        <v>Máy khoan cầm tay 103 món D.I.Y</v>
      </c>
      <c r="AW34" s="80"/>
      <c r="AX34" s="81"/>
      <c r="AY34" s="70" t="e">
        <f>VLOOKUP(BC34,'item list'!$C$3:$F$58,3,0)</f>
        <v>#N/A</v>
      </c>
      <c r="AZ34" s="72" t="e">
        <f>VLOOKUP(BC34,'item list'!$C$3:$F$58,2,0)</f>
        <v>#N/A</v>
      </c>
      <c r="BA34" s="70" t="e">
        <f>VLOOKUP(BC34,'item list'!$C$3:$F$58,4,0)</f>
        <v>#N/A</v>
      </c>
      <c r="BB34" s="80"/>
      <c r="BC34" s="50"/>
      <c r="BD34" s="80"/>
      <c r="BE34" s="81"/>
      <c r="BF34" s="70" t="e">
        <f>VLOOKUP(BJ34,'item list'!$C$3:$F$58,3,0)</f>
        <v>#N/A</v>
      </c>
      <c r="BG34" s="72" t="e">
        <f>VLOOKUP(BJ34,'item list'!$C$3:$F$58,2,0)</f>
        <v>#N/A</v>
      </c>
      <c r="BH34" s="70" t="e">
        <f>VLOOKUP(BJ34,'item list'!$C$3:$F$58,4,0)</f>
        <v>#N/A</v>
      </c>
      <c r="BI34" s="80"/>
      <c r="BJ34" s="50"/>
      <c r="BK34" s="81"/>
      <c r="BL34" s="70" t="e">
        <f>VLOOKUP(BP34,'item list'!$C$3:$F$58,3,0)</f>
        <v>#REF!</v>
      </c>
      <c r="BM34" s="72" t="e">
        <f>VLOOKUP(BP34,'item list'!$C$3:$F$58,2,0)</f>
        <v>#REF!</v>
      </c>
      <c r="BN34" s="70" t="e">
        <f>VLOOKUP(BP34,'item list'!$C$3:$F$58,4,0)</f>
        <v>#REF!</v>
      </c>
      <c r="BO34" s="80"/>
      <c r="BP34" s="50" t="e">
        <f>#REF!</f>
        <v>#REF!</v>
      </c>
      <c r="BQ34" s="81"/>
      <c r="BR34" s="70" t="e">
        <f>VLOOKUP(BV34,'item list'!$C$3:$F$58,3,0)</f>
        <v>#N/A</v>
      </c>
      <c r="BS34" s="72" t="e">
        <f>VLOOKUP(BV34,'item list'!$C$3:$F$58,2,0)</f>
        <v>#N/A</v>
      </c>
      <c r="BT34" s="70" t="e">
        <f>VLOOKUP(BV34,'item list'!$C$3:$F$58,4,0)</f>
        <v>#N/A</v>
      </c>
      <c r="BU34" s="50"/>
      <c r="BV34" s="50"/>
      <c r="BW34" s="78"/>
      <c r="BX34" s="70"/>
      <c r="BY34" s="50"/>
      <c r="BZ34" s="50"/>
      <c r="CA34" s="77"/>
    </row>
    <row r="35" spans="1:80" ht="20.100000000000001" customHeight="1">
      <c r="A35" s="55"/>
      <c r="B35" s="101"/>
      <c r="C35" s="71"/>
      <c r="D35" s="70">
        <f>VLOOKUP(H35,'item list'!$C$3:$F$58,3,0)</f>
        <v>18.5</v>
      </c>
      <c r="E35" s="72" t="str">
        <f>VLOOKUP(H35,'item list'!$C$3:$F$58,2,0)</f>
        <v>B</v>
      </c>
      <c r="F35" s="70" t="str">
        <f>VLOOKUP(H35,'item list'!$C$3:$F$58,4,0)</f>
        <v>Home Appliance</v>
      </c>
      <c r="G35" s="70"/>
      <c r="H35" s="50" t="str">
        <f>'[1]20.7-26.7'!$C$76</f>
        <v>Quạt làm mát không khí Goodlife</v>
      </c>
      <c r="I35" s="80"/>
      <c r="J35" s="71"/>
      <c r="K35" s="70">
        <f>VLOOKUP(O35,'item list'!$C$3:$F$58,3,0)</f>
        <v>18.5</v>
      </c>
      <c r="L35" s="72" t="str">
        <f>VLOOKUP(O35,'item list'!$C$3:$F$58,2,0)</f>
        <v>B</v>
      </c>
      <c r="M35" s="73" t="str">
        <f>VLOOKUP(O35,'item list'!$C$3:$F$58,4,0)</f>
        <v>Home Appliance</v>
      </c>
      <c r="N35" s="80"/>
      <c r="O35" s="50" t="str">
        <f>'[1]20.7-26.7'!$C$76</f>
        <v>Quạt làm mát không khí Goodlife</v>
      </c>
      <c r="P35" s="80"/>
      <c r="Q35" s="81"/>
      <c r="R35" s="70">
        <f>VLOOKUP(V35,'item list'!$C$3:$F$58,3,0)</f>
        <v>18.5</v>
      </c>
      <c r="S35" s="72" t="str">
        <f>VLOOKUP(V35,'item list'!$C$3:$F$58,2,0)</f>
        <v>B</v>
      </c>
      <c r="T35" s="70" t="str">
        <f>VLOOKUP(V35,'item list'!$C$3:$F$58,4,0)</f>
        <v>Home Appliance</v>
      </c>
      <c r="U35" s="80"/>
      <c r="V35" s="50" t="str">
        <f>'[1]20.7-26.7'!$C$76</f>
        <v>Quạt làm mát không khí Goodlife</v>
      </c>
      <c r="W35" s="80"/>
      <c r="X35" s="81"/>
      <c r="Y35" s="70">
        <f>VLOOKUP(AC35,'item list'!$C$3:$F$58,3,0)</f>
        <v>18.5</v>
      </c>
      <c r="Z35" s="72" t="str">
        <f>VLOOKUP(AC35,'item list'!$C$3:$F$58,2,0)</f>
        <v>B</v>
      </c>
      <c r="AA35" s="70" t="str">
        <f>VLOOKUP(AC35,'item list'!$C$3:$F$58,4,0)</f>
        <v>Home Appliance</v>
      </c>
      <c r="AB35" s="80"/>
      <c r="AC35" s="50" t="str">
        <f>'[1]13.7-19.7'!$C$76</f>
        <v>Quạt làm mát không khí Goodlife</v>
      </c>
      <c r="AD35" s="80"/>
      <c r="AE35" s="81"/>
      <c r="AF35" s="70">
        <f>VLOOKUP(AJ35,'item list'!$C$3:$F$58,3,0)</f>
        <v>18.5</v>
      </c>
      <c r="AG35" s="72" t="str">
        <f>VLOOKUP(AJ35,'item list'!$C$3:$F$58,2,0)</f>
        <v>B</v>
      </c>
      <c r="AH35" s="70" t="str">
        <f>VLOOKUP(AJ35,'item list'!$C$3:$F$58,4,0)</f>
        <v>Home Appliance</v>
      </c>
      <c r="AI35" s="80"/>
      <c r="AJ35" s="50" t="str">
        <f>'[1]13.7-19.7'!$C$76</f>
        <v>Quạt làm mát không khí Goodlife</v>
      </c>
      <c r="AK35" s="81"/>
      <c r="AL35" s="70">
        <f>VLOOKUP(AP35,'item list'!$C$3:$F$58,3,0)</f>
        <v>18.5</v>
      </c>
      <c r="AM35" s="72" t="str">
        <f>VLOOKUP(AP35,'item list'!$C$3:$F$58,2,0)</f>
        <v>B</v>
      </c>
      <c r="AN35" s="70" t="str">
        <f>VLOOKUP(AP35,'item list'!$C$3:$F$58,4,0)</f>
        <v>Home Appliance</v>
      </c>
      <c r="AO35" s="80"/>
      <c r="AP35" s="50" t="str">
        <f>'[1]13.7-19.7'!$C$76</f>
        <v>Quạt làm mát không khí Goodlife</v>
      </c>
      <c r="AQ35" s="81"/>
      <c r="AR35" s="70">
        <f>VLOOKUP(AV35,'item list'!$C$3:$F$58,3,0)</f>
        <v>18.5</v>
      </c>
      <c r="AS35" s="72" t="str">
        <f>VLOOKUP(AV35,'item list'!$C$3:$F$58,2,0)</f>
        <v>B</v>
      </c>
      <c r="AT35" s="70" t="str">
        <f>VLOOKUP(AV35,'item list'!$C$3:$F$58,4,0)</f>
        <v>Home Appliance</v>
      </c>
      <c r="AU35" s="80"/>
      <c r="AV35" s="50" t="str">
        <f>'[1]13.7-19.7'!$C$76</f>
        <v>Quạt làm mát không khí Goodlife</v>
      </c>
      <c r="AW35" s="80"/>
      <c r="AX35" s="81"/>
      <c r="AY35" s="70" t="e">
        <f>VLOOKUP(BC35,'item list'!$C$3:$F$58,3,0)</f>
        <v>#N/A</v>
      </c>
      <c r="AZ35" s="72" t="e">
        <f>VLOOKUP(BC35,'item list'!$C$3:$F$58,2,0)</f>
        <v>#N/A</v>
      </c>
      <c r="BA35" s="70" t="e">
        <f>VLOOKUP(BC35,'item list'!$C$3:$F$58,4,0)</f>
        <v>#N/A</v>
      </c>
      <c r="BB35" s="80"/>
      <c r="BC35" s="50"/>
      <c r="BD35" s="80"/>
      <c r="BE35" s="81"/>
      <c r="BF35" s="70" t="e">
        <f>VLOOKUP(BJ35,'item list'!$C$3:$F$58,3,0)</f>
        <v>#N/A</v>
      </c>
      <c r="BG35" s="72" t="e">
        <f>VLOOKUP(BJ35,'item list'!$C$3:$F$58,2,0)</f>
        <v>#N/A</v>
      </c>
      <c r="BH35" s="70" t="e">
        <f>VLOOKUP(BJ35,'item list'!$C$3:$F$58,4,0)</f>
        <v>#N/A</v>
      </c>
      <c r="BI35" s="80"/>
      <c r="BJ35" s="50"/>
      <c r="BK35" s="81"/>
      <c r="BL35" s="70" t="e">
        <f>VLOOKUP(BP35,'item list'!$C$3:$F$58,3,0)</f>
        <v>#REF!</v>
      </c>
      <c r="BM35" s="72" t="e">
        <f>VLOOKUP(BP35,'item list'!$C$3:$F$58,2,0)</f>
        <v>#REF!</v>
      </c>
      <c r="BN35" s="70" t="e">
        <f>VLOOKUP(BP35,'item list'!$C$3:$F$58,4,0)</f>
        <v>#REF!</v>
      </c>
      <c r="BO35" s="80"/>
      <c r="BP35" s="50" t="e">
        <f>#REF!</f>
        <v>#REF!</v>
      </c>
      <c r="BQ35" s="81"/>
      <c r="BR35" s="70" t="e">
        <f>VLOOKUP(BV35,'item list'!$C$3:$F$58,3,0)</f>
        <v>#N/A</v>
      </c>
      <c r="BS35" s="72" t="e">
        <f>VLOOKUP(BV35,'item list'!$C$3:$F$58,2,0)</f>
        <v>#N/A</v>
      </c>
      <c r="BT35" s="70" t="e">
        <f>VLOOKUP(BV35,'item list'!$C$3:$F$58,4,0)</f>
        <v>#N/A</v>
      </c>
      <c r="BU35" s="50"/>
      <c r="BV35" s="50"/>
      <c r="BW35" s="78"/>
      <c r="BX35" s="70"/>
      <c r="BY35" s="48"/>
      <c r="BZ35" s="70"/>
      <c r="CA35" s="77"/>
    </row>
    <row r="36" spans="1:80" ht="20.100000000000001" customHeight="1" thickBot="1">
      <c r="A36" s="55"/>
      <c r="B36" s="101"/>
      <c r="C36" s="71"/>
      <c r="D36" s="70" t="e">
        <f>VLOOKUP(H36,'item list'!$C$3:$F$58,3,0)</f>
        <v>#N/A</v>
      </c>
      <c r="E36" s="72" t="e">
        <f>VLOOKUP(H36,'item list'!$C$3:$F$58,2,0)</f>
        <v>#N/A</v>
      </c>
      <c r="F36" s="70" t="e">
        <f>VLOOKUP(H36,'item list'!$C$3:$F$58,4,0)</f>
        <v>#N/A</v>
      </c>
      <c r="G36" s="70"/>
      <c r="H36" s="50"/>
      <c r="I36" s="80"/>
      <c r="J36" s="71"/>
      <c r="K36" s="70" t="e">
        <f>VLOOKUP(O36,'item list'!$C$3:$F$58,3,0)</f>
        <v>#N/A</v>
      </c>
      <c r="L36" s="72" t="e">
        <f>VLOOKUP(O36,'item list'!$C$3:$F$58,2,0)</f>
        <v>#N/A</v>
      </c>
      <c r="M36" s="73" t="e">
        <f>VLOOKUP(O36,'item list'!$C$3:$F$58,4,0)</f>
        <v>#N/A</v>
      </c>
      <c r="N36" s="80"/>
      <c r="O36" s="50"/>
      <c r="P36" s="80"/>
      <c r="Q36" s="80"/>
      <c r="R36" s="70" t="e">
        <f>VLOOKUP(V36,'item list'!$C$3:$F$58,3,0)</f>
        <v>#N/A</v>
      </c>
      <c r="S36" s="72" t="e">
        <f>VLOOKUP(V36,'item list'!$C$3:$F$58,2,0)</f>
        <v>#N/A</v>
      </c>
      <c r="T36" s="70" t="e">
        <f>VLOOKUP(V36,'item list'!$C$3:$F$58,4,0)</f>
        <v>#N/A</v>
      </c>
      <c r="U36" s="80"/>
      <c r="V36" s="50"/>
      <c r="W36" s="80"/>
      <c r="X36" s="81"/>
      <c r="Y36" s="70">
        <f>VLOOKUP(AC36,'item list'!$C$3:$F$58,3,0)</f>
        <v>15.5</v>
      </c>
      <c r="Z36" s="72" t="str">
        <f>VLOOKUP(AC36,'item list'!$C$3:$F$58,2,0)</f>
        <v>B</v>
      </c>
      <c r="AA36" s="70" t="str">
        <f>VLOOKUP(AC36,'item list'!$C$3:$F$58,4,0)</f>
        <v>Fashion</v>
      </c>
      <c r="AB36" s="80"/>
      <c r="AC36" s="50" t="str">
        <f>'[1]13.7-19.7'!$C$78</f>
        <v>Bộ 3 quần Jegging Vita Bela - Ver 2</v>
      </c>
      <c r="AD36" s="80"/>
      <c r="AE36" s="80"/>
      <c r="AF36" s="70">
        <f>VLOOKUP(AJ36,'item list'!$C$3:$F$58,3,0)</f>
        <v>15.5</v>
      </c>
      <c r="AG36" s="72" t="str">
        <f>VLOOKUP(AJ36,'item list'!$C$3:$F$58,2,0)</f>
        <v>B</v>
      </c>
      <c r="AH36" s="70" t="str">
        <f>VLOOKUP(AJ36,'item list'!$C$3:$F$58,4,0)</f>
        <v>Fashion</v>
      </c>
      <c r="AI36" s="80"/>
      <c r="AJ36" s="50" t="str">
        <f>'[1]13.7-19.7'!$C$78</f>
        <v>Bộ 3 quần Jegging Vita Bela - Ver 2</v>
      </c>
      <c r="AK36" s="80"/>
      <c r="AL36" s="70">
        <f>VLOOKUP(AP36,'item list'!$C$3:$F$58,3,0)</f>
        <v>15.5</v>
      </c>
      <c r="AM36" s="72" t="str">
        <f>VLOOKUP(AP36,'item list'!$C$3:$F$58,2,0)</f>
        <v>B</v>
      </c>
      <c r="AN36" s="70" t="str">
        <f>VLOOKUP(AP36,'item list'!$C$3:$F$58,4,0)</f>
        <v>Fashion</v>
      </c>
      <c r="AO36" s="80"/>
      <c r="AP36" s="50" t="str">
        <f>'[1]13.7-19.7'!$C$78</f>
        <v>Bộ 3 quần Jegging Vita Bela - Ver 2</v>
      </c>
      <c r="AQ36" s="80"/>
      <c r="AR36" s="70">
        <f>VLOOKUP(AV36,'item list'!$C$3:$F$58,3,0)</f>
        <v>15.5</v>
      </c>
      <c r="AS36" s="72" t="str">
        <f>VLOOKUP(AV36,'item list'!$C$3:$F$58,2,0)</f>
        <v>B</v>
      </c>
      <c r="AT36" s="70" t="str">
        <f>VLOOKUP(AV36,'item list'!$C$3:$F$58,4,0)</f>
        <v>Fashion</v>
      </c>
      <c r="AU36" s="80"/>
      <c r="AV36" s="50" t="str">
        <f>'[1]13.7-19.7'!$C$78</f>
        <v>Bộ 3 quần Jegging Vita Bela - Ver 2</v>
      </c>
      <c r="AW36" s="80"/>
      <c r="AX36" s="81"/>
      <c r="AY36" s="70" t="e">
        <f>VLOOKUP(BC36,'item list'!$C$3:$F$58,3,0)</f>
        <v>#N/A</v>
      </c>
      <c r="AZ36" s="72" t="e">
        <f>VLOOKUP(BC36,'item list'!$C$3:$F$58,2,0)</f>
        <v>#N/A</v>
      </c>
      <c r="BA36" s="70" t="e">
        <f>VLOOKUP(BC36,'item list'!$C$3:$F$58,4,0)</f>
        <v>#N/A</v>
      </c>
      <c r="BB36" s="80"/>
      <c r="BC36" s="50"/>
      <c r="BD36" s="80"/>
      <c r="BE36" s="81"/>
      <c r="BF36" s="70" t="e">
        <f>VLOOKUP(BJ36,'item list'!$C$3:$F$58,3,0)</f>
        <v>#N/A</v>
      </c>
      <c r="BG36" s="72" t="e">
        <f>VLOOKUP(BJ36,'item list'!$C$3:$F$58,2,0)</f>
        <v>#N/A</v>
      </c>
      <c r="BH36" s="70" t="e">
        <f>VLOOKUP(BJ36,'item list'!$C$3:$F$58,4,0)</f>
        <v>#N/A</v>
      </c>
      <c r="BI36" s="80"/>
      <c r="BJ36" s="50"/>
      <c r="BK36" s="81"/>
      <c r="BL36" s="70" t="e">
        <f>VLOOKUP(BP36,'item list'!$C$3:$F$58,3,0)</f>
        <v>#REF!</v>
      </c>
      <c r="BM36" s="72" t="e">
        <f>VLOOKUP(BP36,'item list'!$C$3:$F$58,2,0)</f>
        <v>#REF!</v>
      </c>
      <c r="BN36" s="70" t="e">
        <f>VLOOKUP(BP36,'item list'!$C$3:$F$58,4,0)</f>
        <v>#REF!</v>
      </c>
      <c r="BO36" s="80"/>
      <c r="BP36" s="50" t="e">
        <f>#REF!</f>
        <v>#REF!</v>
      </c>
      <c r="BQ36" s="81"/>
      <c r="BR36" s="70" t="e">
        <f>VLOOKUP(BV36,'item list'!$C$3:$F$58,3,0)</f>
        <v>#N/A</v>
      </c>
      <c r="BS36" s="72" t="e">
        <f>VLOOKUP(BV36,'item list'!$C$3:$F$58,2,0)</f>
        <v>#N/A</v>
      </c>
      <c r="BT36" s="70" t="e">
        <f>VLOOKUP(BV36,'item list'!$C$3:$F$58,4,0)</f>
        <v>#N/A</v>
      </c>
      <c r="BU36" s="50"/>
      <c r="BV36" s="50"/>
      <c r="BW36" s="78"/>
      <c r="BX36" s="70"/>
      <c r="BY36" s="48"/>
      <c r="BZ36" s="50"/>
      <c r="CA36" s="77"/>
    </row>
    <row r="37" spans="1:80" ht="20.100000000000001" customHeight="1">
      <c r="A37" s="55"/>
      <c r="B37" s="100">
        <v>14</v>
      </c>
      <c r="C37" s="74"/>
      <c r="D37" s="68">
        <f>VLOOKUP(H37,'item list'!$C$3:$F$58,3,0)</f>
        <v>15.5</v>
      </c>
      <c r="E37" s="69" t="str">
        <f>VLOOKUP(H37,'item list'!$C$3:$F$58,2,0)</f>
        <v>B</v>
      </c>
      <c r="F37" s="68" t="str">
        <f>VLOOKUP(H37,'item list'!$C$3:$F$58,4,0)</f>
        <v>Fashion</v>
      </c>
      <c r="G37" s="68"/>
      <c r="H37" s="54" t="str">
        <f>'[1]20.7-26.7'!$C$78</f>
        <v>Bộ 3 quần Jegging Vita Bela - Ver 2</v>
      </c>
      <c r="I37" s="82"/>
      <c r="J37" s="83"/>
      <c r="K37" s="68">
        <f>VLOOKUP(O37,'item list'!$C$3:$F$58,3,0)</f>
        <v>15.5</v>
      </c>
      <c r="L37" s="69" t="str">
        <f>VLOOKUP(O37,'item list'!$C$3:$F$58,2,0)</f>
        <v>B</v>
      </c>
      <c r="M37" s="75" t="str">
        <f>VLOOKUP(O37,'item list'!$C$3:$F$58,4,0)</f>
        <v>Fashion</v>
      </c>
      <c r="N37" s="82"/>
      <c r="O37" s="54" t="str">
        <f>'[1]20.7-26.7'!$C$78</f>
        <v>Bộ 3 quần Jegging Vita Bela - Ver 2</v>
      </c>
      <c r="P37" s="82"/>
      <c r="Q37" s="82"/>
      <c r="R37" s="68">
        <f>VLOOKUP(V37,'item list'!$C$3:$F$58,3,0)</f>
        <v>15.5</v>
      </c>
      <c r="S37" s="69" t="str">
        <f>VLOOKUP(V37,'item list'!$C$3:$F$58,2,0)</f>
        <v>B</v>
      </c>
      <c r="T37" s="68" t="str">
        <f>VLOOKUP(V37,'item list'!$C$3:$F$58,4,0)</f>
        <v>Fashion</v>
      </c>
      <c r="U37" s="82"/>
      <c r="V37" s="54" t="str">
        <f>'[1]20.7-26.7'!$C$78</f>
        <v>Bộ 3 quần Jegging Vita Bela - Ver 2</v>
      </c>
      <c r="W37" s="82"/>
      <c r="X37" s="83"/>
      <c r="Y37" s="68">
        <f>VLOOKUP(AC37,'item list'!$C$3:$F$58,3,0)</f>
        <v>18.5</v>
      </c>
      <c r="Z37" s="69" t="str">
        <f>VLOOKUP(AC37,'item list'!$C$3:$F$58,2,0)</f>
        <v>D</v>
      </c>
      <c r="AA37" s="68" t="str">
        <f>VLOOKUP(AC37,'item list'!$C$3:$F$58,4,0)</f>
        <v>Accessory</v>
      </c>
      <c r="AB37" s="82"/>
      <c r="AC37" s="54" t="str">
        <f>'[1]13.7-19.7'!$C$80</f>
        <v>Bộ nữ trang Tình Yêu Màu Nắng</v>
      </c>
      <c r="AD37" s="82"/>
      <c r="AE37" s="80"/>
      <c r="AF37" s="70">
        <f>VLOOKUP(AJ37,'item list'!$C$3:$F$58,3,0)</f>
        <v>18.5</v>
      </c>
      <c r="AG37" s="72" t="str">
        <f>VLOOKUP(AJ37,'item list'!$C$3:$F$58,2,0)</f>
        <v>D</v>
      </c>
      <c r="AH37" s="70" t="str">
        <f>VLOOKUP(AJ37,'item list'!$C$3:$F$58,4,0)</f>
        <v>Accessory</v>
      </c>
      <c r="AI37" s="80"/>
      <c r="AJ37" s="54" t="str">
        <f>'[1]13.7-19.7'!$C$80</f>
        <v>Bộ nữ trang Tình Yêu Màu Nắng</v>
      </c>
      <c r="AK37" s="80"/>
      <c r="AL37" s="70">
        <f>VLOOKUP(AP37,'item list'!$C$3:$F$58,3,0)</f>
        <v>18.5</v>
      </c>
      <c r="AM37" s="72" t="str">
        <f>VLOOKUP(AP37,'item list'!$C$3:$F$58,2,0)</f>
        <v>D</v>
      </c>
      <c r="AN37" s="70" t="str">
        <f>VLOOKUP(AP37,'item list'!$C$3:$F$58,4,0)</f>
        <v>Accessory</v>
      </c>
      <c r="AO37" s="80"/>
      <c r="AP37" s="54" t="str">
        <f>'[1]13.7-19.7'!$C$80</f>
        <v>Bộ nữ trang Tình Yêu Màu Nắng</v>
      </c>
      <c r="AQ37" s="80"/>
      <c r="AR37" s="70">
        <f>VLOOKUP(AV37,'item list'!$C$3:$F$58,3,0)</f>
        <v>18.5</v>
      </c>
      <c r="AS37" s="72" t="str">
        <f>VLOOKUP(AV37,'item list'!$C$3:$F$58,2,0)</f>
        <v>D</v>
      </c>
      <c r="AT37" s="70" t="str">
        <f>VLOOKUP(AV37,'item list'!$C$3:$F$58,4,0)</f>
        <v>Accessory</v>
      </c>
      <c r="AU37" s="80"/>
      <c r="AV37" s="54" t="str">
        <f>'[1]13.7-19.7'!$C$80</f>
        <v>Bộ nữ trang Tình Yêu Màu Nắng</v>
      </c>
      <c r="AW37" s="82"/>
      <c r="AX37" s="83"/>
      <c r="AY37" s="68" t="e">
        <f>VLOOKUP(BC37,'item list'!$C$3:$F$58,3,0)</f>
        <v>#N/A</v>
      </c>
      <c r="AZ37" s="69" t="e">
        <f>VLOOKUP(BC37,'item list'!$C$3:$F$58,2,0)</f>
        <v>#N/A</v>
      </c>
      <c r="BA37" s="68" t="e">
        <f>VLOOKUP(BC37,'item list'!$C$3:$F$58,4,0)</f>
        <v>#N/A</v>
      </c>
      <c r="BB37" s="82"/>
      <c r="BC37" s="54"/>
      <c r="BD37" s="82"/>
      <c r="BE37" s="83"/>
      <c r="BF37" s="68" t="e">
        <f>VLOOKUP(BJ37,'item list'!$C$3:$F$58,3,0)</f>
        <v>#N/A</v>
      </c>
      <c r="BG37" s="69" t="e">
        <f>VLOOKUP(BJ37,'item list'!$C$3:$F$58,2,0)</f>
        <v>#N/A</v>
      </c>
      <c r="BH37" s="68" t="e">
        <f>VLOOKUP(BJ37,'item list'!$C$3:$F$58,4,0)</f>
        <v>#N/A</v>
      </c>
      <c r="BI37" s="82"/>
      <c r="BJ37" s="54"/>
      <c r="BK37" s="83"/>
      <c r="BL37" s="68" t="e">
        <f>VLOOKUP(BP37,'item list'!$C$3:$F$58,3,0)</f>
        <v>#REF!</v>
      </c>
      <c r="BM37" s="69" t="e">
        <f>VLOOKUP(BP37,'item list'!$C$3:$F$58,2,0)</f>
        <v>#REF!</v>
      </c>
      <c r="BN37" s="68" t="e">
        <f>VLOOKUP(BP37,'item list'!$C$3:$F$58,4,0)</f>
        <v>#REF!</v>
      </c>
      <c r="BO37" s="82"/>
      <c r="BP37" s="54" t="e">
        <f>#REF!</f>
        <v>#REF!</v>
      </c>
      <c r="BQ37" s="83"/>
      <c r="BR37" s="68" t="e">
        <f>VLOOKUP(BV37,'item list'!$C$3:$F$58,3,0)</f>
        <v>#N/A</v>
      </c>
      <c r="BS37" s="69" t="e">
        <f>VLOOKUP(BV37,'item list'!$C$3:$F$58,2,0)</f>
        <v>#N/A</v>
      </c>
      <c r="BT37" s="68" t="e">
        <f>VLOOKUP(BV37,'item list'!$C$3:$F$58,4,0)</f>
        <v>#N/A</v>
      </c>
      <c r="BU37" s="54"/>
      <c r="BV37" s="54"/>
      <c r="BW37" s="76">
        <v>14</v>
      </c>
      <c r="BX37" s="70"/>
      <c r="BY37" s="50"/>
      <c r="BZ37" s="50"/>
      <c r="CA37" s="50"/>
    </row>
    <row r="38" spans="1:80" ht="20.100000000000001" customHeight="1">
      <c r="A38" s="55"/>
      <c r="B38" s="101"/>
      <c r="C38" s="71"/>
      <c r="D38" s="70">
        <f>VLOOKUP(H38,'item list'!$C$3:$F$58,3,0)</f>
        <v>18.5</v>
      </c>
      <c r="E38" s="72" t="str">
        <f>VLOOKUP(H38,'item list'!$C$3:$F$58,2,0)</f>
        <v>D</v>
      </c>
      <c r="F38" s="70" t="str">
        <f>VLOOKUP(H38,'item list'!$C$3:$F$58,4,0)</f>
        <v>Accessory</v>
      </c>
      <c r="G38" s="70"/>
      <c r="H38" s="48" t="str">
        <f>'[1]20.7-26.7'!$C$80</f>
        <v>Bộ nữ trang Tình Yêu Màu Nắng</v>
      </c>
      <c r="I38" s="80"/>
      <c r="J38" s="81"/>
      <c r="K38" s="70">
        <f>VLOOKUP(O38,'item list'!$C$3:$F$58,3,0)</f>
        <v>18.5</v>
      </c>
      <c r="L38" s="72" t="str">
        <f>VLOOKUP(O38,'item list'!$C$3:$F$58,2,0)</f>
        <v>D</v>
      </c>
      <c r="M38" s="73" t="str">
        <f>VLOOKUP(O38,'item list'!$C$3:$F$58,4,0)</f>
        <v>Accessory</v>
      </c>
      <c r="N38" s="80"/>
      <c r="O38" s="48" t="str">
        <f>'[1]20.7-26.7'!$C$80</f>
        <v>Bộ nữ trang Tình Yêu Màu Nắng</v>
      </c>
      <c r="P38" s="80"/>
      <c r="Q38" s="80"/>
      <c r="R38" s="70">
        <f>VLOOKUP(V38,'item list'!$C$3:$F$58,3,0)</f>
        <v>18.5</v>
      </c>
      <c r="S38" s="72" t="str">
        <f>VLOOKUP(V38,'item list'!$C$3:$F$58,2,0)</f>
        <v>D</v>
      </c>
      <c r="T38" s="70" t="str">
        <f>VLOOKUP(V38,'item list'!$C$3:$F$58,4,0)</f>
        <v>Accessory</v>
      </c>
      <c r="U38" s="80"/>
      <c r="V38" s="48" t="str">
        <f>'[1]20.7-26.7'!$C$80</f>
        <v>Bộ nữ trang Tình Yêu Màu Nắng</v>
      </c>
      <c r="W38" s="80"/>
      <c r="X38" s="81"/>
      <c r="Y38" s="70">
        <f>VLOOKUP(AC38,'item list'!$C$3:$F$58,3,0)</f>
        <v>27</v>
      </c>
      <c r="Z38" s="72" t="str">
        <f>VLOOKUP(AC38,'item list'!$C$3:$F$58,2,0)</f>
        <v>A</v>
      </c>
      <c r="AA38" s="70" t="str">
        <f>VLOOKUP(AC38,'item list'!$C$3:$F$58,4,0)</f>
        <v>Health Equipment</v>
      </c>
      <c r="AB38" s="80"/>
      <c r="AC38" s="48" t="str">
        <f>'[1]13.7-19.7'!$C$82</f>
        <v>Thiết bị hỗ trợ tập bụng New Six Pack Care - LIVE 30'</v>
      </c>
      <c r="AD38" s="80"/>
      <c r="AE38" s="80"/>
      <c r="AF38" s="70">
        <f>VLOOKUP(AJ38,'item list'!$C$3:$F$58,3,0)</f>
        <v>27</v>
      </c>
      <c r="AG38" s="72" t="str">
        <f>VLOOKUP(AJ38,'item list'!$C$3:$F$58,2,0)</f>
        <v>A</v>
      </c>
      <c r="AH38" s="70" t="str">
        <f>VLOOKUP(AJ38,'item list'!$C$3:$F$58,4,0)</f>
        <v>Health Equipment</v>
      </c>
      <c r="AI38" s="80"/>
      <c r="AJ38" s="48" t="str">
        <f>'[1]13.7-19.7'!$C$82</f>
        <v>Thiết bị hỗ trợ tập bụng New Six Pack Care - LIVE 30'</v>
      </c>
      <c r="AK38" s="80"/>
      <c r="AL38" s="70">
        <f>VLOOKUP(AP38,'item list'!$C$3:$F$58,3,0)</f>
        <v>27</v>
      </c>
      <c r="AM38" s="72" t="str">
        <f>VLOOKUP(AP38,'item list'!$C$3:$F$58,2,0)</f>
        <v>A</v>
      </c>
      <c r="AN38" s="70" t="str">
        <f>VLOOKUP(AP38,'item list'!$C$3:$F$58,4,0)</f>
        <v>Health Equipment</v>
      </c>
      <c r="AO38" s="80"/>
      <c r="AP38" s="48" t="str">
        <f>'[1]13.7-19.7'!$C$82</f>
        <v>Thiết bị hỗ trợ tập bụng New Six Pack Care - LIVE 30'</v>
      </c>
      <c r="AQ38" s="80"/>
      <c r="AR38" s="70">
        <f>VLOOKUP(AV38,'item list'!$C$3:$F$58,3,0)</f>
        <v>27</v>
      </c>
      <c r="AS38" s="72" t="str">
        <f>VLOOKUP(AV38,'item list'!$C$3:$F$58,2,0)</f>
        <v>A</v>
      </c>
      <c r="AT38" s="70" t="str">
        <f>VLOOKUP(AV38,'item list'!$C$3:$F$58,4,0)</f>
        <v>Health Equipment</v>
      </c>
      <c r="AU38" s="80"/>
      <c r="AV38" s="48" t="str">
        <f>'[1]13.7-19.7'!$C$82</f>
        <v>Thiết bị hỗ trợ tập bụng New Six Pack Care - LIVE 30'</v>
      </c>
      <c r="AW38" s="80"/>
      <c r="AX38" s="81"/>
      <c r="AY38" s="70" t="e">
        <f>VLOOKUP(BC38,'item list'!$C$3:$F$58,3,0)</f>
        <v>#N/A</v>
      </c>
      <c r="AZ38" s="72" t="e">
        <f>VLOOKUP(BC38,'item list'!$C$3:$F$58,2,0)</f>
        <v>#N/A</v>
      </c>
      <c r="BA38" s="70" t="e">
        <f>VLOOKUP(BC38,'item list'!$C$3:$F$58,4,0)</f>
        <v>#N/A</v>
      </c>
      <c r="BB38" s="80"/>
      <c r="BC38" s="48"/>
      <c r="BD38" s="80"/>
      <c r="BE38" s="81"/>
      <c r="BF38" s="70" t="e">
        <f>VLOOKUP(BJ38,'item list'!$C$3:$F$58,3,0)</f>
        <v>#N/A</v>
      </c>
      <c r="BG38" s="72" t="e">
        <f>VLOOKUP(BJ38,'item list'!$C$3:$F$58,2,0)</f>
        <v>#N/A</v>
      </c>
      <c r="BH38" s="70" t="e">
        <f>VLOOKUP(BJ38,'item list'!$C$3:$F$58,4,0)</f>
        <v>#N/A</v>
      </c>
      <c r="BI38" s="80"/>
      <c r="BJ38" s="48"/>
      <c r="BK38" s="81"/>
      <c r="BL38" s="70" t="e">
        <f>VLOOKUP(BP38,'item list'!$C$3:$F$58,3,0)</f>
        <v>#REF!</v>
      </c>
      <c r="BM38" s="72" t="e">
        <f>VLOOKUP(BP38,'item list'!$C$3:$F$58,2,0)</f>
        <v>#REF!</v>
      </c>
      <c r="BN38" s="70" t="e">
        <f>VLOOKUP(BP38,'item list'!$C$3:$F$58,4,0)</f>
        <v>#REF!</v>
      </c>
      <c r="BO38" s="80"/>
      <c r="BP38" s="48" t="e">
        <f>#REF!</f>
        <v>#REF!</v>
      </c>
      <c r="BQ38" s="81"/>
      <c r="BR38" s="70" t="e">
        <f>VLOOKUP(BV38,'item list'!$C$3:$F$58,3,0)</f>
        <v>#N/A</v>
      </c>
      <c r="BS38" s="72" t="e">
        <f>VLOOKUP(BV38,'item list'!$C$3:$F$58,2,0)</f>
        <v>#N/A</v>
      </c>
      <c r="BT38" s="70" t="e">
        <f>VLOOKUP(BV38,'item list'!$C$3:$F$58,4,0)</f>
        <v>#N/A</v>
      </c>
      <c r="BU38" s="48"/>
      <c r="BV38" s="48"/>
      <c r="BW38" s="78"/>
      <c r="BX38" s="50"/>
      <c r="BY38" s="50"/>
      <c r="BZ38" s="48"/>
      <c r="CA38" s="48"/>
    </row>
    <row r="39" spans="1:80" ht="20.100000000000001" customHeight="1">
      <c r="A39" s="55"/>
      <c r="B39" s="101"/>
      <c r="C39" s="71"/>
      <c r="D39" s="70">
        <f>VLOOKUP(H39,'item list'!$C$3:$F$58,3,0)</f>
        <v>27</v>
      </c>
      <c r="E39" s="72" t="str">
        <f>VLOOKUP(H39,'item list'!$C$3:$F$58,2,0)</f>
        <v>A</v>
      </c>
      <c r="F39" s="70" t="str">
        <f>VLOOKUP(H39,'item list'!$C$3:$F$58,4,0)</f>
        <v>Health Equipment</v>
      </c>
      <c r="G39" s="70"/>
      <c r="H39" s="50" t="str">
        <f>'[1]20.7-26.7'!$C$82</f>
        <v>Thiết bị hỗ trợ tập bụng New Six Pack Care - LIVE 30'</v>
      </c>
      <c r="I39" s="80"/>
      <c r="J39" s="81"/>
      <c r="K39" s="70">
        <f>VLOOKUP(O39,'item list'!$C$3:$F$58,3,0)</f>
        <v>27</v>
      </c>
      <c r="L39" s="72" t="str">
        <f>VLOOKUP(O39,'item list'!$C$3:$F$58,2,0)</f>
        <v>A</v>
      </c>
      <c r="M39" s="73" t="str">
        <f>VLOOKUP(O39,'item list'!$C$3:$F$58,4,0)</f>
        <v>Health Equipment</v>
      </c>
      <c r="N39" s="80"/>
      <c r="O39" s="50" t="str">
        <f>'[1]20.7-26.7'!$C$82</f>
        <v>Thiết bị hỗ trợ tập bụng New Six Pack Care - LIVE 30'</v>
      </c>
      <c r="P39" s="80"/>
      <c r="Q39" s="80"/>
      <c r="R39" s="70">
        <f>VLOOKUP(V39,'item list'!$C$3:$F$58,3,0)</f>
        <v>27</v>
      </c>
      <c r="S39" s="72" t="str">
        <f>VLOOKUP(V39,'item list'!$C$3:$F$58,2,0)</f>
        <v>A</v>
      </c>
      <c r="T39" s="70" t="str">
        <f>VLOOKUP(V39,'item list'!$C$3:$F$58,4,0)</f>
        <v>Health Equipment</v>
      </c>
      <c r="U39" s="80"/>
      <c r="V39" s="50" t="str">
        <f>'[1]20.7-26.7'!$C$82</f>
        <v>Thiết bị hỗ trợ tập bụng New Six Pack Care - LIVE 30'</v>
      </c>
      <c r="W39" s="80"/>
      <c r="X39" s="81"/>
      <c r="Y39" s="70" t="e">
        <f>VLOOKUP(AC39,'item list'!$C$3:$F$58,3,0)</f>
        <v>#N/A</v>
      </c>
      <c r="Z39" s="72" t="e">
        <f>VLOOKUP(AC39,'item list'!$C$3:$F$58,2,0)</f>
        <v>#N/A</v>
      </c>
      <c r="AA39" s="70" t="e">
        <f>VLOOKUP(AC39,'item list'!$C$3:$F$58,4,0)</f>
        <v>#N/A</v>
      </c>
      <c r="AB39" s="80"/>
      <c r="AC39" s="50"/>
      <c r="AD39" s="80"/>
      <c r="AE39" s="80"/>
      <c r="AF39" s="70" t="e">
        <f>VLOOKUP(AJ39,'item list'!$C$3:$F$58,3,0)</f>
        <v>#N/A</v>
      </c>
      <c r="AG39" s="72" t="e">
        <f>VLOOKUP(AJ39,'item list'!$C$3:$F$58,2,0)</f>
        <v>#N/A</v>
      </c>
      <c r="AH39" s="70" t="e">
        <f>VLOOKUP(AJ39,'item list'!$C$3:$F$58,4,0)</f>
        <v>#N/A</v>
      </c>
      <c r="AI39" s="80"/>
      <c r="AJ39" s="50"/>
      <c r="AK39" s="80"/>
      <c r="AL39" s="70" t="e">
        <f>VLOOKUP(AP39,'item list'!$C$3:$F$58,3,0)</f>
        <v>#N/A</v>
      </c>
      <c r="AM39" s="72" t="e">
        <f>VLOOKUP(AP39,'item list'!$C$3:$F$58,2,0)</f>
        <v>#N/A</v>
      </c>
      <c r="AN39" s="70" t="e">
        <f>VLOOKUP(AP39,'item list'!$C$3:$F$58,4,0)</f>
        <v>#N/A</v>
      </c>
      <c r="AO39" s="80"/>
      <c r="AP39" s="50"/>
      <c r="AQ39" s="80"/>
      <c r="AR39" s="70" t="e">
        <f>VLOOKUP(AV39,'item list'!$C$3:$F$58,3,0)</f>
        <v>#N/A</v>
      </c>
      <c r="AS39" s="72" t="e">
        <f>VLOOKUP(AV39,'item list'!$C$3:$F$58,2,0)</f>
        <v>#N/A</v>
      </c>
      <c r="AT39" s="70" t="e">
        <f>VLOOKUP(AV39,'item list'!$C$3:$F$58,4,0)</f>
        <v>#N/A</v>
      </c>
      <c r="AU39" s="80"/>
      <c r="AV39" s="50"/>
      <c r="AW39" s="80"/>
      <c r="AX39" s="81"/>
      <c r="AY39" s="70" t="e">
        <f>VLOOKUP(BC39,'item list'!$C$3:$F$58,3,0)</f>
        <v>#N/A</v>
      </c>
      <c r="AZ39" s="72" t="e">
        <f>VLOOKUP(BC39,'item list'!$C$3:$F$58,2,0)</f>
        <v>#N/A</v>
      </c>
      <c r="BA39" s="70" t="e">
        <f>VLOOKUP(BC39,'item list'!$C$3:$F$58,4,0)</f>
        <v>#N/A</v>
      </c>
      <c r="BB39" s="80"/>
      <c r="BC39" s="50"/>
      <c r="BD39" s="80"/>
      <c r="BE39" s="81"/>
      <c r="BF39" s="70" t="e">
        <f>VLOOKUP(BJ39,'item list'!$C$3:$F$58,3,0)</f>
        <v>#N/A</v>
      </c>
      <c r="BG39" s="72" t="e">
        <f>VLOOKUP(BJ39,'item list'!$C$3:$F$58,2,0)</f>
        <v>#N/A</v>
      </c>
      <c r="BH39" s="70" t="e">
        <f>VLOOKUP(BJ39,'item list'!$C$3:$F$58,4,0)</f>
        <v>#N/A</v>
      </c>
      <c r="BI39" s="80"/>
      <c r="BJ39" s="50"/>
      <c r="BK39" s="81"/>
      <c r="BL39" s="70" t="e">
        <f>VLOOKUP(BP39,'item list'!$C$3:$F$58,3,0)</f>
        <v>#REF!</v>
      </c>
      <c r="BM39" s="72" t="e">
        <f>VLOOKUP(BP39,'item list'!$C$3:$F$58,2,0)</f>
        <v>#REF!</v>
      </c>
      <c r="BN39" s="70" t="e">
        <f>VLOOKUP(BP39,'item list'!$C$3:$F$58,4,0)</f>
        <v>#REF!</v>
      </c>
      <c r="BO39" s="80"/>
      <c r="BP39" s="50" t="e">
        <f>#REF!</f>
        <v>#REF!</v>
      </c>
      <c r="BQ39" s="81"/>
      <c r="BR39" s="70" t="e">
        <f>VLOOKUP(BV39,'item list'!$C$3:$F$58,3,0)</f>
        <v>#N/A</v>
      </c>
      <c r="BS39" s="72" t="e">
        <f>VLOOKUP(BV39,'item list'!$C$3:$F$58,2,0)</f>
        <v>#N/A</v>
      </c>
      <c r="BT39" s="70" t="e">
        <f>VLOOKUP(BV39,'item list'!$C$3:$F$58,4,0)</f>
        <v>#N/A</v>
      </c>
      <c r="BU39" s="50"/>
      <c r="BV39" s="50"/>
      <c r="BW39" s="78"/>
      <c r="BX39" s="70"/>
      <c r="BY39" s="70"/>
      <c r="BZ39" s="70"/>
      <c r="CA39" s="77"/>
    </row>
    <row r="40" spans="1:80" ht="20.100000000000001" customHeight="1" thickBot="1">
      <c r="A40" s="55"/>
      <c r="B40" s="101"/>
      <c r="C40" s="71"/>
      <c r="D40" s="70" t="e">
        <f>VLOOKUP(H40,'item list'!$C$3:$F$58,3,0)</f>
        <v>#N/A</v>
      </c>
      <c r="E40" s="72" t="e">
        <f>VLOOKUP(H40,'item list'!$C$3:$F$58,2,0)</f>
        <v>#N/A</v>
      </c>
      <c r="F40" s="70" t="e">
        <f>VLOOKUP(H40,'item list'!$C$3:$F$58,4,0)</f>
        <v>#N/A</v>
      </c>
      <c r="G40" s="70"/>
      <c r="H40" s="50"/>
      <c r="I40" s="80"/>
      <c r="J40" s="81"/>
      <c r="K40" s="70" t="e">
        <f>VLOOKUP(O40,'item list'!$C$3:$F$58,3,0)</f>
        <v>#N/A</v>
      </c>
      <c r="L40" s="72" t="e">
        <f>VLOOKUP(O40,'item list'!$C$3:$F$58,2,0)</f>
        <v>#N/A</v>
      </c>
      <c r="M40" s="73" t="e">
        <f>VLOOKUP(O40,'item list'!$C$3:$F$58,4,0)</f>
        <v>#N/A</v>
      </c>
      <c r="N40" s="80"/>
      <c r="O40" s="50"/>
      <c r="P40" s="80"/>
      <c r="Q40" s="80"/>
      <c r="R40" s="70" t="e">
        <f>VLOOKUP(V40,'item list'!$C$3:$F$58,3,0)</f>
        <v>#N/A</v>
      </c>
      <c r="S40" s="72" t="e">
        <f>VLOOKUP(V40,'item list'!$C$3:$F$58,2,0)</f>
        <v>#N/A</v>
      </c>
      <c r="T40" s="70" t="e">
        <f>VLOOKUP(V40,'item list'!$C$3:$F$58,4,0)</f>
        <v>#N/A</v>
      </c>
      <c r="U40" s="80"/>
      <c r="V40" s="50"/>
      <c r="W40" s="80"/>
      <c r="X40" s="81"/>
      <c r="Y40" s="70" t="e">
        <f>VLOOKUP(AC40,'item list'!$C$3:$F$58,3,0)</f>
        <v>#N/A</v>
      </c>
      <c r="Z40" s="72" t="e">
        <f>VLOOKUP(AC40,'item list'!$C$3:$F$58,2,0)</f>
        <v>#N/A</v>
      </c>
      <c r="AA40" s="70" t="e">
        <f>VLOOKUP(AC40,'item list'!$C$3:$F$58,4,0)</f>
        <v>#N/A</v>
      </c>
      <c r="AB40" s="80"/>
      <c r="AC40" s="50"/>
      <c r="AD40" s="80"/>
      <c r="AE40" s="80"/>
      <c r="AF40" s="70" t="e">
        <f>VLOOKUP(AJ40,'item list'!$C$3:$F$58,3,0)</f>
        <v>#N/A</v>
      </c>
      <c r="AG40" s="72" t="e">
        <f>VLOOKUP(AJ40,'item list'!$C$3:$F$58,2,0)</f>
        <v>#N/A</v>
      </c>
      <c r="AH40" s="70" t="e">
        <f>VLOOKUP(AJ40,'item list'!$C$3:$F$58,4,0)</f>
        <v>#N/A</v>
      </c>
      <c r="AI40" s="80"/>
      <c r="AJ40" s="50"/>
      <c r="AK40" s="80"/>
      <c r="AL40" s="70" t="e">
        <f>VLOOKUP(AP40,'item list'!$C$3:$F$58,3,0)</f>
        <v>#N/A</v>
      </c>
      <c r="AM40" s="72" t="e">
        <f>VLOOKUP(AP40,'item list'!$C$3:$F$58,2,0)</f>
        <v>#N/A</v>
      </c>
      <c r="AN40" s="70" t="e">
        <f>VLOOKUP(AP40,'item list'!$C$3:$F$58,4,0)</f>
        <v>#N/A</v>
      </c>
      <c r="AO40" s="80"/>
      <c r="AP40" s="50"/>
      <c r="AQ40" s="80"/>
      <c r="AR40" s="70" t="e">
        <f>VLOOKUP(AV40,'item list'!$C$3:$F$58,3,0)</f>
        <v>#N/A</v>
      </c>
      <c r="AS40" s="72" t="e">
        <f>VLOOKUP(AV40,'item list'!$C$3:$F$58,2,0)</f>
        <v>#N/A</v>
      </c>
      <c r="AT40" s="70" t="e">
        <f>VLOOKUP(AV40,'item list'!$C$3:$F$58,4,0)</f>
        <v>#N/A</v>
      </c>
      <c r="AU40" s="80"/>
      <c r="AV40" s="50"/>
      <c r="AW40" s="80"/>
      <c r="AX40" s="81"/>
      <c r="AY40" s="70" t="e">
        <f>VLOOKUP(BC40,'item list'!$C$3:$F$58,3,0)</f>
        <v>#N/A</v>
      </c>
      <c r="AZ40" s="72" t="e">
        <f>VLOOKUP(BC40,'item list'!$C$3:$F$58,2,0)</f>
        <v>#N/A</v>
      </c>
      <c r="BA40" s="70" t="e">
        <f>VLOOKUP(BC40,'item list'!$C$3:$F$58,4,0)</f>
        <v>#N/A</v>
      </c>
      <c r="BB40" s="80"/>
      <c r="BC40" s="50"/>
      <c r="BD40" s="80"/>
      <c r="BE40" s="81"/>
      <c r="BF40" s="70" t="e">
        <f>VLOOKUP(BJ40,'item list'!$C$3:$F$58,3,0)</f>
        <v>#N/A</v>
      </c>
      <c r="BG40" s="72" t="e">
        <f>VLOOKUP(BJ40,'item list'!$C$3:$F$58,2,0)</f>
        <v>#N/A</v>
      </c>
      <c r="BH40" s="70" t="e">
        <f>VLOOKUP(BJ40,'item list'!$C$3:$F$58,4,0)</f>
        <v>#N/A</v>
      </c>
      <c r="BI40" s="80"/>
      <c r="BJ40" s="50"/>
      <c r="BK40" s="81"/>
      <c r="BL40" s="70" t="e">
        <f>VLOOKUP(BP40,'item list'!$C$3:$F$58,3,0)</f>
        <v>#REF!</v>
      </c>
      <c r="BM40" s="72" t="e">
        <f>VLOOKUP(BP40,'item list'!$C$3:$F$58,2,0)</f>
        <v>#REF!</v>
      </c>
      <c r="BN40" s="70" t="e">
        <f>VLOOKUP(BP40,'item list'!$C$3:$F$58,4,0)</f>
        <v>#REF!</v>
      </c>
      <c r="BO40" s="80"/>
      <c r="BP40" s="50" t="e">
        <f>#REF!</f>
        <v>#REF!</v>
      </c>
      <c r="BQ40" s="81"/>
      <c r="BR40" s="70" t="e">
        <f>VLOOKUP(BV40,'item list'!$C$3:$F$58,3,0)</f>
        <v>#N/A</v>
      </c>
      <c r="BS40" s="72" t="e">
        <f>VLOOKUP(BV40,'item list'!$C$3:$F$58,2,0)</f>
        <v>#N/A</v>
      </c>
      <c r="BT40" s="70" t="e">
        <f>VLOOKUP(BV40,'item list'!$C$3:$F$58,4,0)</f>
        <v>#N/A</v>
      </c>
      <c r="BU40" s="50"/>
      <c r="BV40" s="50"/>
      <c r="BW40" s="78"/>
      <c r="BX40" s="70"/>
      <c r="BY40" s="70"/>
      <c r="BZ40" s="50"/>
      <c r="CA40" s="77"/>
    </row>
    <row r="41" spans="1:80" ht="20.100000000000001" customHeight="1">
      <c r="A41" s="55"/>
      <c r="B41" s="100">
        <v>15</v>
      </c>
      <c r="C41" s="71"/>
      <c r="D41" s="70">
        <f>VLOOKUP(H41,'item list'!$C$3:$F$58,3,0)</f>
        <v>31</v>
      </c>
      <c r="E41" s="72" t="str">
        <f>VLOOKUP(H41,'item list'!$C$3:$F$58,2,0)</f>
        <v>A</v>
      </c>
      <c r="F41" s="70" t="str">
        <f>VLOOKUP(H41,'item list'!$C$3:$F$58,4,0)</f>
        <v>Home Appliance</v>
      </c>
      <c r="G41" s="70"/>
      <c r="H41" s="48" t="str">
        <f>'[1]20.7-26.7'!$C$84</f>
        <v>Bếp ga HN RichMan 1 vòng nhiệt - LIVE 30'</v>
      </c>
      <c r="I41" s="80"/>
      <c r="J41" s="81"/>
      <c r="K41" s="70">
        <f>VLOOKUP(O41,'item list'!$C$3:$F$58,3,0)</f>
        <v>31</v>
      </c>
      <c r="L41" s="72" t="str">
        <f>VLOOKUP(O41,'item list'!$C$3:$F$58,2,0)</f>
        <v>A</v>
      </c>
      <c r="M41" s="73" t="str">
        <f>VLOOKUP(O41,'item list'!$C$3:$F$58,4,0)</f>
        <v>Home Appliance</v>
      </c>
      <c r="N41" s="80"/>
      <c r="O41" s="48" t="str">
        <f>'[1]20.7-26.7'!$C$84</f>
        <v>Bếp ga HN RichMan 1 vòng nhiệt - LIVE 30'</v>
      </c>
      <c r="P41" s="80"/>
      <c r="Q41" s="83"/>
      <c r="R41" s="68">
        <f>VLOOKUP(V41,'item list'!$C$3:$F$58,3,0)</f>
        <v>31</v>
      </c>
      <c r="S41" s="69" t="str">
        <f>VLOOKUP(V41,'item list'!$C$3:$F$58,2,0)</f>
        <v>A</v>
      </c>
      <c r="T41" s="68" t="str">
        <f>VLOOKUP(V41,'item list'!$C$3:$F$58,4,0)</f>
        <v>Home Appliance</v>
      </c>
      <c r="U41" s="82"/>
      <c r="V41" s="48" t="str">
        <f>'[1]20.7-26.7'!$C$84</f>
        <v>Bếp ga HN RichMan 1 vòng nhiệt - LIVE 30'</v>
      </c>
      <c r="W41" s="80"/>
      <c r="X41" s="81"/>
      <c r="Y41" s="70">
        <f>VLOOKUP(AC41,'item list'!$C$3:$F$58,3,0)</f>
        <v>31</v>
      </c>
      <c r="Z41" s="72" t="str">
        <f>VLOOKUP(AC41,'item list'!$C$3:$F$58,2,0)</f>
        <v>A</v>
      </c>
      <c r="AA41" s="70" t="str">
        <f>VLOOKUP(AC41,'item list'!$C$3:$F$58,4,0)</f>
        <v>Home Appliance</v>
      </c>
      <c r="AB41" s="80"/>
      <c r="AC41" s="48" t="str">
        <f>'[1]13.7-19.7'!$C$84</f>
        <v>Bếp ga HN RichMan 1 vòng nhiệt - LIVE 30'</v>
      </c>
      <c r="AD41" s="80"/>
      <c r="AE41" s="83"/>
      <c r="AF41" s="68">
        <f>VLOOKUP(AJ41,'item list'!$C$3:$F$58,3,0)</f>
        <v>31</v>
      </c>
      <c r="AG41" s="69" t="str">
        <f>VLOOKUP(AJ41,'item list'!$C$3:$F$58,2,0)</f>
        <v>A</v>
      </c>
      <c r="AH41" s="68" t="str">
        <f>VLOOKUP(AJ41,'item list'!$C$3:$F$58,4,0)</f>
        <v>Home Appliance</v>
      </c>
      <c r="AI41" s="82"/>
      <c r="AJ41" s="48" t="str">
        <f>'[1]13.7-19.7'!$C$84</f>
        <v>Bếp ga HN RichMan 1 vòng nhiệt - LIVE 30'</v>
      </c>
      <c r="AK41" s="83"/>
      <c r="AL41" s="68">
        <f>VLOOKUP(AP41,'item list'!$C$3:$F$58,3,0)</f>
        <v>31</v>
      </c>
      <c r="AM41" s="69" t="str">
        <f>VLOOKUP(AP41,'item list'!$C$3:$F$58,2,0)</f>
        <v>A</v>
      </c>
      <c r="AN41" s="68" t="str">
        <f>VLOOKUP(AP41,'item list'!$C$3:$F$58,4,0)</f>
        <v>Home Appliance</v>
      </c>
      <c r="AO41" s="82"/>
      <c r="AP41" s="48" t="str">
        <f>'[1]13.7-19.7'!$C$84</f>
        <v>Bếp ga HN RichMan 1 vòng nhiệt - LIVE 30'</v>
      </c>
      <c r="AQ41" s="83"/>
      <c r="AR41" s="68">
        <f>VLOOKUP(AV41,'item list'!$C$3:$F$58,3,0)</f>
        <v>31</v>
      </c>
      <c r="AS41" s="69" t="str">
        <f>VLOOKUP(AV41,'item list'!$C$3:$F$58,2,0)</f>
        <v>A</v>
      </c>
      <c r="AT41" s="68" t="str">
        <f>VLOOKUP(AV41,'item list'!$C$3:$F$58,4,0)</f>
        <v>Home Appliance</v>
      </c>
      <c r="AU41" s="82"/>
      <c r="AV41" s="48" t="str">
        <f>'[1]13.7-19.7'!$C$84</f>
        <v>Bếp ga HN RichMan 1 vòng nhiệt - LIVE 30'</v>
      </c>
      <c r="AW41" s="80"/>
      <c r="AX41" s="83"/>
      <c r="AY41" s="68" t="e">
        <f>VLOOKUP(BC41,'item list'!$C$3:$F$58,3,0)</f>
        <v>#N/A</v>
      </c>
      <c r="AZ41" s="69" t="e">
        <f>VLOOKUP(BC41,'item list'!$C$3:$F$58,2,0)</f>
        <v>#N/A</v>
      </c>
      <c r="BA41" s="68" t="e">
        <f>VLOOKUP(BC41,'item list'!$C$3:$F$58,4,0)</f>
        <v>#N/A</v>
      </c>
      <c r="BB41" s="82"/>
      <c r="BC41" s="48"/>
      <c r="BD41" s="80"/>
      <c r="BE41" s="83"/>
      <c r="BF41" s="68" t="e">
        <f>VLOOKUP(BJ41,'item list'!$C$3:$F$58,3,0)</f>
        <v>#N/A</v>
      </c>
      <c r="BG41" s="69" t="e">
        <f>VLOOKUP(BJ41,'item list'!$C$3:$F$58,2,0)</f>
        <v>#N/A</v>
      </c>
      <c r="BH41" s="68" t="e">
        <f>VLOOKUP(BJ41,'item list'!$C$3:$F$58,4,0)</f>
        <v>#N/A</v>
      </c>
      <c r="BI41" s="82"/>
      <c r="BJ41" s="48"/>
      <c r="BK41" s="83"/>
      <c r="BL41" s="68" t="e">
        <f>VLOOKUP(BP41,'item list'!$C$3:$F$58,3,0)</f>
        <v>#REF!</v>
      </c>
      <c r="BM41" s="69" t="e">
        <f>VLOOKUP(BP41,'item list'!$C$3:$F$58,2,0)</f>
        <v>#REF!</v>
      </c>
      <c r="BN41" s="68" t="e">
        <f>VLOOKUP(BP41,'item list'!$C$3:$F$58,4,0)</f>
        <v>#REF!</v>
      </c>
      <c r="BO41" s="82"/>
      <c r="BP41" s="48" t="e">
        <f>#REF!</f>
        <v>#REF!</v>
      </c>
      <c r="BQ41" s="83"/>
      <c r="BR41" s="68" t="e">
        <f>VLOOKUP(BV41,'item list'!$C$3:$F$58,3,0)</f>
        <v>#N/A</v>
      </c>
      <c r="BS41" s="69" t="e">
        <f>VLOOKUP(BV41,'item list'!$C$3:$F$58,2,0)</f>
        <v>#N/A</v>
      </c>
      <c r="BT41" s="68" t="e">
        <f>VLOOKUP(BV41,'item list'!$C$3:$F$58,4,0)</f>
        <v>#N/A</v>
      </c>
      <c r="BU41" s="48"/>
      <c r="BV41" s="48"/>
      <c r="BW41" s="76">
        <v>15</v>
      </c>
      <c r="BX41" s="50"/>
      <c r="BY41" s="48"/>
      <c r="BZ41" s="48"/>
      <c r="CA41" s="48"/>
    </row>
    <row r="42" spans="1:80" ht="20.100000000000001" customHeight="1">
      <c r="A42" s="55"/>
      <c r="B42" s="101"/>
      <c r="C42" s="71"/>
      <c r="D42" s="70">
        <f>VLOOKUP(H42,'item list'!$C$3:$F$58,3,0)</f>
        <v>32</v>
      </c>
      <c r="E42" s="72" t="str">
        <f>VLOOKUP(H42,'item list'!$C$3:$F$58,2,0)</f>
        <v>A</v>
      </c>
      <c r="F42" s="70" t="str">
        <f>VLOOKUP(H42,'item list'!$C$3:$F$58,4,0)</f>
        <v>Health Equipment</v>
      </c>
      <c r="G42" s="70"/>
      <c r="H42" s="50" t="str">
        <f>'[1]20.7-26.7'!$C$86</f>
        <v>Dụng cụ hỗ trợ tập bụng Elips Body - LIVE 30'</v>
      </c>
      <c r="I42" s="80"/>
      <c r="J42" s="81"/>
      <c r="K42" s="70">
        <f>VLOOKUP(O42,'item list'!$C$3:$F$58,3,0)</f>
        <v>32</v>
      </c>
      <c r="L42" s="72" t="str">
        <f>VLOOKUP(O42,'item list'!$C$3:$F$58,2,0)</f>
        <v>A</v>
      </c>
      <c r="M42" s="73" t="str">
        <f>VLOOKUP(O42,'item list'!$C$3:$F$58,4,0)</f>
        <v>Health Equipment</v>
      </c>
      <c r="N42" s="80"/>
      <c r="O42" s="50" t="str">
        <f>'[1]20.7-26.7'!$C$86</f>
        <v>Dụng cụ hỗ trợ tập bụng Elips Body - LIVE 30'</v>
      </c>
      <c r="P42" s="80"/>
      <c r="Q42" s="81"/>
      <c r="R42" s="70">
        <f>VLOOKUP(V42,'item list'!$C$3:$F$58,3,0)</f>
        <v>32</v>
      </c>
      <c r="S42" s="72" t="str">
        <f>VLOOKUP(V42,'item list'!$C$3:$F$58,2,0)</f>
        <v>A</v>
      </c>
      <c r="T42" s="70" t="str">
        <f>VLOOKUP(V42,'item list'!$C$3:$F$58,4,0)</f>
        <v>Health Equipment</v>
      </c>
      <c r="U42" s="80"/>
      <c r="V42" s="50" t="str">
        <f>'[1]20.7-26.7'!$C$86</f>
        <v>Dụng cụ hỗ trợ tập bụng Elips Body - LIVE 30'</v>
      </c>
      <c r="W42" s="80"/>
      <c r="X42" s="81"/>
      <c r="Y42" s="70">
        <f>VLOOKUP(AC42,'item list'!$C$3:$F$58,3,0)</f>
        <v>31</v>
      </c>
      <c r="Z42" s="72" t="str">
        <f>VLOOKUP(AC42,'item list'!$C$3:$F$58,2,0)</f>
        <v>B</v>
      </c>
      <c r="AA42" s="70" t="str">
        <f>VLOOKUP(AC42,'item list'!$C$3:$F$58,4,0)</f>
        <v>Accessory</v>
      </c>
      <c r="AB42" s="80"/>
      <c r="AC42" s="50" t="str">
        <f>'[1]13.7-19.7'!$C$86</f>
        <v>Bộ nữ trang Hoa Biển và Biển Đêm - LIVE 30'</v>
      </c>
      <c r="AD42" s="80"/>
      <c r="AE42" s="81"/>
      <c r="AF42" s="70">
        <f>VLOOKUP(AJ42,'item list'!$C$3:$F$58,3,0)</f>
        <v>31</v>
      </c>
      <c r="AG42" s="72" t="str">
        <f>VLOOKUP(AJ42,'item list'!$C$3:$F$58,2,0)</f>
        <v>B</v>
      </c>
      <c r="AH42" s="70" t="str">
        <f>VLOOKUP(AJ42,'item list'!$C$3:$F$58,4,0)</f>
        <v>Accessory</v>
      </c>
      <c r="AI42" s="80"/>
      <c r="AJ42" s="50" t="str">
        <f>'[1]13.7-19.7'!$C$86</f>
        <v>Bộ nữ trang Hoa Biển và Biển Đêm - LIVE 30'</v>
      </c>
      <c r="AK42" s="81"/>
      <c r="AL42" s="70">
        <f>VLOOKUP(AP42,'item list'!$C$3:$F$58,3,0)</f>
        <v>31</v>
      </c>
      <c r="AM42" s="72" t="str">
        <f>VLOOKUP(AP42,'item list'!$C$3:$F$58,2,0)</f>
        <v>B</v>
      </c>
      <c r="AN42" s="70" t="str">
        <f>VLOOKUP(AP42,'item list'!$C$3:$F$58,4,0)</f>
        <v>Accessory</v>
      </c>
      <c r="AO42" s="80"/>
      <c r="AP42" s="50" t="str">
        <f>'[1]13.7-19.7'!$C$86</f>
        <v>Bộ nữ trang Hoa Biển và Biển Đêm - LIVE 30'</v>
      </c>
      <c r="AQ42" s="81"/>
      <c r="AR42" s="70">
        <f>VLOOKUP(AV42,'item list'!$C$3:$F$58,3,0)</f>
        <v>31</v>
      </c>
      <c r="AS42" s="72" t="str">
        <f>VLOOKUP(AV42,'item list'!$C$3:$F$58,2,0)</f>
        <v>B</v>
      </c>
      <c r="AT42" s="70" t="str">
        <f>VLOOKUP(AV42,'item list'!$C$3:$F$58,4,0)</f>
        <v>Accessory</v>
      </c>
      <c r="AU42" s="80"/>
      <c r="AV42" s="50" t="str">
        <f>'[1]13.7-19.7'!$C$86</f>
        <v>Bộ nữ trang Hoa Biển và Biển Đêm - LIVE 30'</v>
      </c>
      <c r="AW42" s="80"/>
      <c r="AX42" s="81"/>
      <c r="AY42" s="70" t="e">
        <f>VLOOKUP(BC42,'item list'!$C$3:$F$58,3,0)</f>
        <v>#N/A</v>
      </c>
      <c r="AZ42" s="72" t="e">
        <f>VLOOKUP(BC42,'item list'!$C$3:$F$58,2,0)</f>
        <v>#N/A</v>
      </c>
      <c r="BA42" s="70" t="e">
        <f>VLOOKUP(BC42,'item list'!$C$3:$F$58,4,0)</f>
        <v>#N/A</v>
      </c>
      <c r="BB42" s="80"/>
      <c r="BC42" s="50"/>
      <c r="BD42" s="80"/>
      <c r="BE42" s="81"/>
      <c r="BF42" s="70" t="e">
        <f>VLOOKUP(BJ42,'item list'!$C$3:$F$58,3,0)</f>
        <v>#N/A</v>
      </c>
      <c r="BG42" s="72" t="e">
        <f>VLOOKUP(BJ42,'item list'!$C$3:$F$58,2,0)</f>
        <v>#N/A</v>
      </c>
      <c r="BH42" s="70" t="e">
        <f>VLOOKUP(BJ42,'item list'!$C$3:$F$58,4,0)</f>
        <v>#N/A</v>
      </c>
      <c r="BI42" s="80"/>
      <c r="BJ42" s="50"/>
      <c r="BK42" s="81"/>
      <c r="BL42" s="70" t="e">
        <f>VLOOKUP(BP42,'item list'!$C$3:$F$58,3,0)</f>
        <v>#REF!</v>
      </c>
      <c r="BM42" s="72" t="e">
        <f>VLOOKUP(BP42,'item list'!$C$3:$F$58,2,0)</f>
        <v>#REF!</v>
      </c>
      <c r="BN42" s="70" t="e">
        <f>VLOOKUP(BP42,'item list'!$C$3:$F$58,4,0)</f>
        <v>#REF!</v>
      </c>
      <c r="BO42" s="80"/>
      <c r="BP42" s="50" t="e">
        <f>#REF!</f>
        <v>#REF!</v>
      </c>
      <c r="BQ42" s="81"/>
      <c r="BR42" s="70" t="e">
        <f>VLOOKUP(BV42,'item list'!$C$3:$F$58,3,0)</f>
        <v>#N/A</v>
      </c>
      <c r="BS42" s="72" t="e">
        <f>VLOOKUP(BV42,'item list'!$C$3:$F$58,2,0)</f>
        <v>#N/A</v>
      </c>
      <c r="BT42" s="70" t="e">
        <f>VLOOKUP(BV42,'item list'!$C$3:$F$58,4,0)</f>
        <v>#N/A</v>
      </c>
      <c r="BU42" s="50"/>
      <c r="BV42" s="50"/>
      <c r="BW42" s="78"/>
      <c r="BX42" s="50"/>
      <c r="BY42" s="48"/>
      <c r="BZ42" s="48"/>
      <c r="CA42" s="70"/>
    </row>
    <row r="43" spans="1:80" ht="20.100000000000001" customHeight="1">
      <c r="A43" s="55"/>
      <c r="B43" s="101"/>
      <c r="C43" s="71"/>
      <c r="D43" s="70" t="e">
        <f>VLOOKUP(H43,'item list'!$C$3:$F$58,3,0)</f>
        <v>#N/A</v>
      </c>
      <c r="E43" s="72" t="e">
        <f>VLOOKUP(H43,'item list'!$C$3:$F$58,2,0)</f>
        <v>#N/A</v>
      </c>
      <c r="F43" s="70" t="e">
        <f>VLOOKUP(H43,'item list'!$C$3:$F$58,4,0)</f>
        <v>#N/A</v>
      </c>
      <c r="G43" s="70"/>
      <c r="H43" s="50"/>
      <c r="I43" s="80"/>
      <c r="J43" s="81"/>
      <c r="K43" s="70" t="e">
        <f>VLOOKUP(O43,'item list'!$C$3:$F$58,3,0)</f>
        <v>#N/A</v>
      </c>
      <c r="L43" s="72" t="e">
        <f>VLOOKUP(O43,'item list'!$C$3:$F$58,2,0)</f>
        <v>#N/A</v>
      </c>
      <c r="M43" s="73" t="e">
        <f>VLOOKUP(O43,'item list'!$C$3:$F$58,4,0)</f>
        <v>#N/A</v>
      </c>
      <c r="N43" s="80"/>
      <c r="O43" s="50"/>
      <c r="P43" s="80"/>
      <c r="Q43" s="81"/>
      <c r="R43" s="70" t="e">
        <f>VLOOKUP(V43,'item list'!$C$3:$F$58,3,0)</f>
        <v>#N/A</v>
      </c>
      <c r="S43" s="72" t="e">
        <f>VLOOKUP(V43,'item list'!$C$3:$F$58,2,0)</f>
        <v>#N/A</v>
      </c>
      <c r="T43" s="70" t="e">
        <f>VLOOKUP(V43,'item list'!$C$3:$F$58,4,0)</f>
        <v>#N/A</v>
      </c>
      <c r="U43" s="80"/>
      <c r="V43" s="50"/>
      <c r="W43" s="80"/>
      <c r="X43" s="81"/>
      <c r="Y43" s="70" t="e">
        <f>VLOOKUP(AC43,'item list'!$C$3:$F$58,3,0)</f>
        <v>#N/A</v>
      </c>
      <c r="Z43" s="72" t="e">
        <f>VLOOKUP(AC43,'item list'!$C$3:$F$58,2,0)</f>
        <v>#N/A</v>
      </c>
      <c r="AA43" s="70" t="e">
        <f>VLOOKUP(AC43,'item list'!$C$3:$F$58,4,0)</f>
        <v>#N/A</v>
      </c>
      <c r="AB43" s="80"/>
      <c r="AC43" s="50"/>
      <c r="AD43" s="80"/>
      <c r="AE43" s="81"/>
      <c r="AF43" s="70" t="e">
        <f>VLOOKUP(AJ43,'item list'!$C$3:$F$58,3,0)</f>
        <v>#N/A</v>
      </c>
      <c r="AG43" s="72" t="e">
        <f>VLOOKUP(AJ43,'item list'!$C$3:$F$58,2,0)</f>
        <v>#N/A</v>
      </c>
      <c r="AH43" s="70" t="e">
        <f>VLOOKUP(AJ43,'item list'!$C$3:$F$58,4,0)</f>
        <v>#N/A</v>
      </c>
      <c r="AI43" s="80"/>
      <c r="AJ43" s="50"/>
      <c r="AK43" s="81"/>
      <c r="AL43" s="70" t="e">
        <f>VLOOKUP(AP43,'item list'!$C$3:$F$58,3,0)</f>
        <v>#N/A</v>
      </c>
      <c r="AM43" s="72" t="e">
        <f>VLOOKUP(AP43,'item list'!$C$3:$F$58,2,0)</f>
        <v>#N/A</v>
      </c>
      <c r="AN43" s="70" t="e">
        <f>VLOOKUP(AP43,'item list'!$C$3:$F$58,4,0)</f>
        <v>#N/A</v>
      </c>
      <c r="AO43" s="80"/>
      <c r="AP43" s="50"/>
      <c r="AQ43" s="81"/>
      <c r="AR43" s="70" t="e">
        <f>VLOOKUP(AV43,'item list'!$C$3:$F$58,3,0)</f>
        <v>#N/A</v>
      </c>
      <c r="AS43" s="72" t="e">
        <f>VLOOKUP(AV43,'item list'!$C$3:$F$58,2,0)</f>
        <v>#N/A</v>
      </c>
      <c r="AT43" s="70" t="e">
        <f>VLOOKUP(AV43,'item list'!$C$3:$F$58,4,0)</f>
        <v>#N/A</v>
      </c>
      <c r="AU43" s="80"/>
      <c r="AV43" s="50"/>
      <c r="AW43" s="80"/>
      <c r="AX43" s="81"/>
      <c r="AY43" s="70" t="e">
        <f>VLOOKUP(BC43,'item list'!$C$3:$F$58,3,0)</f>
        <v>#N/A</v>
      </c>
      <c r="AZ43" s="72" t="e">
        <f>VLOOKUP(BC43,'item list'!$C$3:$F$58,2,0)</f>
        <v>#N/A</v>
      </c>
      <c r="BA43" s="70" t="e">
        <f>VLOOKUP(BC43,'item list'!$C$3:$F$58,4,0)</f>
        <v>#N/A</v>
      </c>
      <c r="BB43" s="80"/>
      <c r="BC43" s="50"/>
      <c r="BD43" s="80"/>
      <c r="BE43" s="81"/>
      <c r="BF43" s="70" t="e">
        <f>VLOOKUP(BJ43,'item list'!$C$3:$F$58,3,0)</f>
        <v>#N/A</v>
      </c>
      <c r="BG43" s="72" t="e">
        <f>VLOOKUP(BJ43,'item list'!$C$3:$F$58,2,0)</f>
        <v>#N/A</v>
      </c>
      <c r="BH43" s="70" t="e">
        <f>VLOOKUP(BJ43,'item list'!$C$3:$F$58,4,0)</f>
        <v>#N/A</v>
      </c>
      <c r="BI43" s="80"/>
      <c r="BJ43" s="50"/>
      <c r="BK43" s="81"/>
      <c r="BL43" s="70" t="e">
        <f>VLOOKUP(BP43,'item list'!$C$3:$F$58,3,0)</f>
        <v>#N/A</v>
      </c>
      <c r="BM43" s="72" t="e">
        <f>VLOOKUP(BP43,'item list'!$C$3:$F$58,2,0)</f>
        <v>#N/A</v>
      </c>
      <c r="BN43" s="70" t="e">
        <f>VLOOKUP(BP43,'item list'!$C$3:$F$58,4,0)</f>
        <v>#N/A</v>
      </c>
      <c r="BO43" s="80"/>
      <c r="BP43" s="50"/>
      <c r="BQ43" s="81"/>
      <c r="BR43" s="70" t="e">
        <f>VLOOKUP(BV43,'item list'!$C$3:$F$58,3,0)</f>
        <v>#N/A</v>
      </c>
      <c r="BS43" s="72" t="e">
        <f>VLOOKUP(BV43,'item list'!$C$3:$F$58,2,0)</f>
        <v>#N/A</v>
      </c>
      <c r="BT43" s="70" t="e">
        <f>VLOOKUP(BV43,'item list'!$C$3:$F$58,4,0)</f>
        <v>#N/A</v>
      </c>
      <c r="BU43" s="50"/>
      <c r="BV43" s="50"/>
      <c r="BW43" s="78"/>
      <c r="BX43" s="50"/>
      <c r="BY43" s="48"/>
      <c r="BZ43" s="50"/>
      <c r="CA43" s="70"/>
    </row>
    <row r="44" spans="1:80" ht="20.100000000000001" customHeight="1" thickBot="1">
      <c r="A44" s="55"/>
      <c r="B44" s="101"/>
      <c r="C44" s="71"/>
      <c r="D44" s="70" t="e">
        <f>VLOOKUP(H44,'item list'!$C$3:$F$58,3,0)</f>
        <v>#N/A</v>
      </c>
      <c r="E44" s="72" t="e">
        <f>VLOOKUP(H44,'item list'!$C$3:$F$58,2,0)</f>
        <v>#N/A</v>
      </c>
      <c r="F44" s="70" t="e">
        <f>VLOOKUP(H44,'item list'!$C$3:$F$58,4,0)</f>
        <v>#N/A</v>
      </c>
      <c r="G44" s="70"/>
      <c r="H44" s="50"/>
      <c r="I44" s="80"/>
      <c r="J44" s="71"/>
      <c r="K44" s="70" t="e">
        <f>VLOOKUP(O44,'item list'!$C$3:$F$58,3,0)</f>
        <v>#N/A</v>
      </c>
      <c r="L44" s="72" t="e">
        <f>VLOOKUP(O44,'item list'!$C$3:$F$58,2,0)</f>
        <v>#N/A</v>
      </c>
      <c r="M44" s="73" t="e">
        <f>VLOOKUP(O44,'item list'!$C$3:$F$58,4,0)</f>
        <v>#N/A</v>
      </c>
      <c r="N44" s="80"/>
      <c r="O44" s="50"/>
      <c r="P44" s="80"/>
      <c r="Q44" s="80"/>
      <c r="R44" s="70" t="e">
        <f>VLOOKUP(V44,'item list'!$C$3:$F$58,3,0)</f>
        <v>#N/A</v>
      </c>
      <c r="S44" s="72" t="e">
        <f>VLOOKUP(V44,'item list'!$C$3:$F$58,2,0)</f>
        <v>#N/A</v>
      </c>
      <c r="T44" s="70" t="e">
        <f>VLOOKUP(V44,'item list'!$C$3:$F$58,4,0)</f>
        <v>#N/A</v>
      </c>
      <c r="U44" s="80"/>
      <c r="V44" s="50"/>
      <c r="W44" s="80"/>
      <c r="X44" s="81"/>
      <c r="Y44" s="70" t="e">
        <f>VLOOKUP(AC44,'item list'!$C$3:$F$58,3,0)</f>
        <v>#N/A</v>
      </c>
      <c r="Z44" s="72" t="e">
        <f>VLOOKUP(AC44,'item list'!$C$3:$F$58,2,0)</f>
        <v>#N/A</v>
      </c>
      <c r="AA44" s="70" t="e">
        <f>VLOOKUP(AC44,'item list'!$C$3:$F$58,4,0)</f>
        <v>#N/A</v>
      </c>
      <c r="AB44" s="80"/>
      <c r="AC44" s="50"/>
      <c r="AD44" s="80"/>
      <c r="AE44" s="80"/>
      <c r="AF44" s="70" t="e">
        <f>VLOOKUP(AJ44,'item list'!$C$3:$F$58,3,0)</f>
        <v>#N/A</v>
      </c>
      <c r="AG44" s="72" t="e">
        <f>VLOOKUP(AJ44,'item list'!$C$3:$F$58,2,0)</f>
        <v>#N/A</v>
      </c>
      <c r="AH44" s="70" t="e">
        <f>VLOOKUP(AJ44,'item list'!$C$3:$F$58,4,0)</f>
        <v>#N/A</v>
      </c>
      <c r="AI44" s="80"/>
      <c r="AJ44" s="50"/>
      <c r="AK44" s="80"/>
      <c r="AL44" s="70" t="e">
        <f>VLOOKUP(AP44,'item list'!$C$3:$F$58,3,0)</f>
        <v>#N/A</v>
      </c>
      <c r="AM44" s="72" t="e">
        <f>VLOOKUP(AP44,'item list'!$C$3:$F$58,2,0)</f>
        <v>#N/A</v>
      </c>
      <c r="AN44" s="70" t="e">
        <f>VLOOKUP(AP44,'item list'!$C$3:$F$58,4,0)</f>
        <v>#N/A</v>
      </c>
      <c r="AO44" s="80"/>
      <c r="AP44" s="50"/>
      <c r="AQ44" s="80"/>
      <c r="AR44" s="70" t="e">
        <f>VLOOKUP(AV44,'item list'!$C$3:$F$58,3,0)</f>
        <v>#N/A</v>
      </c>
      <c r="AS44" s="72" t="e">
        <f>VLOOKUP(AV44,'item list'!$C$3:$F$58,2,0)</f>
        <v>#N/A</v>
      </c>
      <c r="AT44" s="70" t="e">
        <f>VLOOKUP(AV44,'item list'!$C$3:$F$58,4,0)</f>
        <v>#N/A</v>
      </c>
      <c r="AU44" s="80"/>
      <c r="AV44" s="50"/>
      <c r="AW44" s="80"/>
      <c r="AX44" s="81"/>
      <c r="AY44" s="70" t="e">
        <f>VLOOKUP(BC44,'item list'!$C$3:$F$58,3,0)</f>
        <v>#N/A</v>
      </c>
      <c r="AZ44" s="72" t="e">
        <f>VLOOKUP(BC44,'item list'!$C$3:$F$58,2,0)</f>
        <v>#N/A</v>
      </c>
      <c r="BA44" s="70" t="e">
        <f>VLOOKUP(BC44,'item list'!$C$3:$F$58,4,0)</f>
        <v>#N/A</v>
      </c>
      <c r="BB44" s="80"/>
      <c r="BC44" s="50"/>
      <c r="BD44" s="80"/>
      <c r="BE44" s="81"/>
      <c r="BF44" s="70" t="e">
        <f>VLOOKUP(BJ44,'item list'!$C$3:$F$58,3,0)</f>
        <v>#N/A</v>
      </c>
      <c r="BG44" s="72" t="e">
        <f>VLOOKUP(BJ44,'item list'!$C$3:$F$58,2,0)</f>
        <v>#N/A</v>
      </c>
      <c r="BH44" s="70" t="e">
        <f>VLOOKUP(BJ44,'item list'!$C$3:$F$58,4,0)</f>
        <v>#N/A</v>
      </c>
      <c r="BI44" s="80"/>
      <c r="BJ44" s="50"/>
      <c r="BK44" s="81"/>
      <c r="BL44" s="70" t="e">
        <f>VLOOKUP(BP44,'item list'!$C$3:$F$58,3,0)</f>
        <v>#N/A</v>
      </c>
      <c r="BM44" s="72" t="e">
        <f>VLOOKUP(BP44,'item list'!$C$3:$F$58,2,0)</f>
        <v>#N/A</v>
      </c>
      <c r="BN44" s="70" t="e">
        <f>VLOOKUP(BP44,'item list'!$C$3:$F$58,4,0)</f>
        <v>#N/A</v>
      </c>
      <c r="BO44" s="80"/>
      <c r="BP44" s="50"/>
      <c r="BQ44" s="81"/>
      <c r="BR44" s="70" t="e">
        <f>VLOOKUP(BV44,'item list'!$C$3:$F$58,3,0)</f>
        <v>#N/A</v>
      </c>
      <c r="BS44" s="72" t="e">
        <f>VLOOKUP(BV44,'item list'!$C$3:$F$58,2,0)</f>
        <v>#N/A</v>
      </c>
      <c r="BT44" s="70" t="e">
        <f>VLOOKUP(BV44,'item list'!$C$3:$F$58,4,0)</f>
        <v>#N/A</v>
      </c>
      <c r="BU44" s="50"/>
      <c r="BV44" s="50"/>
      <c r="BW44" s="78"/>
      <c r="BX44" s="77"/>
      <c r="BY44" s="50"/>
      <c r="BZ44" s="77"/>
      <c r="CA44" s="70"/>
    </row>
    <row r="45" spans="1:80" ht="20.100000000000001" customHeight="1">
      <c r="A45" s="55"/>
      <c r="B45" s="100">
        <v>16</v>
      </c>
      <c r="C45" s="74"/>
      <c r="D45" s="68">
        <f>VLOOKUP(H45,'item list'!$C$3:$F$58,3,0)</f>
        <v>17</v>
      </c>
      <c r="E45" s="69" t="str">
        <f>VLOOKUP(H45,'item list'!$C$3:$F$58,2,0)</f>
        <v>D</v>
      </c>
      <c r="F45" s="68" t="str">
        <f>VLOOKUP(H45,'item list'!$C$3:$F$58,4,0)</f>
        <v>Household</v>
      </c>
      <c r="G45" s="68"/>
      <c r="H45" s="54" t="str">
        <f>'[1]20.7-26.7'!$C$88</f>
        <v>Bộ cưa GoodLife</v>
      </c>
      <c r="I45" s="82"/>
      <c r="J45" s="83"/>
      <c r="K45" s="68">
        <f>VLOOKUP(O45,'item list'!$C$3:$F$58,3,0)</f>
        <v>17</v>
      </c>
      <c r="L45" s="69" t="str">
        <f>VLOOKUP(O45,'item list'!$C$3:$F$58,2,0)</f>
        <v>D</v>
      </c>
      <c r="M45" s="75" t="str">
        <f>VLOOKUP(O45,'item list'!$C$3:$F$58,4,0)</f>
        <v>Household</v>
      </c>
      <c r="N45" s="82"/>
      <c r="O45" s="54" t="str">
        <f>'[1]20.7-26.7'!$C$88</f>
        <v>Bộ cưa GoodLife</v>
      </c>
      <c r="P45" s="82"/>
      <c r="Q45" s="80"/>
      <c r="R45" s="70">
        <f>VLOOKUP(V45,'item list'!$C$3:$F$58,3,0)</f>
        <v>17</v>
      </c>
      <c r="S45" s="72" t="str">
        <f>VLOOKUP(V45,'item list'!$C$3:$F$58,2,0)</f>
        <v>D</v>
      </c>
      <c r="T45" s="70" t="str">
        <f>VLOOKUP(V45,'item list'!$C$3:$F$58,4,0)</f>
        <v>Household</v>
      </c>
      <c r="U45" s="80"/>
      <c r="V45" s="54" t="str">
        <f>'[1]20.7-26.7'!$C$88</f>
        <v>Bộ cưa GoodLife</v>
      </c>
      <c r="W45" s="82"/>
      <c r="X45" s="83"/>
      <c r="Y45" s="68">
        <f>VLOOKUP(AC45,'item list'!$C$3:$F$58,3,0)</f>
        <v>32</v>
      </c>
      <c r="Z45" s="69" t="str">
        <f>VLOOKUP(AC45,'item list'!$C$3:$F$58,2,0)</f>
        <v>A</v>
      </c>
      <c r="AA45" s="68" t="str">
        <f>VLOOKUP(AC45,'item list'!$C$3:$F$58,4,0)</f>
        <v>Health Equipment</v>
      </c>
      <c r="AB45" s="82"/>
      <c r="AC45" s="54" t="str">
        <f>'[1]13.7-19.7'!$C$88</f>
        <v>Dụng cụ hỗ trợ tập bụng Elips Body - LIVE 30'</v>
      </c>
      <c r="AD45" s="82"/>
      <c r="AE45" s="80"/>
      <c r="AF45" s="70">
        <f>VLOOKUP(AJ45,'item list'!$C$3:$F$58,3,0)</f>
        <v>32</v>
      </c>
      <c r="AG45" s="72" t="str">
        <f>VLOOKUP(AJ45,'item list'!$C$3:$F$58,2,0)</f>
        <v>A</v>
      </c>
      <c r="AH45" s="70" t="str">
        <f>VLOOKUP(AJ45,'item list'!$C$3:$F$58,4,0)</f>
        <v>Health Equipment</v>
      </c>
      <c r="AI45" s="80"/>
      <c r="AJ45" s="54" t="str">
        <f>'[1]13.7-19.7'!$C$88</f>
        <v>Dụng cụ hỗ trợ tập bụng Elips Body - LIVE 30'</v>
      </c>
      <c r="AK45" s="80"/>
      <c r="AL45" s="70">
        <f>VLOOKUP(AP45,'item list'!$C$3:$F$58,3,0)</f>
        <v>32</v>
      </c>
      <c r="AM45" s="72" t="str">
        <f>VLOOKUP(AP45,'item list'!$C$3:$F$58,2,0)</f>
        <v>A</v>
      </c>
      <c r="AN45" s="70" t="str">
        <f>VLOOKUP(AP45,'item list'!$C$3:$F$58,4,0)</f>
        <v>Health Equipment</v>
      </c>
      <c r="AO45" s="80"/>
      <c r="AP45" s="54" t="str">
        <f>'[1]13.7-19.7'!$C$88</f>
        <v>Dụng cụ hỗ trợ tập bụng Elips Body - LIVE 30'</v>
      </c>
      <c r="AQ45" s="80"/>
      <c r="AR45" s="70">
        <f>VLOOKUP(AV45,'item list'!$C$3:$F$58,3,0)</f>
        <v>32</v>
      </c>
      <c r="AS45" s="72" t="str">
        <f>VLOOKUP(AV45,'item list'!$C$3:$F$58,2,0)</f>
        <v>A</v>
      </c>
      <c r="AT45" s="70" t="str">
        <f>VLOOKUP(AV45,'item list'!$C$3:$F$58,4,0)</f>
        <v>Health Equipment</v>
      </c>
      <c r="AU45" s="80"/>
      <c r="AV45" s="54" t="str">
        <f>'[1]13.7-19.7'!$C$88</f>
        <v>Dụng cụ hỗ trợ tập bụng Elips Body - LIVE 30'</v>
      </c>
      <c r="AW45" s="82"/>
      <c r="AX45" s="83"/>
      <c r="AY45" s="68" t="e">
        <f>VLOOKUP(BC45,'item list'!$C$3:$F$58,3,0)</f>
        <v>#N/A</v>
      </c>
      <c r="AZ45" s="69" t="e">
        <f>VLOOKUP(BC45,'item list'!$C$3:$F$58,2,0)</f>
        <v>#N/A</v>
      </c>
      <c r="BA45" s="68" t="e">
        <f>VLOOKUP(BC45,'item list'!$C$3:$F$58,4,0)</f>
        <v>#N/A</v>
      </c>
      <c r="BB45" s="82"/>
      <c r="BC45" s="54"/>
      <c r="BD45" s="82"/>
      <c r="BE45" s="83"/>
      <c r="BF45" s="68" t="e">
        <f>VLOOKUP(BJ45,'item list'!$C$3:$F$58,3,0)</f>
        <v>#N/A</v>
      </c>
      <c r="BG45" s="69" t="e">
        <f>VLOOKUP(BJ45,'item list'!$C$3:$F$58,2,0)</f>
        <v>#N/A</v>
      </c>
      <c r="BH45" s="68" t="e">
        <f>VLOOKUP(BJ45,'item list'!$C$3:$F$58,4,0)</f>
        <v>#N/A</v>
      </c>
      <c r="BI45" s="82"/>
      <c r="BJ45" s="54"/>
      <c r="BK45" s="83"/>
      <c r="BL45" s="68" t="e">
        <f>VLOOKUP(BP45,'item list'!$C$3:$F$58,3,0)</f>
        <v>#REF!</v>
      </c>
      <c r="BM45" s="69" t="e">
        <f>VLOOKUP(BP45,'item list'!$C$3:$F$58,2,0)</f>
        <v>#REF!</v>
      </c>
      <c r="BN45" s="68" t="e">
        <f>VLOOKUP(BP45,'item list'!$C$3:$F$58,4,0)</f>
        <v>#REF!</v>
      </c>
      <c r="BO45" s="82"/>
      <c r="BP45" s="54" t="e">
        <f>#REF!</f>
        <v>#REF!</v>
      </c>
      <c r="BQ45" s="83"/>
      <c r="BR45" s="68" t="e">
        <f>VLOOKUP(BV45,'item list'!$C$3:$F$58,3,0)</f>
        <v>#N/A</v>
      </c>
      <c r="BS45" s="69" t="e">
        <f>VLOOKUP(BV45,'item list'!$C$3:$F$58,2,0)</f>
        <v>#N/A</v>
      </c>
      <c r="BT45" s="68" t="e">
        <f>VLOOKUP(BV45,'item list'!$C$3:$F$58,4,0)</f>
        <v>#N/A</v>
      </c>
      <c r="BU45" s="54"/>
      <c r="BV45" s="54"/>
      <c r="BW45" s="76">
        <v>16</v>
      </c>
      <c r="BX45" s="77"/>
      <c r="BY45" s="48"/>
      <c r="BZ45" s="77"/>
      <c r="CA45" s="70"/>
    </row>
    <row r="46" spans="1:80" ht="20.100000000000001" customHeight="1">
      <c r="A46" s="55"/>
      <c r="B46" s="101"/>
      <c r="C46" s="71"/>
      <c r="D46" s="70">
        <f>VLOOKUP(H46,'item list'!$C$3:$F$58,3,0)</f>
        <v>19</v>
      </c>
      <c r="E46" s="72" t="str">
        <f>VLOOKUP(H46,'item list'!$C$3:$F$58,2,0)</f>
        <v>D</v>
      </c>
      <c r="F46" s="70" t="str">
        <f>VLOOKUP(H46,'item list'!$C$3:$F$58,4,0)</f>
        <v>Digital - Electronics</v>
      </c>
      <c r="G46" s="70"/>
      <c r="H46" s="50" t="str">
        <f>'[1]20.7-26.7'!$C$90</f>
        <v>Điện thoại di động Coocel M4</v>
      </c>
      <c r="I46" s="80"/>
      <c r="J46" s="81"/>
      <c r="K46" s="70">
        <f>VLOOKUP(O46,'item list'!$C$3:$F$58,3,0)</f>
        <v>19</v>
      </c>
      <c r="L46" s="72" t="str">
        <f>VLOOKUP(O46,'item list'!$C$3:$F$58,2,0)</f>
        <v>D</v>
      </c>
      <c r="M46" s="73" t="str">
        <f>VLOOKUP(O46,'item list'!$C$3:$F$58,4,0)</f>
        <v>Digital - Electronics</v>
      </c>
      <c r="N46" s="80"/>
      <c r="O46" s="50" t="str">
        <f>'[1]20.7-26.7'!$C$90</f>
        <v>Điện thoại di động Coocel M4</v>
      </c>
      <c r="P46" s="80"/>
      <c r="Q46" s="80"/>
      <c r="R46" s="70">
        <f>VLOOKUP(V46,'item list'!$C$3:$F$58,3,0)</f>
        <v>19</v>
      </c>
      <c r="S46" s="72" t="str">
        <f>VLOOKUP(V46,'item list'!$C$3:$F$58,2,0)</f>
        <v>D</v>
      </c>
      <c r="T46" s="70" t="str">
        <f>VLOOKUP(V46,'item list'!$C$3:$F$58,4,0)</f>
        <v>Digital - Electronics</v>
      </c>
      <c r="U46" s="80"/>
      <c r="V46" s="50" t="str">
        <f>'[1]20.7-26.7'!$C$90</f>
        <v>Điện thoại di động Coocel M4</v>
      </c>
      <c r="W46" s="80"/>
      <c r="X46" s="81"/>
      <c r="Y46" s="70">
        <f>VLOOKUP(AC46,'item list'!$C$3:$F$58,3,0)</f>
        <v>17.5</v>
      </c>
      <c r="Z46" s="72" t="str">
        <f>VLOOKUP(AC46,'item list'!$C$3:$F$58,2,0)</f>
        <v>A</v>
      </c>
      <c r="AA46" s="70" t="str">
        <f>VLOOKUP(AC46,'item list'!$C$3:$F$58,4,0)</f>
        <v>Digital - Electronics</v>
      </c>
      <c r="AB46" s="80"/>
      <c r="AC46" s="50" t="str">
        <f>'[1]13.7-19.7'!$C$90</f>
        <v>Điện thoại di động Coocel M6</v>
      </c>
      <c r="AD46" s="80"/>
      <c r="AE46" s="80"/>
      <c r="AF46" s="70">
        <f>VLOOKUP(AJ46,'item list'!$C$3:$F$58,3,0)</f>
        <v>17.5</v>
      </c>
      <c r="AG46" s="72" t="str">
        <f>VLOOKUP(AJ46,'item list'!$C$3:$F$58,2,0)</f>
        <v>A</v>
      </c>
      <c r="AH46" s="70" t="str">
        <f>VLOOKUP(AJ46,'item list'!$C$3:$F$58,4,0)</f>
        <v>Digital - Electronics</v>
      </c>
      <c r="AI46" s="80"/>
      <c r="AJ46" s="50" t="str">
        <f>'[1]13.7-19.7'!$C$90</f>
        <v>Điện thoại di động Coocel M6</v>
      </c>
      <c r="AK46" s="80"/>
      <c r="AL46" s="70">
        <f>VLOOKUP(AP46,'item list'!$C$3:$F$58,3,0)</f>
        <v>17.5</v>
      </c>
      <c r="AM46" s="72" t="str">
        <f>VLOOKUP(AP46,'item list'!$C$3:$F$58,2,0)</f>
        <v>A</v>
      </c>
      <c r="AN46" s="70" t="str">
        <f>VLOOKUP(AP46,'item list'!$C$3:$F$58,4,0)</f>
        <v>Digital - Electronics</v>
      </c>
      <c r="AO46" s="80"/>
      <c r="AP46" s="50" t="str">
        <f>'[1]13.7-19.7'!$C$90</f>
        <v>Điện thoại di động Coocel M6</v>
      </c>
      <c r="AQ46" s="80"/>
      <c r="AR46" s="70">
        <f>VLOOKUP(AV46,'item list'!$C$3:$F$58,3,0)</f>
        <v>17.5</v>
      </c>
      <c r="AS46" s="72" t="str">
        <f>VLOOKUP(AV46,'item list'!$C$3:$F$58,2,0)</f>
        <v>A</v>
      </c>
      <c r="AT46" s="70" t="str">
        <f>VLOOKUP(AV46,'item list'!$C$3:$F$58,4,0)</f>
        <v>Digital - Electronics</v>
      </c>
      <c r="AU46" s="80"/>
      <c r="AV46" s="50" t="str">
        <f>'[1]13.7-19.7'!$C$90</f>
        <v>Điện thoại di động Coocel M6</v>
      </c>
      <c r="AW46" s="80"/>
      <c r="AX46" s="81"/>
      <c r="AY46" s="70" t="e">
        <f>VLOOKUP(BC46,'item list'!$C$3:$F$58,3,0)</f>
        <v>#N/A</v>
      </c>
      <c r="AZ46" s="72" t="e">
        <f>VLOOKUP(BC46,'item list'!$C$3:$F$58,2,0)</f>
        <v>#N/A</v>
      </c>
      <c r="BA46" s="70" t="e">
        <f>VLOOKUP(BC46,'item list'!$C$3:$F$58,4,0)</f>
        <v>#N/A</v>
      </c>
      <c r="BB46" s="80"/>
      <c r="BC46" s="50"/>
      <c r="BD46" s="80"/>
      <c r="BE46" s="81"/>
      <c r="BF46" s="70" t="e">
        <f>VLOOKUP(BJ46,'item list'!$C$3:$F$58,3,0)</f>
        <v>#N/A</v>
      </c>
      <c r="BG46" s="72" t="e">
        <f>VLOOKUP(BJ46,'item list'!$C$3:$F$58,2,0)</f>
        <v>#N/A</v>
      </c>
      <c r="BH46" s="70" t="e">
        <f>VLOOKUP(BJ46,'item list'!$C$3:$F$58,4,0)</f>
        <v>#N/A</v>
      </c>
      <c r="BI46" s="80"/>
      <c r="BJ46" s="50"/>
      <c r="BK46" s="81"/>
      <c r="BL46" s="70" t="e">
        <f>VLOOKUP(BP46,'item list'!$C$3:$F$58,3,0)</f>
        <v>#REF!</v>
      </c>
      <c r="BM46" s="72" t="e">
        <f>VLOOKUP(BP46,'item list'!$C$3:$F$58,2,0)</f>
        <v>#REF!</v>
      </c>
      <c r="BN46" s="70" t="e">
        <f>VLOOKUP(BP46,'item list'!$C$3:$F$58,4,0)</f>
        <v>#REF!</v>
      </c>
      <c r="BO46" s="80"/>
      <c r="BP46" s="50" t="e">
        <f>#REF!</f>
        <v>#REF!</v>
      </c>
      <c r="BQ46" s="81"/>
      <c r="BR46" s="70" t="e">
        <f>VLOOKUP(BV46,'item list'!$C$3:$F$58,3,0)</f>
        <v>#N/A</v>
      </c>
      <c r="BS46" s="72" t="e">
        <f>VLOOKUP(BV46,'item list'!$C$3:$F$58,2,0)</f>
        <v>#N/A</v>
      </c>
      <c r="BT46" s="70" t="e">
        <f>VLOOKUP(BV46,'item list'!$C$3:$F$58,4,0)</f>
        <v>#N/A</v>
      </c>
      <c r="BU46" s="50"/>
      <c r="BV46" s="50"/>
      <c r="BW46" s="78"/>
      <c r="BX46" s="77"/>
      <c r="BY46" s="48"/>
      <c r="BZ46" s="48"/>
      <c r="CA46" s="70"/>
    </row>
    <row r="47" spans="1:80" ht="20.100000000000001" customHeight="1">
      <c r="A47" s="55"/>
      <c r="B47" s="101"/>
      <c r="C47" s="71"/>
      <c r="D47" s="70">
        <f>VLOOKUP(H47,'item list'!$C$3:$F$58,3,0)</f>
        <v>17.5</v>
      </c>
      <c r="E47" s="72" t="str">
        <f>VLOOKUP(H47,'item list'!$C$3:$F$58,2,0)</f>
        <v>A</v>
      </c>
      <c r="F47" s="70" t="str">
        <f>VLOOKUP(H47,'item list'!$C$3:$F$58,4,0)</f>
        <v>Digital - Electronics</v>
      </c>
      <c r="G47" s="70"/>
      <c r="H47" s="50" t="str">
        <f>'[1]20.7-26.7'!$C$92</f>
        <v>Điện thoại di động Coocel M6</v>
      </c>
      <c r="I47" s="80"/>
      <c r="J47" s="81"/>
      <c r="K47" s="70">
        <f>VLOOKUP(O47,'item list'!$C$3:$F$58,3,0)</f>
        <v>17.5</v>
      </c>
      <c r="L47" s="72" t="str">
        <f>VLOOKUP(O47,'item list'!$C$3:$F$58,2,0)</f>
        <v>A</v>
      </c>
      <c r="M47" s="73" t="str">
        <f>VLOOKUP(O47,'item list'!$C$3:$F$58,4,0)</f>
        <v>Digital - Electronics</v>
      </c>
      <c r="N47" s="80"/>
      <c r="O47" s="50" t="str">
        <f>'[1]20.7-26.7'!$C$92</f>
        <v>Điện thoại di động Coocel M6</v>
      </c>
      <c r="P47" s="80"/>
      <c r="Q47" s="80"/>
      <c r="R47" s="70">
        <f>VLOOKUP(V47,'item list'!$C$3:$F$58,3,0)</f>
        <v>17.5</v>
      </c>
      <c r="S47" s="72" t="str">
        <f>VLOOKUP(V47,'item list'!$C$3:$F$58,2,0)</f>
        <v>A</v>
      </c>
      <c r="T47" s="70" t="str">
        <f>VLOOKUP(V47,'item list'!$C$3:$F$58,4,0)</f>
        <v>Digital - Electronics</v>
      </c>
      <c r="U47" s="80"/>
      <c r="V47" s="50" t="str">
        <f>'[1]20.7-26.7'!$C$92</f>
        <v>Điện thoại di động Coocel M6</v>
      </c>
      <c r="W47" s="80"/>
      <c r="X47" s="81"/>
      <c r="Y47" s="70">
        <f>VLOOKUP(AC47,'item list'!$C$3:$F$58,3,0)</f>
        <v>21.5</v>
      </c>
      <c r="Z47" s="72" t="str">
        <f>VLOOKUP(AC47,'item list'!$C$3:$F$58,2,0)</f>
        <v>D</v>
      </c>
      <c r="AA47" s="70" t="str">
        <f>VLOOKUP(AC47,'item list'!$C$3:$F$58,4,0)</f>
        <v>Kitchen Utensils</v>
      </c>
      <c r="AB47" s="80"/>
      <c r="AC47" s="50" t="str">
        <f>'[1]13.7-19.7'!$C$92</f>
        <v>Bộ nồi chảo Neoflame</v>
      </c>
      <c r="AD47" s="80"/>
      <c r="AE47" s="80"/>
      <c r="AF47" s="70">
        <f>VLOOKUP(AJ47,'item list'!$C$3:$F$58,3,0)</f>
        <v>21.5</v>
      </c>
      <c r="AG47" s="72" t="str">
        <f>VLOOKUP(AJ47,'item list'!$C$3:$F$58,2,0)</f>
        <v>D</v>
      </c>
      <c r="AH47" s="70" t="str">
        <f>VLOOKUP(AJ47,'item list'!$C$3:$F$58,4,0)</f>
        <v>Kitchen Utensils</v>
      </c>
      <c r="AI47" s="80"/>
      <c r="AJ47" s="50" t="str">
        <f>'[1]13.7-19.7'!$C$92</f>
        <v>Bộ nồi chảo Neoflame</v>
      </c>
      <c r="AK47" s="80"/>
      <c r="AL47" s="70">
        <f>VLOOKUP(AP47,'item list'!$C$3:$F$58,3,0)</f>
        <v>21.5</v>
      </c>
      <c r="AM47" s="72" t="str">
        <f>VLOOKUP(AP47,'item list'!$C$3:$F$58,2,0)</f>
        <v>D</v>
      </c>
      <c r="AN47" s="70" t="str">
        <f>VLOOKUP(AP47,'item list'!$C$3:$F$58,4,0)</f>
        <v>Kitchen Utensils</v>
      </c>
      <c r="AO47" s="80"/>
      <c r="AP47" s="50" t="str">
        <f>'[1]13.7-19.7'!$C$92</f>
        <v>Bộ nồi chảo Neoflame</v>
      </c>
      <c r="AQ47" s="80"/>
      <c r="AR47" s="70">
        <f>VLOOKUP(AV47,'item list'!$C$3:$F$58,3,0)</f>
        <v>21.5</v>
      </c>
      <c r="AS47" s="72" t="str">
        <f>VLOOKUP(AV47,'item list'!$C$3:$F$58,2,0)</f>
        <v>D</v>
      </c>
      <c r="AT47" s="70" t="str">
        <f>VLOOKUP(AV47,'item list'!$C$3:$F$58,4,0)</f>
        <v>Kitchen Utensils</v>
      </c>
      <c r="AU47" s="80"/>
      <c r="AV47" s="50" t="str">
        <f>'[1]13.7-19.7'!$C$92</f>
        <v>Bộ nồi chảo Neoflame</v>
      </c>
      <c r="AW47" s="80"/>
      <c r="AX47" s="81"/>
      <c r="AY47" s="70" t="e">
        <f>VLOOKUP(BC47,'item list'!$C$3:$F$58,3,0)</f>
        <v>#N/A</v>
      </c>
      <c r="AZ47" s="72" t="e">
        <f>VLOOKUP(BC47,'item list'!$C$3:$F$58,2,0)</f>
        <v>#N/A</v>
      </c>
      <c r="BA47" s="70" t="e">
        <f>VLOOKUP(BC47,'item list'!$C$3:$F$58,4,0)</f>
        <v>#N/A</v>
      </c>
      <c r="BB47" s="80"/>
      <c r="BC47" s="50"/>
      <c r="BD47" s="80"/>
      <c r="BE47" s="81"/>
      <c r="BF47" s="70" t="e">
        <f>VLOOKUP(BJ47,'item list'!$C$3:$F$58,3,0)</f>
        <v>#N/A</v>
      </c>
      <c r="BG47" s="72" t="e">
        <f>VLOOKUP(BJ47,'item list'!$C$3:$F$58,2,0)</f>
        <v>#N/A</v>
      </c>
      <c r="BH47" s="70" t="e">
        <f>VLOOKUP(BJ47,'item list'!$C$3:$F$58,4,0)</f>
        <v>#N/A</v>
      </c>
      <c r="BI47" s="80"/>
      <c r="BJ47" s="50"/>
      <c r="BK47" s="81"/>
      <c r="BL47" s="70" t="e">
        <f>VLOOKUP(BP47,'item list'!$C$3:$F$58,3,0)</f>
        <v>#REF!</v>
      </c>
      <c r="BM47" s="72" t="e">
        <f>VLOOKUP(BP47,'item list'!$C$3:$F$58,2,0)</f>
        <v>#REF!</v>
      </c>
      <c r="BN47" s="70" t="e">
        <f>VLOOKUP(BP47,'item list'!$C$3:$F$58,4,0)</f>
        <v>#REF!</v>
      </c>
      <c r="BO47" s="80"/>
      <c r="BP47" s="50" t="e">
        <f>#REF!</f>
        <v>#REF!</v>
      </c>
      <c r="BQ47" s="81"/>
      <c r="BR47" s="70" t="e">
        <f>VLOOKUP(BV47,'item list'!$C$3:$F$58,3,0)</f>
        <v>#N/A</v>
      </c>
      <c r="BS47" s="72" t="e">
        <f>VLOOKUP(BV47,'item list'!$C$3:$F$58,2,0)</f>
        <v>#N/A</v>
      </c>
      <c r="BT47" s="70" t="e">
        <f>VLOOKUP(BV47,'item list'!$C$3:$F$58,4,0)</f>
        <v>#N/A</v>
      </c>
      <c r="BU47" s="50"/>
      <c r="BV47" s="50"/>
      <c r="BW47" s="78"/>
      <c r="BX47" s="50"/>
      <c r="BY47" s="97"/>
      <c r="BZ47" s="48"/>
      <c r="CA47" s="50"/>
    </row>
    <row r="48" spans="1:80" ht="20.100000000000001" customHeight="1" thickBot="1">
      <c r="A48" s="55"/>
      <c r="B48" s="101"/>
      <c r="C48" s="71"/>
      <c r="D48" s="70" t="e">
        <f>VLOOKUP(H48,'item list'!$C$3:$F$58,3,0)</f>
        <v>#N/A</v>
      </c>
      <c r="E48" s="72" t="e">
        <f>VLOOKUP(H48,'item list'!$C$3:$F$58,2,0)</f>
        <v>#N/A</v>
      </c>
      <c r="F48" s="70" t="e">
        <f>VLOOKUP(H48,'item list'!$C$3:$F$58,4,0)</f>
        <v>#N/A</v>
      </c>
      <c r="G48" s="70"/>
      <c r="H48" s="50"/>
      <c r="I48" s="80"/>
      <c r="J48" s="71"/>
      <c r="K48" s="70" t="e">
        <f>VLOOKUP(O48,'item list'!$C$3:$F$58,3,0)</f>
        <v>#N/A</v>
      </c>
      <c r="L48" s="72" t="e">
        <f>VLOOKUP(O48,'item list'!$C$3:$F$58,2,0)</f>
        <v>#N/A</v>
      </c>
      <c r="M48" s="73" t="e">
        <f>VLOOKUP(O48,'item list'!$C$3:$F$58,4,0)</f>
        <v>#N/A</v>
      </c>
      <c r="N48" s="80"/>
      <c r="O48" s="50"/>
      <c r="P48" s="80"/>
      <c r="Q48" s="80"/>
      <c r="R48" s="70" t="e">
        <f>VLOOKUP(V48,'item list'!$C$3:$F$58,3,0)</f>
        <v>#N/A</v>
      </c>
      <c r="S48" s="72" t="e">
        <f>VLOOKUP(V48,'item list'!$C$3:$F$58,2,0)</f>
        <v>#N/A</v>
      </c>
      <c r="T48" s="70" t="e">
        <f>VLOOKUP(V48,'item list'!$C$3:$F$58,4,0)</f>
        <v>#N/A</v>
      </c>
      <c r="U48" s="80"/>
      <c r="V48" s="50"/>
      <c r="W48" s="80"/>
      <c r="X48" s="81"/>
      <c r="Y48" s="70" t="e">
        <f>VLOOKUP(AC48,'item list'!$C$3:$F$58,3,0)</f>
        <v>#N/A</v>
      </c>
      <c r="Z48" s="72" t="e">
        <f>VLOOKUP(AC48,'item list'!$C$3:$F$58,2,0)</f>
        <v>#N/A</v>
      </c>
      <c r="AA48" s="70" t="e">
        <f>VLOOKUP(AC48,'item list'!$C$3:$F$58,4,0)</f>
        <v>#N/A</v>
      </c>
      <c r="AB48" s="80"/>
      <c r="AC48" s="50"/>
      <c r="AD48" s="80"/>
      <c r="AE48" s="80"/>
      <c r="AF48" s="70" t="e">
        <f>VLOOKUP(AJ48,'item list'!$C$3:$F$58,3,0)</f>
        <v>#N/A</v>
      </c>
      <c r="AG48" s="72" t="e">
        <f>VLOOKUP(AJ48,'item list'!$C$3:$F$58,2,0)</f>
        <v>#N/A</v>
      </c>
      <c r="AH48" s="70" t="e">
        <f>VLOOKUP(AJ48,'item list'!$C$3:$F$58,4,0)</f>
        <v>#N/A</v>
      </c>
      <c r="AI48" s="80"/>
      <c r="AJ48" s="50"/>
      <c r="AK48" s="80"/>
      <c r="AL48" s="70" t="e">
        <f>VLOOKUP(AP48,'item list'!$C$3:$F$58,3,0)</f>
        <v>#N/A</v>
      </c>
      <c r="AM48" s="72" t="e">
        <f>VLOOKUP(AP48,'item list'!$C$3:$F$58,2,0)</f>
        <v>#N/A</v>
      </c>
      <c r="AN48" s="70" t="e">
        <f>VLOOKUP(AP48,'item list'!$C$3:$F$58,4,0)</f>
        <v>#N/A</v>
      </c>
      <c r="AO48" s="80"/>
      <c r="AP48" s="50"/>
      <c r="AQ48" s="80"/>
      <c r="AR48" s="70" t="e">
        <f>VLOOKUP(AV48,'item list'!$C$3:$F$58,3,0)</f>
        <v>#N/A</v>
      </c>
      <c r="AS48" s="72" t="e">
        <f>VLOOKUP(AV48,'item list'!$C$3:$F$58,2,0)</f>
        <v>#N/A</v>
      </c>
      <c r="AT48" s="70" t="e">
        <f>VLOOKUP(AV48,'item list'!$C$3:$F$58,4,0)</f>
        <v>#N/A</v>
      </c>
      <c r="AU48" s="80"/>
      <c r="AV48" s="50"/>
      <c r="AW48" s="80"/>
      <c r="AX48" s="81"/>
      <c r="AY48" s="70" t="e">
        <f>VLOOKUP(BC48,'item list'!$C$3:$F$58,3,0)</f>
        <v>#N/A</v>
      </c>
      <c r="AZ48" s="72" t="e">
        <f>VLOOKUP(BC48,'item list'!$C$3:$F$58,2,0)</f>
        <v>#N/A</v>
      </c>
      <c r="BA48" s="70" t="e">
        <f>VLOOKUP(BC48,'item list'!$C$3:$F$58,4,0)</f>
        <v>#N/A</v>
      </c>
      <c r="BB48" s="80"/>
      <c r="BC48" s="50"/>
      <c r="BD48" s="80"/>
      <c r="BE48" s="81"/>
      <c r="BF48" s="70" t="e">
        <f>VLOOKUP(BJ48,'item list'!$C$3:$F$58,3,0)</f>
        <v>#N/A</v>
      </c>
      <c r="BG48" s="72" t="e">
        <f>VLOOKUP(BJ48,'item list'!$C$3:$F$58,2,0)</f>
        <v>#N/A</v>
      </c>
      <c r="BH48" s="70" t="e">
        <f>VLOOKUP(BJ48,'item list'!$C$3:$F$58,4,0)</f>
        <v>#N/A</v>
      </c>
      <c r="BI48" s="80"/>
      <c r="BJ48" s="50"/>
      <c r="BK48" s="81"/>
      <c r="BL48" s="70" t="e">
        <f>VLOOKUP(BP48,'item list'!$C$3:$F$58,3,0)</f>
        <v>#REF!</v>
      </c>
      <c r="BM48" s="72" t="e">
        <f>VLOOKUP(BP48,'item list'!$C$3:$F$58,2,0)</f>
        <v>#REF!</v>
      </c>
      <c r="BN48" s="70" t="e">
        <f>VLOOKUP(BP48,'item list'!$C$3:$F$58,4,0)</f>
        <v>#REF!</v>
      </c>
      <c r="BO48" s="80"/>
      <c r="BP48" s="50" t="e">
        <f>#REF!</f>
        <v>#REF!</v>
      </c>
      <c r="BQ48" s="81"/>
      <c r="BR48" s="70" t="e">
        <f>VLOOKUP(BV48,'item list'!$C$3:$F$58,3,0)</f>
        <v>#N/A</v>
      </c>
      <c r="BS48" s="72" t="e">
        <f>VLOOKUP(BV48,'item list'!$C$3:$F$58,2,0)</f>
        <v>#N/A</v>
      </c>
      <c r="BT48" s="70" t="e">
        <f>VLOOKUP(BV48,'item list'!$C$3:$F$58,4,0)</f>
        <v>#N/A</v>
      </c>
      <c r="BU48" s="50"/>
      <c r="BV48" s="50"/>
      <c r="BW48" s="78"/>
      <c r="BX48" s="50"/>
      <c r="BY48" s="50"/>
      <c r="BZ48" s="50"/>
      <c r="CA48" s="77"/>
      <c r="CB48" s="77"/>
    </row>
    <row r="49" spans="1:80" ht="20.100000000000001" customHeight="1">
      <c r="A49" s="55"/>
      <c r="B49" s="100">
        <v>17</v>
      </c>
      <c r="C49" s="71"/>
      <c r="D49" s="70">
        <f>VLOOKUP(H49,'item list'!$C$3:$F$58,3,0)</f>
        <v>21.5</v>
      </c>
      <c r="E49" s="72" t="str">
        <f>VLOOKUP(H49,'item list'!$C$3:$F$58,2,0)</f>
        <v>D</v>
      </c>
      <c r="F49" s="70" t="str">
        <f>VLOOKUP(H49,'item list'!$C$3:$F$58,4,0)</f>
        <v>Kitchen Utensils</v>
      </c>
      <c r="G49" s="70"/>
      <c r="H49" s="50" t="str">
        <f>'[1]20.7-26.7'!$C$94</f>
        <v>Bộ nồi chảo Neoflame</v>
      </c>
      <c r="I49" s="80"/>
      <c r="J49" s="81"/>
      <c r="K49" s="70">
        <f>VLOOKUP(O49,'item list'!$C$3:$F$58,3,0)</f>
        <v>21.5</v>
      </c>
      <c r="L49" s="72" t="str">
        <f>VLOOKUP(O49,'item list'!$C$3:$F$58,2,0)</f>
        <v>D</v>
      </c>
      <c r="M49" s="73" t="str">
        <f>VLOOKUP(O49,'item list'!$C$3:$F$58,4,0)</f>
        <v>Kitchen Utensils</v>
      </c>
      <c r="N49" s="80"/>
      <c r="O49" s="50" t="str">
        <f>'[1]20.7-26.7'!$C$94</f>
        <v>Bộ nồi chảo Neoflame</v>
      </c>
      <c r="P49" s="80"/>
      <c r="Q49" s="83"/>
      <c r="R49" s="68">
        <f>VLOOKUP(V49,'item list'!$C$3:$F$58,3,0)</f>
        <v>21.5</v>
      </c>
      <c r="S49" s="69" t="str">
        <f>VLOOKUP(V49,'item list'!$C$3:$F$58,2,0)</f>
        <v>D</v>
      </c>
      <c r="T49" s="68" t="str">
        <f>VLOOKUP(V49,'item list'!$C$3:$F$58,4,0)</f>
        <v>Kitchen Utensils</v>
      </c>
      <c r="U49" s="82"/>
      <c r="V49" s="50" t="str">
        <f>'[1]20.7-26.7'!$C$94</f>
        <v>Bộ nồi chảo Neoflame</v>
      </c>
      <c r="W49" s="80"/>
      <c r="X49" s="81"/>
      <c r="Y49" s="70">
        <f>VLOOKUP(AC49,'item list'!$C$3:$F$58,3,0)</f>
        <v>18.5</v>
      </c>
      <c r="Z49" s="72" t="str">
        <f>VLOOKUP(AC49,'item list'!$C$3:$F$58,2,0)</f>
        <v>D</v>
      </c>
      <c r="AA49" s="70" t="str">
        <f>VLOOKUP(AC49,'item list'!$C$3:$F$58,4,0)</f>
        <v>Home Appliance</v>
      </c>
      <c r="AB49" s="80"/>
      <c r="AC49" s="50" t="str">
        <f>'[1]13.7-19.7'!$C$94</f>
        <v>Máy bơm chìm Patio</v>
      </c>
      <c r="AD49" s="80"/>
      <c r="AE49" s="80"/>
      <c r="AF49" s="70">
        <f>VLOOKUP(AJ49,'item list'!$C$3:$F$58,3,0)</f>
        <v>18.5</v>
      </c>
      <c r="AG49" s="72" t="str">
        <f>VLOOKUP(AJ49,'item list'!$C$3:$F$58,2,0)</f>
        <v>D</v>
      </c>
      <c r="AH49" s="70" t="str">
        <f>VLOOKUP(AJ49,'item list'!$C$3:$F$58,4,0)</f>
        <v>Home Appliance</v>
      </c>
      <c r="AI49" s="80"/>
      <c r="AJ49" s="50" t="str">
        <f>'[1]13.7-19.7'!$C$94</f>
        <v>Máy bơm chìm Patio</v>
      </c>
      <c r="AK49" s="80"/>
      <c r="AL49" s="70">
        <f>VLOOKUP(AP49,'item list'!$C$3:$F$58,3,0)</f>
        <v>18.5</v>
      </c>
      <c r="AM49" s="72" t="str">
        <f>VLOOKUP(AP49,'item list'!$C$3:$F$58,2,0)</f>
        <v>D</v>
      </c>
      <c r="AN49" s="70" t="str">
        <f>VLOOKUP(AP49,'item list'!$C$3:$F$58,4,0)</f>
        <v>Home Appliance</v>
      </c>
      <c r="AO49" s="80"/>
      <c r="AP49" s="50" t="str">
        <f>'[1]13.7-19.7'!$C$94</f>
        <v>Máy bơm chìm Patio</v>
      </c>
      <c r="AQ49" s="80"/>
      <c r="AR49" s="70">
        <f>VLOOKUP(AV49,'item list'!$C$3:$F$58,3,0)</f>
        <v>18.5</v>
      </c>
      <c r="AS49" s="72" t="str">
        <f>VLOOKUP(AV49,'item list'!$C$3:$F$58,2,0)</f>
        <v>D</v>
      </c>
      <c r="AT49" s="70" t="str">
        <f>VLOOKUP(AV49,'item list'!$C$3:$F$58,4,0)</f>
        <v>Home Appliance</v>
      </c>
      <c r="AU49" s="80"/>
      <c r="AV49" s="50" t="str">
        <f>'[1]13.7-19.7'!$C$94</f>
        <v>Máy bơm chìm Patio</v>
      </c>
      <c r="AW49" s="80"/>
      <c r="AX49" s="81"/>
      <c r="AY49" s="70" t="e">
        <f>VLOOKUP(BC49,'item list'!$C$3:$F$58,3,0)</f>
        <v>#N/A</v>
      </c>
      <c r="AZ49" s="72" t="e">
        <f>VLOOKUP(BC49,'item list'!$C$3:$F$58,2,0)</f>
        <v>#N/A</v>
      </c>
      <c r="BA49" s="70" t="e">
        <f>VLOOKUP(BC49,'item list'!$C$3:$F$58,4,0)</f>
        <v>#N/A</v>
      </c>
      <c r="BB49" s="80"/>
      <c r="BC49" s="50"/>
      <c r="BD49" s="80"/>
      <c r="BE49" s="81"/>
      <c r="BF49" s="70" t="e">
        <f>VLOOKUP(BJ49,'item list'!$C$3:$F$58,3,0)</f>
        <v>#N/A</v>
      </c>
      <c r="BG49" s="72" t="e">
        <f>VLOOKUP(BJ49,'item list'!$C$3:$F$58,2,0)</f>
        <v>#N/A</v>
      </c>
      <c r="BH49" s="70" t="e">
        <f>VLOOKUP(BJ49,'item list'!$C$3:$F$58,4,0)</f>
        <v>#N/A</v>
      </c>
      <c r="BI49" s="80"/>
      <c r="BJ49" s="50"/>
      <c r="BK49" s="81"/>
      <c r="BL49" s="70" t="e">
        <f>VLOOKUP(BP49,'item list'!$C$3:$F$58,3,0)</f>
        <v>#REF!</v>
      </c>
      <c r="BM49" s="72" t="e">
        <f>VLOOKUP(BP49,'item list'!$C$3:$F$58,2,0)</f>
        <v>#REF!</v>
      </c>
      <c r="BN49" s="70" t="e">
        <f>VLOOKUP(BP49,'item list'!$C$3:$F$58,4,0)</f>
        <v>#REF!</v>
      </c>
      <c r="BO49" s="80"/>
      <c r="BP49" s="50" t="e">
        <f>#REF!</f>
        <v>#REF!</v>
      </c>
      <c r="BQ49" s="81"/>
      <c r="BR49" s="70" t="e">
        <f>VLOOKUP(BV49,'item list'!$C$3:$F$58,3,0)</f>
        <v>#N/A</v>
      </c>
      <c r="BS49" s="72" t="e">
        <f>VLOOKUP(BV49,'item list'!$C$3:$F$58,2,0)</f>
        <v>#N/A</v>
      </c>
      <c r="BT49" s="70" t="e">
        <f>VLOOKUP(BV49,'item list'!$C$3:$F$58,4,0)</f>
        <v>#N/A</v>
      </c>
      <c r="BU49" s="50"/>
      <c r="BV49" s="50"/>
      <c r="BW49" s="76">
        <v>17</v>
      </c>
      <c r="BX49" s="77"/>
      <c r="BY49" s="50"/>
      <c r="BZ49" s="50"/>
      <c r="CA49" s="77"/>
      <c r="CB49" s="48"/>
    </row>
    <row r="50" spans="1:80" ht="20.100000000000001" customHeight="1">
      <c r="A50" s="55"/>
      <c r="B50" s="101"/>
      <c r="C50" s="71"/>
      <c r="D50" s="70">
        <f>VLOOKUP(H50,'item list'!$C$3:$F$58,3,0)</f>
        <v>18.5</v>
      </c>
      <c r="E50" s="72" t="str">
        <f>VLOOKUP(H50,'item list'!$C$3:$F$58,2,0)</f>
        <v>D</v>
      </c>
      <c r="F50" s="70" t="str">
        <f>VLOOKUP(H50,'item list'!$C$3:$F$58,4,0)</f>
        <v>Home Appliance</v>
      </c>
      <c r="G50" s="70"/>
      <c r="H50" s="48" t="str">
        <f>'[1]20.7-26.7'!$C$96</f>
        <v>Máy bơm chìm Patio</v>
      </c>
      <c r="I50" s="80"/>
      <c r="J50" s="81"/>
      <c r="K50" s="70">
        <f>VLOOKUP(O50,'item list'!$C$3:$F$58,3,0)</f>
        <v>18.5</v>
      </c>
      <c r="L50" s="72" t="str">
        <f>VLOOKUP(O50,'item list'!$C$3:$F$58,2,0)</f>
        <v>D</v>
      </c>
      <c r="M50" s="73" t="str">
        <f>VLOOKUP(O50,'item list'!$C$3:$F$58,4,0)</f>
        <v>Home Appliance</v>
      </c>
      <c r="N50" s="80"/>
      <c r="O50" s="48" t="str">
        <f>'[1]20.7-26.7'!$C$96</f>
        <v>Máy bơm chìm Patio</v>
      </c>
      <c r="P50" s="80"/>
      <c r="Q50" s="81"/>
      <c r="R50" s="70">
        <f>VLOOKUP(V50,'item list'!$C$3:$F$58,3,0)</f>
        <v>18.5</v>
      </c>
      <c r="S50" s="72" t="str">
        <f>VLOOKUP(V50,'item list'!$C$3:$F$58,2,0)</f>
        <v>D</v>
      </c>
      <c r="T50" s="70" t="str">
        <f>VLOOKUP(V50,'item list'!$C$3:$F$58,4,0)</f>
        <v>Home Appliance</v>
      </c>
      <c r="U50" s="80"/>
      <c r="V50" s="48" t="str">
        <f>'[1]20.7-26.7'!$C$96</f>
        <v>Máy bơm chìm Patio</v>
      </c>
      <c r="W50" s="80"/>
      <c r="X50" s="81"/>
      <c r="Y50" s="70">
        <f>VLOOKUP(AC50,'item list'!$C$3:$F$58,3,0)</f>
        <v>19</v>
      </c>
      <c r="Z50" s="72" t="str">
        <f>VLOOKUP(AC50,'item list'!$C$3:$F$58,2,0)</f>
        <v>B</v>
      </c>
      <c r="AA50" s="70" t="str">
        <f>VLOOKUP(AC50,'item list'!$C$3:$F$58,4,0)</f>
        <v>Fashion</v>
      </c>
      <c r="AB50" s="80"/>
      <c r="AC50" s="48" t="str">
        <f>'[1]13.7-19.7'!$C$96</f>
        <v>Vali Macat D3X</v>
      </c>
      <c r="AD50" s="80"/>
      <c r="AE50" s="80"/>
      <c r="AF50" s="70">
        <f>VLOOKUP(AJ50,'item list'!$C$3:$F$58,3,0)</f>
        <v>19</v>
      </c>
      <c r="AG50" s="72" t="str">
        <f>VLOOKUP(AJ50,'item list'!$C$3:$F$58,2,0)</f>
        <v>B</v>
      </c>
      <c r="AH50" s="70" t="str">
        <f>VLOOKUP(AJ50,'item list'!$C$3:$F$58,4,0)</f>
        <v>Fashion</v>
      </c>
      <c r="AI50" s="80"/>
      <c r="AJ50" s="48" t="str">
        <f>'[1]13.7-19.7'!$C$96</f>
        <v>Vali Macat D3X</v>
      </c>
      <c r="AK50" s="80"/>
      <c r="AL50" s="70">
        <f>VLOOKUP(AP50,'item list'!$C$3:$F$58,3,0)</f>
        <v>19</v>
      </c>
      <c r="AM50" s="72" t="str">
        <f>VLOOKUP(AP50,'item list'!$C$3:$F$58,2,0)</f>
        <v>B</v>
      </c>
      <c r="AN50" s="70" t="str">
        <f>VLOOKUP(AP50,'item list'!$C$3:$F$58,4,0)</f>
        <v>Fashion</v>
      </c>
      <c r="AO50" s="80"/>
      <c r="AP50" s="48" t="str">
        <f>'[1]13.7-19.7'!$C$96</f>
        <v>Vali Macat D3X</v>
      </c>
      <c r="AQ50" s="80"/>
      <c r="AR50" s="70">
        <f>VLOOKUP(AV50,'item list'!$C$3:$F$58,3,0)</f>
        <v>19</v>
      </c>
      <c r="AS50" s="72" t="str">
        <f>VLOOKUP(AV50,'item list'!$C$3:$F$58,2,0)</f>
        <v>B</v>
      </c>
      <c r="AT50" s="70" t="str">
        <f>VLOOKUP(AV50,'item list'!$C$3:$F$58,4,0)</f>
        <v>Fashion</v>
      </c>
      <c r="AU50" s="80"/>
      <c r="AV50" s="48" t="str">
        <f>'[1]13.7-19.7'!$C$96</f>
        <v>Vali Macat D3X</v>
      </c>
      <c r="AW50" s="80"/>
      <c r="AX50" s="81"/>
      <c r="AY50" s="70" t="e">
        <f>VLOOKUP(BC50,'item list'!$C$3:$F$58,3,0)</f>
        <v>#N/A</v>
      </c>
      <c r="AZ50" s="72" t="e">
        <f>VLOOKUP(BC50,'item list'!$C$3:$F$58,2,0)</f>
        <v>#N/A</v>
      </c>
      <c r="BA50" s="70" t="e">
        <f>VLOOKUP(BC50,'item list'!$C$3:$F$58,4,0)</f>
        <v>#N/A</v>
      </c>
      <c r="BB50" s="80"/>
      <c r="BC50" s="48"/>
      <c r="BD50" s="80"/>
      <c r="BE50" s="81"/>
      <c r="BF50" s="70" t="e">
        <f>VLOOKUP(BJ50,'item list'!$C$3:$F$58,3,0)</f>
        <v>#N/A</v>
      </c>
      <c r="BG50" s="72" t="e">
        <f>VLOOKUP(BJ50,'item list'!$C$3:$F$58,2,0)</f>
        <v>#N/A</v>
      </c>
      <c r="BH50" s="70" t="e">
        <f>VLOOKUP(BJ50,'item list'!$C$3:$F$58,4,0)</f>
        <v>#N/A</v>
      </c>
      <c r="BI50" s="80"/>
      <c r="BJ50" s="48"/>
      <c r="BK50" s="81"/>
      <c r="BL50" s="70" t="e">
        <f>VLOOKUP(BP50,'item list'!$C$3:$F$58,3,0)</f>
        <v>#REF!</v>
      </c>
      <c r="BM50" s="72" t="e">
        <f>VLOOKUP(BP50,'item list'!$C$3:$F$58,2,0)</f>
        <v>#REF!</v>
      </c>
      <c r="BN50" s="70" t="e">
        <f>VLOOKUP(BP50,'item list'!$C$3:$F$58,4,0)</f>
        <v>#REF!</v>
      </c>
      <c r="BO50" s="80"/>
      <c r="BP50" s="48" t="e">
        <f>#REF!</f>
        <v>#REF!</v>
      </c>
      <c r="BQ50" s="81"/>
      <c r="BR50" s="70" t="e">
        <f>VLOOKUP(BV50,'item list'!$C$3:$F$58,3,0)</f>
        <v>#N/A</v>
      </c>
      <c r="BS50" s="72" t="e">
        <f>VLOOKUP(BV50,'item list'!$C$3:$F$58,2,0)</f>
        <v>#N/A</v>
      </c>
      <c r="BT50" s="70" t="e">
        <f>VLOOKUP(BV50,'item list'!$C$3:$F$58,4,0)</f>
        <v>#N/A</v>
      </c>
      <c r="BU50" s="48"/>
      <c r="BV50" s="48"/>
      <c r="BW50" s="78"/>
      <c r="BX50" s="77"/>
      <c r="BY50" s="77"/>
      <c r="BZ50" s="48"/>
      <c r="CA50" s="53"/>
      <c r="CB50" s="77"/>
    </row>
    <row r="51" spans="1:80" ht="20.100000000000001" customHeight="1">
      <c r="A51" s="55"/>
      <c r="B51" s="101"/>
      <c r="C51" s="71"/>
      <c r="D51" s="70">
        <f>VLOOKUP(H51,'item list'!$C$3:$F$58,3,0)</f>
        <v>19</v>
      </c>
      <c r="E51" s="72" t="str">
        <f>VLOOKUP(H51,'item list'!$C$3:$F$58,2,0)</f>
        <v>B</v>
      </c>
      <c r="F51" s="70" t="str">
        <f>VLOOKUP(H51,'item list'!$C$3:$F$58,4,0)</f>
        <v>Fashion</v>
      </c>
      <c r="G51" s="70"/>
      <c r="H51" s="48" t="str">
        <f>'[1]20.7-26.7'!$C$98</f>
        <v>Vali Macat D3X</v>
      </c>
      <c r="I51" s="80"/>
      <c r="J51" s="81"/>
      <c r="K51" s="70">
        <f>VLOOKUP(O51,'item list'!$C$3:$F$58,3,0)</f>
        <v>19</v>
      </c>
      <c r="L51" s="72" t="str">
        <f>VLOOKUP(O51,'item list'!$C$3:$F$58,2,0)</f>
        <v>B</v>
      </c>
      <c r="M51" s="73" t="str">
        <f>VLOOKUP(O51,'item list'!$C$3:$F$58,4,0)</f>
        <v>Fashion</v>
      </c>
      <c r="N51" s="80"/>
      <c r="O51" s="48" t="str">
        <f>'[1]20.7-26.7'!$C$98</f>
        <v>Vali Macat D3X</v>
      </c>
      <c r="P51" s="80"/>
      <c r="Q51" s="81"/>
      <c r="R51" s="70">
        <f>VLOOKUP(V51,'item list'!$C$3:$F$58,3,0)</f>
        <v>19</v>
      </c>
      <c r="S51" s="72" t="str">
        <f>VLOOKUP(V51,'item list'!$C$3:$F$58,2,0)</f>
        <v>B</v>
      </c>
      <c r="T51" s="70" t="str">
        <f>VLOOKUP(V51,'item list'!$C$3:$F$58,4,0)</f>
        <v>Fashion</v>
      </c>
      <c r="U51" s="80"/>
      <c r="V51" s="48" t="str">
        <f>'[1]20.7-26.7'!$C$98</f>
        <v>Vali Macat D3X</v>
      </c>
      <c r="W51" s="80"/>
      <c r="X51" s="81"/>
      <c r="Y51" s="70">
        <f>VLOOKUP(AC51,'item list'!$C$3:$F$58,3,0)</f>
        <v>19.5</v>
      </c>
      <c r="Z51" s="72" t="str">
        <f>VLOOKUP(AC51,'item list'!$C$3:$F$58,2,0)</f>
        <v>C</v>
      </c>
      <c r="AA51" s="70" t="str">
        <f>VLOOKUP(AC51,'item list'!$C$3:$F$58,4,0)</f>
        <v>Kitchen Electronics</v>
      </c>
      <c r="AB51" s="80"/>
      <c r="AC51" s="48" t="str">
        <f>'[1]13.7-19.7'!$C$98</f>
        <v>Nồi lẩu điện Blue Star</v>
      </c>
      <c r="AD51" s="80"/>
      <c r="AE51" s="80"/>
      <c r="AF51" s="70">
        <f>VLOOKUP(AJ51,'item list'!$C$3:$F$58,3,0)</f>
        <v>19.5</v>
      </c>
      <c r="AG51" s="72" t="str">
        <f>VLOOKUP(AJ51,'item list'!$C$3:$F$58,2,0)</f>
        <v>C</v>
      </c>
      <c r="AH51" s="70" t="str">
        <f>VLOOKUP(AJ51,'item list'!$C$3:$F$58,4,0)</f>
        <v>Kitchen Electronics</v>
      </c>
      <c r="AI51" s="80"/>
      <c r="AJ51" s="48" t="str">
        <f>'[1]13.7-19.7'!$C$98</f>
        <v>Nồi lẩu điện Blue Star</v>
      </c>
      <c r="AK51" s="80"/>
      <c r="AL51" s="70">
        <f>VLOOKUP(AP51,'item list'!$C$3:$F$58,3,0)</f>
        <v>19.5</v>
      </c>
      <c r="AM51" s="72" t="str">
        <f>VLOOKUP(AP51,'item list'!$C$3:$F$58,2,0)</f>
        <v>C</v>
      </c>
      <c r="AN51" s="70" t="str">
        <f>VLOOKUP(AP51,'item list'!$C$3:$F$58,4,0)</f>
        <v>Kitchen Electronics</v>
      </c>
      <c r="AO51" s="80"/>
      <c r="AP51" s="48" t="str">
        <f>'[1]13.7-19.7'!$C$98</f>
        <v>Nồi lẩu điện Blue Star</v>
      </c>
      <c r="AQ51" s="80"/>
      <c r="AR51" s="70">
        <f>VLOOKUP(AV51,'item list'!$C$3:$F$58,3,0)</f>
        <v>19.5</v>
      </c>
      <c r="AS51" s="72" t="str">
        <f>VLOOKUP(AV51,'item list'!$C$3:$F$58,2,0)</f>
        <v>C</v>
      </c>
      <c r="AT51" s="70" t="str">
        <f>VLOOKUP(AV51,'item list'!$C$3:$F$58,4,0)</f>
        <v>Kitchen Electronics</v>
      </c>
      <c r="AU51" s="80"/>
      <c r="AV51" s="48" t="str">
        <f>'[1]13.7-19.7'!$C$98</f>
        <v>Nồi lẩu điện Blue Star</v>
      </c>
      <c r="AW51" s="80"/>
      <c r="AX51" s="81"/>
      <c r="AY51" s="70" t="e">
        <f>VLOOKUP(BC51,'item list'!$C$3:$F$58,3,0)</f>
        <v>#N/A</v>
      </c>
      <c r="AZ51" s="72" t="e">
        <f>VLOOKUP(BC51,'item list'!$C$3:$F$58,2,0)</f>
        <v>#N/A</v>
      </c>
      <c r="BA51" s="70" t="e">
        <f>VLOOKUP(BC51,'item list'!$C$3:$F$58,4,0)</f>
        <v>#N/A</v>
      </c>
      <c r="BB51" s="80"/>
      <c r="BC51" s="48"/>
      <c r="BD51" s="80"/>
      <c r="BE51" s="81"/>
      <c r="BF51" s="70" t="e">
        <f>VLOOKUP(BJ51,'item list'!$C$3:$F$58,3,0)</f>
        <v>#N/A</v>
      </c>
      <c r="BG51" s="72" t="e">
        <f>VLOOKUP(BJ51,'item list'!$C$3:$F$58,2,0)</f>
        <v>#N/A</v>
      </c>
      <c r="BH51" s="70" t="e">
        <f>VLOOKUP(BJ51,'item list'!$C$3:$F$58,4,0)</f>
        <v>#N/A</v>
      </c>
      <c r="BI51" s="80"/>
      <c r="BJ51" s="48"/>
      <c r="BK51" s="81"/>
      <c r="BL51" s="70" t="e">
        <f>VLOOKUP(BP51,'item list'!$C$3:$F$58,3,0)</f>
        <v>#REF!</v>
      </c>
      <c r="BM51" s="72" t="e">
        <f>VLOOKUP(BP51,'item list'!$C$3:$F$58,2,0)</f>
        <v>#REF!</v>
      </c>
      <c r="BN51" s="70" t="e">
        <f>VLOOKUP(BP51,'item list'!$C$3:$F$58,4,0)</f>
        <v>#REF!</v>
      </c>
      <c r="BO51" s="80"/>
      <c r="BP51" s="48" t="e">
        <f>#REF!</f>
        <v>#REF!</v>
      </c>
      <c r="BQ51" s="81"/>
      <c r="BR51" s="70" t="e">
        <f>VLOOKUP(BV51,'item list'!$C$3:$F$58,3,0)</f>
        <v>#N/A</v>
      </c>
      <c r="BS51" s="72" t="e">
        <f>VLOOKUP(BV51,'item list'!$C$3:$F$58,2,0)</f>
        <v>#N/A</v>
      </c>
      <c r="BT51" s="70" t="e">
        <f>VLOOKUP(BV51,'item list'!$C$3:$F$58,4,0)</f>
        <v>#N/A</v>
      </c>
      <c r="BU51" s="48"/>
      <c r="BV51" s="48"/>
      <c r="BW51" s="78"/>
      <c r="BX51" s="77"/>
      <c r="BY51" s="77"/>
      <c r="BZ51" s="77"/>
      <c r="CA51" s="50"/>
      <c r="CB51" s="77"/>
    </row>
    <row r="52" spans="1:80" ht="20.100000000000001" customHeight="1" thickBot="1">
      <c r="A52" s="55"/>
      <c r="B52" s="101"/>
      <c r="C52" s="71"/>
      <c r="D52" s="70" t="e">
        <f>VLOOKUP(H52,'item list'!$C$3:$F$58,3,0)</f>
        <v>#N/A</v>
      </c>
      <c r="E52" s="72" t="e">
        <f>VLOOKUP(H52,'item list'!$C$3:$F$58,2,0)</f>
        <v>#N/A</v>
      </c>
      <c r="F52" s="70" t="e">
        <f>VLOOKUP(H52,'item list'!$C$3:$F$58,4,0)</f>
        <v>#N/A</v>
      </c>
      <c r="G52" s="70"/>
      <c r="H52" s="50"/>
      <c r="I52" s="80"/>
      <c r="J52" s="71"/>
      <c r="K52" s="70" t="e">
        <f>VLOOKUP(O52,'item list'!$C$3:$F$58,3,0)</f>
        <v>#N/A</v>
      </c>
      <c r="L52" s="72" t="e">
        <f>VLOOKUP(O52,'item list'!$C$3:$F$58,2,0)</f>
        <v>#N/A</v>
      </c>
      <c r="M52" s="73" t="e">
        <f>VLOOKUP(O52,'item list'!$C$3:$F$58,4,0)</f>
        <v>#N/A</v>
      </c>
      <c r="N52" s="80"/>
      <c r="O52" s="50"/>
      <c r="P52" s="80"/>
      <c r="Q52" s="80"/>
      <c r="R52" s="70" t="e">
        <f>VLOOKUP(V52,'item list'!$C$3:$F$58,3,0)</f>
        <v>#N/A</v>
      </c>
      <c r="S52" s="72" t="e">
        <f>VLOOKUP(V52,'item list'!$C$3:$F$58,2,0)</f>
        <v>#N/A</v>
      </c>
      <c r="T52" s="70" t="e">
        <f>VLOOKUP(V52,'item list'!$C$3:$F$58,4,0)</f>
        <v>#N/A</v>
      </c>
      <c r="U52" s="80"/>
      <c r="V52" s="50"/>
      <c r="W52" s="80"/>
      <c r="X52" s="81"/>
      <c r="Y52" s="70" t="e">
        <f>VLOOKUP(AC52,'item list'!$C$3:$F$58,3,0)</f>
        <v>#N/A</v>
      </c>
      <c r="Z52" s="72" t="e">
        <f>VLOOKUP(AC52,'item list'!$C$3:$F$58,2,0)</f>
        <v>#N/A</v>
      </c>
      <c r="AA52" s="70" t="e">
        <f>VLOOKUP(AC52,'item list'!$C$3:$F$58,4,0)</f>
        <v>#N/A</v>
      </c>
      <c r="AB52" s="80"/>
      <c r="AC52" s="50"/>
      <c r="AD52" s="80"/>
      <c r="AE52" s="80"/>
      <c r="AF52" s="70" t="e">
        <f>VLOOKUP(AJ52,'item list'!$C$3:$F$58,3,0)</f>
        <v>#N/A</v>
      </c>
      <c r="AG52" s="72" t="e">
        <f>VLOOKUP(AJ52,'item list'!$C$3:$F$58,2,0)</f>
        <v>#N/A</v>
      </c>
      <c r="AH52" s="70" t="e">
        <f>VLOOKUP(AJ52,'item list'!$C$3:$F$58,4,0)</f>
        <v>#N/A</v>
      </c>
      <c r="AI52" s="80"/>
      <c r="AJ52" s="50"/>
      <c r="AK52" s="80"/>
      <c r="AL52" s="70" t="e">
        <f>VLOOKUP(AP52,'item list'!$C$3:$F$58,3,0)</f>
        <v>#N/A</v>
      </c>
      <c r="AM52" s="72" t="e">
        <f>VLOOKUP(AP52,'item list'!$C$3:$F$58,2,0)</f>
        <v>#N/A</v>
      </c>
      <c r="AN52" s="70" t="e">
        <f>VLOOKUP(AP52,'item list'!$C$3:$F$58,4,0)</f>
        <v>#N/A</v>
      </c>
      <c r="AO52" s="80"/>
      <c r="AP52" s="50"/>
      <c r="AQ52" s="80"/>
      <c r="AR52" s="70" t="e">
        <f>VLOOKUP(AV52,'item list'!$C$3:$F$58,3,0)</f>
        <v>#N/A</v>
      </c>
      <c r="AS52" s="72" t="e">
        <f>VLOOKUP(AV52,'item list'!$C$3:$F$58,2,0)</f>
        <v>#N/A</v>
      </c>
      <c r="AT52" s="70" t="e">
        <f>VLOOKUP(AV52,'item list'!$C$3:$F$58,4,0)</f>
        <v>#N/A</v>
      </c>
      <c r="AU52" s="80"/>
      <c r="AV52" s="50"/>
      <c r="AW52" s="80"/>
      <c r="AX52" s="81"/>
      <c r="AY52" s="70" t="e">
        <f>VLOOKUP(BC52,'item list'!$C$3:$F$58,3,0)</f>
        <v>#N/A</v>
      </c>
      <c r="AZ52" s="72" t="e">
        <f>VLOOKUP(BC52,'item list'!$C$3:$F$58,2,0)</f>
        <v>#N/A</v>
      </c>
      <c r="BA52" s="70" t="e">
        <f>VLOOKUP(BC52,'item list'!$C$3:$F$58,4,0)</f>
        <v>#N/A</v>
      </c>
      <c r="BB52" s="80"/>
      <c r="BC52" s="50"/>
      <c r="BD52" s="80"/>
      <c r="BE52" s="81"/>
      <c r="BF52" s="70" t="e">
        <f>VLOOKUP(BJ52,'item list'!$C$3:$F$58,3,0)</f>
        <v>#N/A</v>
      </c>
      <c r="BG52" s="72" t="e">
        <f>VLOOKUP(BJ52,'item list'!$C$3:$F$58,2,0)</f>
        <v>#N/A</v>
      </c>
      <c r="BH52" s="70" t="e">
        <f>VLOOKUP(BJ52,'item list'!$C$3:$F$58,4,0)</f>
        <v>#N/A</v>
      </c>
      <c r="BI52" s="80"/>
      <c r="BJ52" s="50"/>
      <c r="BK52" s="81"/>
      <c r="BL52" s="70" t="e">
        <f>VLOOKUP(BP52,'item list'!$C$3:$F$58,3,0)</f>
        <v>#N/A</v>
      </c>
      <c r="BM52" s="72" t="e">
        <f>VLOOKUP(BP52,'item list'!$C$3:$F$58,2,0)</f>
        <v>#N/A</v>
      </c>
      <c r="BN52" s="70" t="e">
        <f>VLOOKUP(BP52,'item list'!$C$3:$F$58,4,0)</f>
        <v>#N/A</v>
      </c>
      <c r="BO52" s="80"/>
      <c r="BP52" s="50"/>
      <c r="BQ52" s="81"/>
      <c r="BR52" s="70" t="e">
        <f>VLOOKUP(BV52,'item list'!$C$3:$F$58,3,0)</f>
        <v>#N/A</v>
      </c>
      <c r="BS52" s="72" t="e">
        <f>VLOOKUP(BV52,'item list'!$C$3:$F$58,2,0)</f>
        <v>#N/A</v>
      </c>
      <c r="BT52" s="70" t="e">
        <f>VLOOKUP(BV52,'item list'!$C$3:$F$58,4,0)</f>
        <v>#N/A</v>
      </c>
      <c r="BU52" s="50"/>
      <c r="BV52" s="50"/>
      <c r="BW52" s="78"/>
      <c r="BX52" s="77"/>
      <c r="BY52" s="77"/>
      <c r="BZ52" s="48"/>
      <c r="CA52" s="77"/>
      <c r="CB52" s="77"/>
    </row>
    <row r="53" spans="1:80" ht="20.100000000000001" customHeight="1">
      <c r="A53" s="55"/>
      <c r="B53" s="84">
        <v>18</v>
      </c>
      <c r="C53" s="74"/>
      <c r="D53" s="68">
        <f>VLOOKUP(H53,'item list'!$C$3:$F$58,3,0)</f>
        <v>20.5</v>
      </c>
      <c r="E53" s="69" t="str">
        <f>VLOOKUP(H53,'item list'!$C$3:$F$58,2,0)</f>
        <v>B</v>
      </c>
      <c r="F53" s="68" t="str">
        <f>VLOOKUP(H53,'item list'!$C$3:$F$58,4,0)</f>
        <v>Kid</v>
      </c>
      <c r="G53" s="68"/>
      <c r="H53" s="54" t="str">
        <f>'[1]20.7-26.7'!$C$100</f>
        <v>Ba lô Tomi 8C</v>
      </c>
      <c r="I53" s="82"/>
      <c r="J53" s="83"/>
      <c r="K53" s="68">
        <f>VLOOKUP(O53,'item list'!$C$3:$F$58,3,0)</f>
        <v>20.5</v>
      </c>
      <c r="L53" s="69" t="str">
        <f>VLOOKUP(O53,'item list'!$C$3:$F$58,2,0)</f>
        <v>B</v>
      </c>
      <c r="M53" s="75" t="str">
        <f>VLOOKUP(O53,'item list'!$C$3:$F$58,4,0)</f>
        <v>Kid</v>
      </c>
      <c r="N53" s="82"/>
      <c r="O53" s="54" t="str">
        <f>'[1]20.7-26.7'!$C$100</f>
        <v>Ba lô Tomi 8C</v>
      </c>
      <c r="P53" s="82"/>
      <c r="Q53" s="82"/>
      <c r="R53" s="68">
        <f>VLOOKUP(V53,'item list'!$C$3:$F$58,3,0)</f>
        <v>20.5</v>
      </c>
      <c r="S53" s="69" t="str">
        <f>VLOOKUP(V53,'item list'!$C$3:$F$58,2,0)</f>
        <v>B</v>
      </c>
      <c r="T53" s="68" t="str">
        <f>VLOOKUP(V53,'item list'!$C$3:$F$58,4,0)</f>
        <v>Kid</v>
      </c>
      <c r="U53" s="82"/>
      <c r="V53" s="54" t="str">
        <f>'[1]20.7-26.7'!$C$100</f>
        <v>Ba lô Tomi 8C</v>
      </c>
      <c r="W53" s="82"/>
      <c r="X53" s="83"/>
      <c r="Y53" s="68">
        <f>VLOOKUP(AC53,'item list'!$C$3:$F$58,3,0)</f>
        <v>17</v>
      </c>
      <c r="Z53" s="69" t="str">
        <f>VLOOKUP(AC53,'item list'!$C$3:$F$58,2,0)</f>
        <v>B</v>
      </c>
      <c r="AA53" s="68" t="str">
        <f>VLOOKUP(AC53,'item list'!$C$3:$F$58,4,0)</f>
        <v>Household</v>
      </c>
      <c r="AB53" s="82"/>
      <c r="AC53" s="54" t="str">
        <f>'[1]13.7-19.7'!$C$100</f>
        <v>Máy khoan cầm tay 103 món D.I.Y</v>
      </c>
      <c r="AD53" s="82"/>
      <c r="AE53" s="82"/>
      <c r="AF53" s="68">
        <f>VLOOKUP(AJ53,'item list'!$C$3:$F$58,3,0)</f>
        <v>17</v>
      </c>
      <c r="AG53" s="69" t="str">
        <f>VLOOKUP(AJ53,'item list'!$C$3:$F$58,2,0)</f>
        <v>B</v>
      </c>
      <c r="AH53" s="68" t="str">
        <f>VLOOKUP(AJ53,'item list'!$C$3:$F$58,4,0)</f>
        <v>Household</v>
      </c>
      <c r="AI53" s="82"/>
      <c r="AJ53" s="54" t="str">
        <f>'[1]13.7-19.7'!$C$100</f>
        <v>Máy khoan cầm tay 103 món D.I.Y</v>
      </c>
      <c r="AK53" s="82"/>
      <c r="AL53" s="68">
        <f>VLOOKUP(AP53,'item list'!$C$3:$F$58,3,0)</f>
        <v>17</v>
      </c>
      <c r="AM53" s="69" t="str">
        <f>VLOOKUP(AP53,'item list'!$C$3:$F$58,2,0)</f>
        <v>B</v>
      </c>
      <c r="AN53" s="68" t="str">
        <f>VLOOKUP(AP53,'item list'!$C$3:$F$58,4,0)</f>
        <v>Household</v>
      </c>
      <c r="AO53" s="82"/>
      <c r="AP53" s="54" t="str">
        <f>'[1]13.7-19.7'!$C$100</f>
        <v>Máy khoan cầm tay 103 món D.I.Y</v>
      </c>
      <c r="AQ53" s="82"/>
      <c r="AR53" s="68">
        <f>VLOOKUP(AV53,'item list'!$C$3:$F$58,3,0)</f>
        <v>17</v>
      </c>
      <c r="AS53" s="69" t="str">
        <f>VLOOKUP(AV53,'item list'!$C$3:$F$58,2,0)</f>
        <v>B</v>
      </c>
      <c r="AT53" s="68" t="str">
        <f>VLOOKUP(AV53,'item list'!$C$3:$F$58,4,0)</f>
        <v>Household</v>
      </c>
      <c r="AU53" s="82"/>
      <c r="AV53" s="54" t="str">
        <f>'[1]13.7-19.7'!$C$100</f>
        <v>Máy khoan cầm tay 103 món D.I.Y</v>
      </c>
      <c r="AW53" s="82"/>
      <c r="AX53" s="83"/>
      <c r="AY53" s="68" t="e">
        <f>VLOOKUP(BC53,'item list'!$C$3:$F$58,3,0)</f>
        <v>#N/A</v>
      </c>
      <c r="AZ53" s="69" t="e">
        <f>VLOOKUP(BC53,'item list'!$C$3:$F$58,2,0)</f>
        <v>#N/A</v>
      </c>
      <c r="BA53" s="68" t="e">
        <f>VLOOKUP(BC53,'item list'!$C$3:$F$58,4,0)</f>
        <v>#N/A</v>
      </c>
      <c r="BB53" s="82"/>
      <c r="BC53" s="54"/>
      <c r="BD53" s="82"/>
      <c r="BE53" s="83"/>
      <c r="BF53" s="68" t="e">
        <f>VLOOKUP(BJ53,'item list'!$C$3:$F$58,3,0)</f>
        <v>#N/A</v>
      </c>
      <c r="BG53" s="69" t="e">
        <f>VLOOKUP(BJ53,'item list'!$C$3:$F$58,2,0)</f>
        <v>#N/A</v>
      </c>
      <c r="BH53" s="68" t="e">
        <f>VLOOKUP(BJ53,'item list'!$C$3:$F$58,4,0)</f>
        <v>#N/A</v>
      </c>
      <c r="BI53" s="82"/>
      <c r="BJ53" s="54"/>
      <c r="BK53" s="83"/>
      <c r="BL53" s="68" t="e">
        <f>VLOOKUP(BP53,'item list'!$C$3:$F$58,3,0)</f>
        <v>#REF!</v>
      </c>
      <c r="BM53" s="69" t="e">
        <f>VLOOKUP(BP53,'item list'!$C$3:$F$58,2,0)</f>
        <v>#REF!</v>
      </c>
      <c r="BN53" s="68" t="e">
        <f>VLOOKUP(BP53,'item list'!$C$3:$F$58,4,0)</f>
        <v>#REF!</v>
      </c>
      <c r="BO53" s="82"/>
      <c r="BP53" s="54" t="e">
        <f>#REF!</f>
        <v>#REF!</v>
      </c>
      <c r="BQ53" s="83"/>
      <c r="BR53" s="68" t="e">
        <f>VLOOKUP(BV53,'item list'!$C$3:$F$58,3,0)</f>
        <v>#N/A</v>
      </c>
      <c r="BS53" s="69" t="e">
        <f>VLOOKUP(BV53,'item list'!$C$3:$F$58,2,0)</f>
        <v>#N/A</v>
      </c>
      <c r="BT53" s="68" t="e">
        <f>VLOOKUP(BV53,'item list'!$C$3:$F$58,4,0)</f>
        <v>#N/A</v>
      </c>
      <c r="BU53" s="54"/>
      <c r="BV53" s="54"/>
      <c r="BW53" s="76">
        <v>18</v>
      </c>
      <c r="BX53" s="77"/>
      <c r="BY53" s="77"/>
      <c r="BZ53" s="77"/>
      <c r="CA53" s="77"/>
      <c r="CB53" s="77"/>
    </row>
    <row r="54" spans="1:80" ht="20.100000000000001" customHeight="1">
      <c r="A54" s="55"/>
      <c r="B54" s="85"/>
      <c r="C54" s="71"/>
      <c r="D54" s="70">
        <f>VLOOKUP(H54,'item list'!$C$3:$F$58,3,0)</f>
        <v>17</v>
      </c>
      <c r="E54" s="72" t="str">
        <f>VLOOKUP(H54,'item list'!$C$3:$F$58,2,0)</f>
        <v>B</v>
      </c>
      <c r="F54" s="70" t="str">
        <f>VLOOKUP(H54,'item list'!$C$3:$F$58,4,0)</f>
        <v>Kitchen Electronics</v>
      </c>
      <c r="G54" s="70"/>
      <c r="H54" s="50" t="str">
        <f>'[1]20.7-26.7'!$C$102</f>
        <v>Nồi cơm điện 3D Bigsun</v>
      </c>
      <c r="I54" s="80"/>
      <c r="J54" s="81"/>
      <c r="K54" s="70">
        <f>VLOOKUP(O54,'item list'!$C$3:$F$58,3,0)</f>
        <v>17</v>
      </c>
      <c r="L54" s="72" t="str">
        <f>VLOOKUP(O54,'item list'!$C$3:$F$58,2,0)</f>
        <v>B</v>
      </c>
      <c r="M54" s="73" t="str">
        <f>VLOOKUP(O54,'item list'!$C$3:$F$58,4,0)</f>
        <v>Kitchen Electronics</v>
      </c>
      <c r="N54" s="80"/>
      <c r="O54" s="50" t="str">
        <f>'[1]20.7-26.7'!$C$102</f>
        <v>Nồi cơm điện 3D Bigsun</v>
      </c>
      <c r="P54" s="80"/>
      <c r="Q54" s="80"/>
      <c r="R54" s="70">
        <f>VLOOKUP(V54,'item list'!$C$3:$F$58,3,0)</f>
        <v>17</v>
      </c>
      <c r="S54" s="72" t="str">
        <f>VLOOKUP(V54,'item list'!$C$3:$F$58,2,0)</f>
        <v>B</v>
      </c>
      <c r="T54" s="70" t="str">
        <f>VLOOKUP(V54,'item list'!$C$3:$F$58,4,0)</f>
        <v>Kitchen Electronics</v>
      </c>
      <c r="U54" s="80"/>
      <c r="V54" s="50" t="str">
        <f>'[1]20.7-26.7'!$C$102</f>
        <v>Nồi cơm điện 3D Bigsun</v>
      </c>
      <c r="W54" s="80"/>
      <c r="X54" s="81"/>
      <c r="Y54" s="70">
        <f>VLOOKUP(AC54,'item list'!$C$3:$F$58,3,0)</f>
        <v>17</v>
      </c>
      <c r="Z54" s="72" t="str">
        <f>VLOOKUP(AC54,'item list'!$C$3:$F$58,2,0)</f>
        <v>B</v>
      </c>
      <c r="AA54" s="70" t="str">
        <f>VLOOKUP(AC54,'item list'!$C$3:$F$58,4,0)</f>
        <v>Kitchen Electronics</v>
      </c>
      <c r="AB54" s="80"/>
      <c r="AC54" s="50" t="str">
        <f>'[1]13.7-19.7'!$C$102</f>
        <v>Nồi cơm điện 3D Bigsun</v>
      </c>
      <c r="AD54" s="80"/>
      <c r="AE54" s="80"/>
      <c r="AF54" s="70">
        <f>VLOOKUP(AJ54,'item list'!$C$3:$F$58,3,0)</f>
        <v>17</v>
      </c>
      <c r="AG54" s="72" t="str">
        <f>VLOOKUP(AJ54,'item list'!$C$3:$F$58,2,0)</f>
        <v>B</v>
      </c>
      <c r="AH54" s="70" t="str">
        <f>VLOOKUP(AJ54,'item list'!$C$3:$F$58,4,0)</f>
        <v>Kitchen Electronics</v>
      </c>
      <c r="AI54" s="80"/>
      <c r="AJ54" s="50" t="str">
        <f>'[1]13.7-19.7'!$C$102</f>
        <v>Nồi cơm điện 3D Bigsun</v>
      </c>
      <c r="AK54" s="80"/>
      <c r="AL54" s="70">
        <f>VLOOKUP(AP54,'item list'!$C$3:$F$58,3,0)</f>
        <v>17</v>
      </c>
      <c r="AM54" s="72" t="str">
        <f>VLOOKUP(AP54,'item list'!$C$3:$F$58,2,0)</f>
        <v>B</v>
      </c>
      <c r="AN54" s="70" t="str">
        <f>VLOOKUP(AP54,'item list'!$C$3:$F$58,4,0)</f>
        <v>Kitchen Electronics</v>
      </c>
      <c r="AO54" s="80"/>
      <c r="AP54" s="50" t="str">
        <f>'[1]13.7-19.7'!$C$102</f>
        <v>Nồi cơm điện 3D Bigsun</v>
      </c>
      <c r="AQ54" s="80"/>
      <c r="AR54" s="70">
        <f>VLOOKUP(AV54,'item list'!$C$3:$F$58,3,0)</f>
        <v>17</v>
      </c>
      <c r="AS54" s="72" t="str">
        <f>VLOOKUP(AV54,'item list'!$C$3:$F$58,2,0)</f>
        <v>B</v>
      </c>
      <c r="AT54" s="70" t="str">
        <f>VLOOKUP(AV54,'item list'!$C$3:$F$58,4,0)</f>
        <v>Kitchen Electronics</v>
      </c>
      <c r="AU54" s="80"/>
      <c r="AV54" s="50" t="str">
        <f>'[1]13.7-19.7'!$C$102</f>
        <v>Nồi cơm điện 3D Bigsun</v>
      </c>
      <c r="AW54" s="80"/>
      <c r="AX54" s="81"/>
      <c r="AY54" s="70" t="e">
        <f>VLOOKUP(BC54,'item list'!$C$3:$F$58,3,0)</f>
        <v>#N/A</v>
      </c>
      <c r="AZ54" s="72" t="e">
        <f>VLOOKUP(BC54,'item list'!$C$3:$F$58,2,0)</f>
        <v>#N/A</v>
      </c>
      <c r="BA54" s="70" t="e">
        <f>VLOOKUP(BC54,'item list'!$C$3:$F$58,4,0)</f>
        <v>#N/A</v>
      </c>
      <c r="BB54" s="80"/>
      <c r="BC54" s="50"/>
      <c r="BD54" s="80"/>
      <c r="BE54" s="81"/>
      <c r="BF54" s="70" t="e">
        <f>VLOOKUP(BJ54,'item list'!$C$3:$F$58,3,0)</f>
        <v>#N/A</v>
      </c>
      <c r="BG54" s="72" t="e">
        <f>VLOOKUP(BJ54,'item list'!$C$3:$F$58,2,0)</f>
        <v>#N/A</v>
      </c>
      <c r="BH54" s="70" t="e">
        <f>VLOOKUP(BJ54,'item list'!$C$3:$F$58,4,0)</f>
        <v>#N/A</v>
      </c>
      <c r="BI54" s="80"/>
      <c r="BJ54" s="50"/>
      <c r="BK54" s="81"/>
      <c r="BL54" s="70" t="e">
        <f>VLOOKUP(BP54,'item list'!$C$3:$F$58,3,0)</f>
        <v>#REF!</v>
      </c>
      <c r="BM54" s="72" t="e">
        <f>VLOOKUP(BP54,'item list'!$C$3:$F$58,2,0)</f>
        <v>#REF!</v>
      </c>
      <c r="BN54" s="70" t="e">
        <f>VLOOKUP(BP54,'item list'!$C$3:$F$58,4,0)</f>
        <v>#REF!</v>
      </c>
      <c r="BO54" s="80"/>
      <c r="BP54" s="50" t="e">
        <f>#REF!</f>
        <v>#REF!</v>
      </c>
      <c r="BQ54" s="81"/>
      <c r="BR54" s="70" t="e">
        <f>VLOOKUP(BV54,'item list'!$C$3:$F$58,3,0)</f>
        <v>#N/A</v>
      </c>
      <c r="BS54" s="72" t="e">
        <f>VLOOKUP(BV54,'item list'!$C$3:$F$58,2,0)</f>
        <v>#N/A</v>
      </c>
      <c r="BT54" s="70" t="e">
        <f>VLOOKUP(BV54,'item list'!$C$3:$F$58,4,0)</f>
        <v>#N/A</v>
      </c>
      <c r="BU54" s="50"/>
      <c r="BV54" s="50"/>
      <c r="BW54" s="78"/>
      <c r="BX54" s="48"/>
      <c r="BY54" s="77"/>
      <c r="BZ54" s="50"/>
      <c r="CA54" s="77"/>
      <c r="CB54" s="77"/>
    </row>
    <row r="55" spans="1:80" ht="20.100000000000001" customHeight="1">
      <c r="A55" s="55"/>
      <c r="B55" s="85"/>
      <c r="C55" s="71"/>
      <c r="D55" s="70">
        <f>VLOOKUP(H55,'item list'!$C$3:$F$58,3,0)</f>
        <v>17</v>
      </c>
      <c r="E55" s="72" t="str">
        <f>VLOOKUP(H55,'item list'!$C$3:$F$58,2,0)</f>
        <v>B</v>
      </c>
      <c r="F55" s="70" t="str">
        <f>VLOOKUP(H55,'item list'!$C$3:$F$58,4,0)</f>
        <v>Household</v>
      </c>
      <c r="G55" s="70"/>
      <c r="H55" s="50" t="str">
        <f>'[1]20.7-26.7'!$C$104</f>
        <v>Máy khoan cầm tay 103 món D.I.Y</v>
      </c>
      <c r="I55" s="80"/>
      <c r="J55" s="81"/>
      <c r="K55" s="70">
        <f>VLOOKUP(O55,'item list'!$C$3:$F$58,3,0)</f>
        <v>17</v>
      </c>
      <c r="L55" s="72" t="str">
        <f>VLOOKUP(O55,'item list'!$C$3:$F$58,2,0)</f>
        <v>B</v>
      </c>
      <c r="M55" s="73" t="str">
        <f>VLOOKUP(O55,'item list'!$C$3:$F$58,4,0)</f>
        <v>Household</v>
      </c>
      <c r="N55" s="80"/>
      <c r="O55" s="50" t="str">
        <f>'[1]20.7-26.7'!$C$104</f>
        <v>Máy khoan cầm tay 103 món D.I.Y</v>
      </c>
      <c r="P55" s="80"/>
      <c r="Q55" s="80"/>
      <c r="R55" s="70">
        <f>VLOOKUP(V55,'item list'!$C$3:$F$58,3,0)</f>
        <v>17</v>
      </c>
      <c r="S55" s="72" t="str">
        <f>VLOOKUP(V55,'item list'!$C$3:$F$58,2,0)</f>
        <v>B</v>
      </c>
      <c r="T55" s="70" t="str">
        <f>VLOOKUP(V55,'item list'!$C$3:$F$58,4,0)</f>
        <v>Household</v>
      </c>
      <c r="U55" s="80"/>
      <c r="V55" s="50" t="str">
        <f>'[1]20.7-26.7'!$C$104</f>
        <v>Máy khoan cầm tay 103 món D.I.Y</v>
      </c>
      <c r="W55" s="80"/>
      <c r="X55" s="81"/>
      <c r="Y55" s="70">
        <f>VLOOKUP(AC55,'item list'!$C$3:$F$58,3,0)</f>
        <v>14.5</v>
      </c>
      <c r="Z55" s="72" t="str">
        <f>VLOOKUP(AC55,'item list'!$C$3:$F$58,2,0)</f>
        <v>B</v>
      </c>
      <c r="AA55" s="70" t="str">
        <f>VLOOKUP(AC55,'item list'!$C$3:$F$58,4,0)</f>
        <v>Home Appliance</v>
      </c>
      <c r="AB55" s="80"/>
      <c r="AC55" s="50" t="str">
        <f>'[1]13.7-19.7'!$C$104</f>
        <v>Bếp gas HN Miroka 2 vòng nhiệt</v>
      </c>
      <c r="AD55" s="80"/>
      <c r="AE55" s="80"/>
      <c r="AF55" s="70">
        <f>VLOOKUP(AJ55,'item list'!$C$3:$F$58,3,0)</f>
        <v>14.5</v>
      </c>
      <c r="AG55" s="72" t="str">
        <f>VLOOKUP(AJ55,'item list'!$C$3:$F$58,2,0)</f>
        <v>B</v>
      </c>
      <c r="AH55" s="70" t="str">
        <f>VLOOKUP(AJ55,'item list'!$C$3:$F$58,4,0)</f>
        <v>Home Appliance</v>
      </c>
      <c r="AI55" s="80"/>
      <c r="AJ55" s="50" t="str">
        <f>'[1]13.7-19.7'!$C$104</f>
        <v>Bếp gas HN Miroka 2 vòng nhiệt</v>
      </c>
      <c r="AK55" s="80"/>
      <c r="AL55" s="70">
        <f>VLOOKUP(AP55,'item list'!$C$3:$F$58,3,0)</f>
        <v>14.5</v>
      </c>
      <c r="AM55" s="72" t="str">
        <f>VLOOKUP(AP55,'item list'!$C$3:$F$58,2,0)</f>
        <v>B</v>
      </c>
      <c r="AN55" s="70" t="str">
        <f>VLOOKUP(AP55,'item list'!$C$3:$F$58,4,0)</f>
        <v>Home Appliance</v>
      </c>
      <c r="AO55" s="80"/>
      <c r="AP55" s="50" t="str">
        <f>'[1]13.7-19.7'!$C$104</f>
        <v>Bếp gas HN Miroka 2 vòng nhiệt</v>
      </c>
      <c r="AQ55" s="80"/>
      <c r="AR55" s="70">
        <f>VLOOKUP(AV55,'item list'!$C$3:$F$58,3,0)</f>
        <v>14.5</v>
      </c>
      <c r="AS55" s="72" t="str">
        <f>VLOOKUP(AV55,'item list'!$C$3:$F$58,2,0)</f>
        <v>B</v>
      </c>
      <c r="AT55" s="70" t="str">
        <f>VLOOKUP(AV55,'item list'!$C$3:$F$58,4,0)</f>
        <v>Home Appliance</v>
      </c>
      <c r="AU55" s="80"/>
      <c r="AV55" s="50" t="str">
        <f>'[1]13.7-19.7'!$C$104</f>
        <v>Bếp gas HN Miroka 2 vòng nhiệt</v>
      </c>
      <c r="AW55" s="80"/>
      <c r="AX55" s="81"/>
      <c r="AY55" s="70" t="e">
        <f>VLOOKUP(BC55,'item list'!$C$3:$F$58,3,0)</f>
        <v>#N/A</v>
      </c>
      <c r="AZ55" s="72" t="e">
        <f>VLOOKUP(BC55,'item list'!$C$3:$F$58,2,0)</f>
        <v>#N/A</v>
      </c>
      <c r="BA55" s="70" t="e">
        <f>VLOOKUP(BC55,'item list'!$C$3:$F$58,4,0)</f>
        <v>#N/A</v>
      </c>
      <c r="BB55" s="80"/>
      <c r="BC55" s="50"/>
      <c r="BD55" s="80"/>
      <c r="BE55" s="81"/>
      <c r="BF55" s="70" t="e">
        <f>VLOOKUP(BJ55,'item list'!$C$3:$F$58,3,0)</f>
        <v>#N/A</v>
      </c>
      <c r="BG55" s="72" t="e">
        <f>VLOOKUP(BJ55,'item list'!$C$3:$F$58,2,0)</f>
        <v>#N/A</v>
      </c>
      <c r="BH55" s="70" t="e">
        <f>VLOOKUP(BJ55,'item list'!$C$3:$F$58,4,0)</f>
        <v>#N/A</v>
      </c>
      <c r="BI55" s="80"/>
      <c r="BJ55" s="50"/>
      <c r="BK55" s="81"/>
      <c r="BL55" s="70" t="e">
        <f>VLOOKUP(BP55,'item list'!$C$3:$F$58,3,0)</f>
        <v>#REF!</v>
      </c>
      <c r="BM55" s="72" t="e">
        <f>VLOOKUP(BP55,'item list'!$C$3:$F$58,2,0)</f>
        <v>#REF!</v>
      </c>
      <c r="BN55" s="70" t="e">
        <f>VLOOKUP(BP55,'item list'!$C$3:$F$58,4,0)</f>
        <v>#REF!</v>
      </c>
      <c r="BO55" s="80"/>
      <c r="BP55" s="50" t="e">
        <f>#REF!</f>
        <v>#REF!</v>
      </c>
      <c r="BQ55" s="81"/>
      <c r="BR55" s="70" t="e">
        <f>VLOOKUP(BV55,'item list'!$C$3:$F$58,3,0)</f>
        <v>#N/A</v>
      </c>
      <c r="BS55" s="72" t="e">
        <f>VLOOKUP(BV55,'item list'!$C$3:$F$58,2,0)</f>
        <v>#N/A</v>
      </c>
      <c r="BT55" s="70" t="e">
        <f>VLOOKUP(BV55,'item list'!$C$3:$F$58,4,0)</f>
        <v>#N/A</v>
      </c>
      <c r="BU55" s="50"/>
      <c r="BV55" s="50"/>
      <c r="BW55" s="78"/>
      <c r="BX55" s="48"/>
      <c r="BY55" s="50"/>
      <c r="BZ55" s="77"/>
      <c r="CA55" s="50"/>
      <c r="CB55" s="77"/>
    </row>
    <row r="56" spans="1:80" ht="20.100000000000001" customHeight="1" thickBot="1">
      <c r="A56" s="55"/>
      <c r="B56" s="85"/>
      <c r="C56" s="71"/>
      <c r="D56" s="70" t="e">
        <f>VLOOKUP(H56,'item list'!$C$3:$F$58,3,0)</f>
        <v>#N/A</v>
      </c>
      <c r="E56" s="72" t="e">
        <f>VLOOKUP(H56,'item list'!$C$3:$F$58,2,0)</f>
        <v>#N/A</v>
      </c>
      <c r="F56" s="70" t="e">
        <f>VLOOKUP(H56,'item list'!$C$3:$F$58,4,0)</f>
        <v>#N/A</v>
      </c>
      <c r="G56" s="70"/>
      <c r="H56" s="50"/>
      <c r="I56" s="80"/>
      <c r="J56" s="81"/>
      <c r="K56" s="70" t="e">
        <f>VLOOKUP(O56,'item list'!$C$3:$F$58,3,0)</f>
        <v>#N/A</v>
      </c>
      <c r="L56" s="72" t="e">
        <f>VLOOKUP(O56,'item list'!$C$3:$F$58,2,0)</f>
        <v>#N/A</v>
      </c>
      <c r="M56" s="73" t="e">
        <f>VLOOKUP(O56,'item list'!$C$3:$F$58,4,0)</f>
        <v>#N/A</v>
      </c>
      <c r="N56" s="80"/>
      <c r="O56" s="50"/>
      <c r="P56" s="80"/>
      <c r="Q56" s="80"/>
      <c r="R56" s="70" t="e">
        <f>VLOOKUP(V56,'item list'!$C$3:$F$58,3,0)</f>
        <v>#N/A</v>
      </c>
      <c r="S56" s="72" t="e">
        <f>VLOOKUP(V56,'item list'!$C$3:$F$58,2,0)</f>
        <v>#N/A</v>
      </c>
      <c r="T56" s="70" t="e">
        <f>VLOOKUP(V56,'item list'!$C$3:$F$58,4,0)</f>
        <v>#N/A</v>
      </c>
      <c r="U56" s="80"/>
      <c r="V56" s="50"/>
      <c r="W56" s="80"/>
      <c r="X56" s="81"/>
      <c r="Y56" s="70" t="e">
        <f>VLOOKUP(AC56,'item list'!$C$3:$F$58,3,0)</f>
        <v>#N/A</v>
      </c>
      <c r="Z56" s="72" t="e">
        <f>VLOOKUP(AC56,'item list'!$C$3:$F$58,2,0)</f>
        <v>#N/A</v>
      </c>
      <c r="AA56" s="70" t="e">
        <f>VLOOKUP(AC56,'item list'!$C$3:$F$58,4,0)</f>
        <v>#N/A</v>
      </c>
      <c r="AB56" s="80"/>
      <c r="AC56" s="50"/>
      <c r="AD56" s="80"/>
      <c r="AE56" s="80"/>
      <c r="AF56" s="70" t="e">
        <f>VLOOKUP(AJ56,'item list'!$C$3:$F$58,3,0)</f>
        <v>#N/A</v>
      </c>
      <c r="AG56" s="72" t="e">
        <f>VLOOKUP(AJ56,'item list'!$C$3:$F$58,2,0)</f>
        <v>#N/A</v>
      </c>
      <c r="AH56" s="70" t="e">
        <f>VLOOKUP(AJ56,'item list'!$C$3:$F$58,4,0)</f>
        <v>#N/A</v>
      </c>
      <c r="AI56" s="80"/>
      <c r="AJ56" s="50"/>
      <c r="AK56" s="80"/>
      <c r="AL56" s="70" t="e">
        <f>VLOOKUP(AP56,'item list'!$C$3:$F$58,3,0)</f>
        <v>#N/A</v>
      </c>
      <c r="AM56" s="72" t="e">
        <f>VLOOKUP(AP56,'item list'!$C$3:$F$58,2,0)</f>
        <v>#N/A</v>
      </c>
      <c r="AN56" s="70" t="e">
        <f>VLOOKUP(AP56,'item list'!$C$3:$F$58,4,0)</f>
        <v>#N/A</v>
      </c>
      <c r="AO56" s="80"/>
      <c r="AP56" s="50"/>
      <c r="AQ56" s="80"/>
      <c r="AR56" s="70" t="e">
        <f>VLOOKUP(AV56,'item list'!$C$3:$F$58,3,0)</f>
        <v>#N/A</v>
      </c>
      <c r="AS56" s="72" t="e">
        <f>VLOOKUP(AV56,'item list'!$C$3:$F$58,2,0)</f>
        <v>#N/A</v>
      </c>
      <c r="AT56" s="70" t="e">
        <f>VLOOKUP(AV56,'item list'!$C$3:$F$58,4,0)</f>
        <v>#N/A</v>
      </c>
      <c r="AU56" s="80"/>
      <c r="AV56" s="50"/>
      <c r="AW56" s="80"/>
      <c r="AX56" s="81"/>
      <c r="AY56" s="70" t="e">
        <f>VLOOKUP(BC56,'item list'!$C$3:$F$58,3,0)</f>
        <v>#N/A</v>
      </c>
      <c r="AZ56" s="72" t="e">
        <f>VLOOKUP(BC56,'item list'!$C$3:$F$58,2,0)</f>
        <v>#N/A</v>
      </c>
      <c r="BA56" s="70" t="e">
        <f>VLOOKUP(BC56,'item list'!$C$3:$F$58,4,0)</f>
        <v>#N/A</v>
      </c>
      <c r="BB56" s="80"/>
      <c r="BC56" s="50"/>
      <c r="BD56" s="80"/>
      <c r="BE56" s="81"/>
      <c r="BF56" s="70" t="e">
        <f>VLOOKUP(BJ56,'item list'!$C$3:$F$58,3,0)</f>
        <v>#N/A</v>
      </c>
      <c r="BG56" s="72" t="e">
        <f>VLOOKUP(BJ56,'item list'!$C$3:$F$58,2,0)</f>
        <v>#N/A</v>
      </c>
      <c r="BH56" s="70" t="e">
        <f>VLOOKUP(BJ56,'item list'!$C$3:$F$58,4,0)</f>
        <v>#N/A</v>
      </c>
      <c r="BI56" s="80"/>
      <c r="BJ56" s="50"/>
      <c r="BK56" s="81"/>
      <c r="BL56" s="70" t="e">
        <f>VLOOKUP(BP56,'item list'!$C$3:$F$58,3,0)</f>
        <v>#N/A</v>
      </c>
      <c r="BM56" s="72" t="e">
        <f>VLOOKUP(BP56,'item list'!$C$3:$F$58,2,0)</f>
        <v>#N/A</v>
      </c>
      <c r="BN56" s="70" t="e">
        <f>VLOOKUP(BP56,'item list'!$C$3:$F$58,4,0)</f>
        <v>#N/A</v>
      </c>
      <c r="BO56" s="80"/>
      <c r="BP56" s="50"/>
      <c r="BQ56" s="81"/>
      <c r="BR56" s="70" t="e">
        <f>VLOOKUP(BV56,'item list'!$C$3:$F$58,3,0)</f>
        <v>#N/A</v>
      </c>
      <c r="BS56" s="72" t="e">
        <f>VLOOKUP(BV56,'item list'!$C$3:$F$58,2,0)</f>
        <v>#N/A</v>
      </c>
      <c r="BT56" s="70" t="e">
        <f>VLOOKUP(BV56,'item list'!$C$3:$F$58,4,0)</f>
        <v>#N/A</v>
      </c>
      <c r="BU56" s="50"/>
      <c r="BV56" s="50"/>
      <c r="BW56" s="78"/>
      <c r="BX56" s="77"/>
      <c r="BY56" s="48"/>
      <c r="BZ56" s="50"/>
      <c r="CA56" s="77"/>
      <c r="CB56" s="77"/>
    </row>
    <row r="57" spans="1:80" ht="20.100000000000001" customHeight="1">
      <c r="A57" s="55"/>
      <c r="B57" s="84">
        <v>19</v>
      </c>
      <c r="C57" s="71"/>
      <c r="D57" s="70">
        <f>VLOOKUP(H57,'item list'!$C$3:$F$58,3,0)</f>
        <v>17</v>
      </c>
      <c r="E57" s="72" t="str">
        <f>VLOOKUP(H57,'item list'!$C$3:$F$58,2,0)</f>
        <v>B</v>
      </c>
      <c r="F57" s="70" t="str">
        <f>VLOOKUP(H57,'item list'!$C$3:$F$58,4,0)</f>
        <v>Fashion</v>
      </c>
      <c r="G57" s="70"/>
      <c r="H57" s="48" t="str">
        <f>'[1]20.7-26.7'!$C$106</f>
        <v>Bộ 3 quần Jegging Vita Bela 2015</v>
      </c>
      <c r="I57" s="80"/>
      <c r="J57" s="81"/>
      <c r="K57" s="70">
        <f>VLOOKUP(O57,'item list'!$C$3:$F$58,3,0)</f>
        <v>17</v>
      </c>
      <c r="L57" s="72" t="str">
        <f>VLOOKUP(O57,'item list'!$C$3:$F$58,2,0)</f>
        <v>B</v>
      </c>
      <c r="M57" s="73" t="str">
        <f>VLOOKUP(O57,'item list'!$C$3:$F$58,4,0)</f>
        <v>Fashion</v>
      </c>
      <c r="N57" s="80"/>
      <c r="O57" s="48" t="str">
        <f>'[1]20.7-26.7'!$C$106</f>
        <v>Bộ 3 quần Jegging Vita Bela 2015</v>
      </c>
      <c r="P57" s="80"/>
      <c r="Q57" s="80"/>
      <c r="R57" s="70">
        <f>VLOOKUP(V57,'item list'!$C$3:$F$58,3,0)</f>
        <v>17</v>
      </c>
      <c r="S57" s="72" t="str">
        <f>VLOOKUP(V57,'item list'!$C$3:$F$58,2,0)</f>
        <v>B</v>
      </c>
      <c r="T57" s="70" t="str">
        <f>VLOOKUP(V57,'item list'!$C$3:$F$58,4,0)</f>
        <v>Fashion</v>
      </c>
      <c r="U57" s="80"/>
      <c r="V57" s="48" t="str">
        <f>'[1]20.7-26.7'!$C$106</f>
        <v>Bộ 3 quần Jegging Vita Bela 2015</v>
      </c>
      <c r="W57" s="80"/>
      <c r="X57" s="83"/>
      <c r="Y57" s="68">
        <f>VLOOKUP(AC57,'item list'!$C$3:$F$58,3,0)</f>
        <v>17</v>
      </c>
      <c r="Z57" s="69" t="str">
        <f>VLOOKUP(AC57,'item list'!$C$3:$F$58,2,0)</f>
        <v>B</v>
      </c>
      <c r="AA57" s="68" t="str">
        <f>VLOOKUP(AC57,'item list'!$C$3:$F$58,4,0)</f>
        <v>Fashion</v>
      </c>
      <c r="AB57" s="82"/>
      <c r="AC57" s="48" t="str">
        <f>'[1]13.7-19.7'!$C$106</f>
        <v>Bộ 3 quần Jegging Vita Bela 2015</v>
      </c>
      <c r="AD57" s="82"/>
      <c r="AE57" s="83"/>
      <c r="AF57" s="68">
        <f>VLOOKUP(AJ57,'item list'!$C$3:$F$58,3,0)</f>
        <v>17</v>
      </c>
      <c r="AG57" s="69" t="str">
        <f>VLOOKUP(AJ57,'item list'!$C$3:$F$58,2,0)</f>
        <v>B</v>
      </c>
      <c r="AH57" s="68" t="str">
        <f>VLOOKUP(AJ57,'item list'!$C$3:$F$58,4,0)</f>
        <v>Fashion</v>
      </c>
      <c r="AI57" s="82"/>
      <c r="AJ57" s="48" t="str">
        <f>'[1]13.7-19.7'!$C$106</f>
        <v>Bộ 3 quần Jegging Vita Bela 2015</v>
      </c>
      <c r="AK57" s="83"/>
      <c r="AL57" s="68">
        <f>VLOOKUP(AP57,'item list'!$C$3:$F$58,3,0)</f>
        <v>17</v>
      </c>
      <c r="AM57" s="69" t="str">
        <f>VLOOKUP(AP57,'item list'!$C$3:$F$58,2,0)</f>
        <v>B</v>
      </c>
      <c r="AN57" s="68" t="str">
        <f>VLOOKUP(AP57,'item list'!$C$3:$F$58,4,0)</f>
        <v>Fashion</v>
      </c>
      <c r="AO57" s="82"/>
      <c r="AP57" s="48" t="str">
        <f>'[1]13.7-19.7'!$C$106</f>
        <v>Bộ 3 quần Jegging Vita Bela 2015</v>
      </c>
      <c r="AQ57" s="83"/>
      <c r="AR57" s="68">
        <f>VLOOKUP(AV57,'item list'!$C$3:$F$58,3,0)</f>
        <v>17</v>
      </c>
      <c r="AS57" s="69" t="str">
        <f>VLOOKUP(AV57,'item list'!$C$3:$F$58,2,0)</f>
        <v>B</v>
      </c>
      <c r="AT57" s="68" t="str">
        <f>VLOOKUP(AV57,'item list'!$C$3:$F$58,4,0)</f>
        <v>Fashion</v>
      </c>
      <c r="AU57" s="82"/>
      <c r="AV57" s="48" t="str">
        <f>'[1]13.7-19.7'!$C$106</f>
        <v>Bộ 3 quần Jegging Vita Bela 2015</v>
      </c>
      <c r="AW57" s="80"/>
      <c r="AX57" s="81"/>
      <c r="AY57" s="70" t="e">
        <f>VLOOKUP(BC57,'item list'!$C$3:$F$58,3,0)</f>
        <v>#N/A</v>
      </c>
      <c r="AZ57" s="72" t="e">
        <f>VLOOKUP(BC57,'item list'!$C$3:$F$58,2,0)</f>
        <v>#N/A</v>
      </c>
      <c r="BA57" s="70" t="e">
        <f>VLOOKUP(BC57,'item list'!$C$3:$F$58,4,0)</f>
        <v>#N/A</v>
      </c>
      <c r="BB57" s="80"/>
      <c r="BC57" s="48"/>
      <c r="BD57" s="80"/>
      <c r="BE57" s="81"/>
      <c r="BF57" s="70" t="e">
        <f>VLOOKUP(BJ57,'item list'!$C$3:$F$58,3,0)</f>
        <v>#N/A</v>
      </c>
      <c r="BG57" s="72" t="e">
        <f>VLOOKUP(BJ57,'item list'!$C$3:$F$58,2,0)</f>
        <v>#N/A</v>
      </c>
      <c r="BH57" s="70" t="e">
        <f>VLOOKUP(BJ57,'item list'!$C$3:$F$58,4,0)</f>
        <v>#N/A</v>
      </c>
      <c r="BI57" s="80"/>
      <c r="BJ57" s="48"/>
      <c r="BK57" s="81"/>
      <c r="BL57" s="70" t="e">
        <f>VLOOKUP(BP57,'item list'!$C$3:$F$58,3,0)</f>
        <v>#REF!</v>
      </c>
      <c r="BM57" s="72" t="e">
        <f>VLOOKUP(BP57,'item list'!$C$3:$F$58,2,0)</f>
        <v>#REF!</v>
      </c>
      <c r="BN57" s="70" t="e">
        <f>VLOOKUP(BP57,'item list'!$C$3:$F$58,4,0)</f>
        <v>#REF!</v>
      </c>
      <c r="BO57" s="80"/>
      <c r="BP57" s="48" t="e">
        <f>#REF!</f>
        <v>#REF!</v>
      </c>
      <c r="BQ57" s="81"/>
      <c r="BR57" s="70" t="e">
        <f>VLOOKUP(BV57,'item list'!$C$3:$F$58,3,0)</f>
        <v>#N/A</v>
      </c>
      <c r="BS57" s="72" t="e">
        <f>VLOOKUP(BV57,'item list'!$C$3:$F$58,2,0)</f>
        <v>#N/A</v>
      </c>
      <c r="BT57" s="70" t="e">
        <f>VLOOKUP(BV57,'item list'!$C$3:$F$58,4,0)</f>
        <v>#N/A</v>
      </c>
      <c r="BU57" s="48"/>
      <c r="BV57" s="48"/>
      <c r="BW57" s="76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5"/>
      <c r="C58" s="71"/>
      <c r="D58" s="70">
        <f>VLOOKUP(H58,'item list'!$C$3:$F$58,3,0)</f>
        <v>17.5</v>
      </c>
      <c r="E58" s="72" t="str">
        <f>VLOOKUP(H58,'item list'!$C$3:$F$58,2,0)</f>
        <v>A</v>
      </c>
      <c r="F58" s="70" t="str">
        <f>VLOOKUP(H58,'item list'!$C$3:$F$58,4,0)</f>
        <v>Digital - Electronics</v>
      </c>
      <c r="G58" s="70"/>
      <c r="H58" s="48" t="str">
        <f>'[1]20.7-26.7'!$C$108</f>
        <v>Điện thoại di động Coocel M6</v>
      </c>
      <c r="I58" s="80"/>
      <c r="J58" s="81"/>
      <c r="K58" s="70">
        <f>VLOOKUP(O58,'item list'!$C$3:$F$58,3,0)</f>
        <v>17.5</v>
      </c>
      <c r="L58" s="72" t="str">
        <f>VLOOKUP(O58,'item list'!$C$3:$F$58,2,0)</f>
        <v>A</v>
      </c>
      <c r="M58" s="73" t="str">
        <f>VLOOKUP(O58,'item list'!$C$3:$F$58,4,0)</f>
        <v>Digital - Electronics</v>
      </c>
      <c r="N58" s="80"/>
      <c r="O58" s="48" t="str">
        <f>'[1]20.7-26.7'!$C$108</f>
        <v>Điện thoại di động Coocel M6</v>
      </c>
      <c r="P58" s="80"/>
      <c r="Q58" s="80"/>
      <c r="R58" s="70">
        <f>VLOOKUP(V58,'item list'!$C$3:$F$58,3,0)</f>
        <v>17.5</v>
      </c>
      <c r="S58" s="72" t="str">
        <f>VLOOKUP(V58,'item list'!$C$3:$F$58,2,0)</f>
        <v>A</v>
      </c>
      <c r="T58" s="70" t="str">
        <f>VLOOKUP(V58,'item list'!$C$3:$F$58,4,0)</f>
        <v>Digital - Electronics</v>
      </c>
      <c r="U58" s="80"/>
      <c r="V58" s="48" t="str">
        <f>'[1]20.7-26.7'!$C$108</f>
        <v>Điện thoại di động Coocel M6</v>
      </c>
      <c r="W58" s="80"/>
      <c r="X58" s="81"/>
      <c r="Y58" s="70">
        <f>VLOOKUP(AC58,'item list'!$C$3:$F$58,3,0)</f>
        <v>17.5</v>
      </c>
      <c r="Z58" s="72" t="str">
        <f>VLOOKUP(AC58,'item list'!$C$3:$F$58,2,0)</f>
        <v>A</v>
      </c>
      <c r="AA58" s="70" t="str">
        <f>VLOOKUP(AC58,'item list'!$C$3:$F$58,4,0)</f>
        <v>Digital - Electronics</v>
      </c>
      <c r="AB58" s="80"/>
      <c r="AC58" s="48" t="str">
        <f>'[1]13.7-19.7'!$C$108</f>
        <v>Điện thoại di động Coocel M6</v>
      </c>
      <c r="AD58" s="80"/>
      <c r="AE58" s="81"/>
      <c r="AF58" s="70">
        <f>VLOOKUP(AJ58,'item list'!$C$3:$F$58,3,0)</f>
        <v>17.5</v>
      </c>
      <c r="AG58" s="72" t="str">
        <f>VLOOKUP(AJ58,'item list'!$C$3:$F$58,2,0)</f>
        <v>A</v>
      </c>
      <c r="AH58" s="70" t="str">
        <f>VLOOKUP(AJ58,'item list'!$C$3:$F$58,4,0)</f>
        <v>Digital - Electronics</v>
      </c>
      <c r="AI58" s="80"/>
      <c r="AJ58" s="48" t="str">
        <f>'[1]13.7-19.7'!$C$108</f>
        <v>Điện thoại di động Coocel M6</v>
      </c>
      <c r="AK58" s="81"/>
      <c r="AL58" s="70">
        <f>VLOOKUP(AP58,'item list'!$C$3:$F$58,3,0)</f>
        <v>17.5</v>
      </c>
      <c r="AM58" s="72" t="str">
        <f>VLOOKUP(AP58,'item list'!$C$3:$F$58,2,0)</f>
        <v>A</v>
      </c>
      <c r="AN58" s="70" t="str">
        <f>VLOOKUP(AP58,'item list'!$C$3:$F$58,4,0)</f>
        <v>Digital - Electronics</v>
      </c>
      <c r="AO58" s="80"/>
      <c r="AP58" s="48" t="str">
        <f>'[1]13.7-19.7'!$C$108</f>
        <v>Điện thoại di động Coocel M6</v>
      </c>
      <c r="AQ58" s="81"/>
      <c r="AR58" s="70">
        <f>VLOOKUP(AV58,'item list'!$C$3:$F$58,3,0)</f>
        <v>17.5</v>
      </c>
      <c r="AS58" s="72" t="str">
        <f>VLOOKUP(AV58,'item list'!$C$3:$F$58,2,0)</f>
        <v>A</v>
      </c>
      <c r="AT58" s="70" t="str">
        <f>VLOOKUP(AV58,'item list'!$C$3:$F$58,4,0)</f>
        <v>Digital - Electronics</v>
      </c>
      <c r="AU58" s="80"/>
      <c r="AV58" s="48" t="str">
        <f>'[1]13.7-19.7'!$C$108</f>
        <v>Điện thoại di động Coocel M6</v>
      </c>
      <c r="AW58" s="80"/>
      <c r="AX58" s="81"/>
      <c r="AY58" s="70" t="e">
        <f>VLOOKUP(BC58,'item list'!$C$3:$F$58,3,0)</f>
        <v>#N/A</v>
      </c>
      <c r="AZ58" s="72" t="e">
        <f>VLOOKUP(BC58,'item list'!$C$3:$F$58,2,0)</f>
        <v>#N/A</v>
      </c>
      <c r="BA58" s="70" t="e">
        <f>VLOOKUP(BC58,'item list'!$C$3:$F$58,4,0)</f>
        <v>#N/A</v>
      </c>
      <c r="BB58" s="80"/>
      <c r="BC58" s="48"/>
      <c r="BD58" s="80"/>
      <c r="BE58" s="81"/>
      <c r="BF58" s="70" t="e">
        <f>VLOOKUP(BJ58,'item list'!$C$3:$F$58,3,0)</f>
        <v>#N/A</v>
      </c>
      <c r="BG58" s="72" t="e">
        <f>VLOOKUP(BJ58,'item list'!$C$3:$F$58,2,0)</f>
        <v>#N/A</v>
      </c>
      <c r="BH58" s="70" t="e">
        <f>VLOOKUP(BJ58,'item list'!$C$3:$F$58,4,0)</f>
        <v>#N/A</v>
      </c>
      <c r="BI58" s="80"/>
      <c r="BJ58" s="48"/>
      <c r="BK58" s="81"/>
      <c r="BL58" s="70" t="e">
        <f>VLOOKUP(BP58,'item list'!$C$3:$F$58,3,0)</f>
        <v>#REF!</v>
      </c>
      <c r="BM58" s="72" t="e">
        <f>VLOOKUP(BP58,'item list'!$C$3:$F$58,2,0)</f>
        <v>#REF!</v>
      </c>
      <c r="BN58" s="70" t="e">
        <f>VLOOKUP(BP58,'item list'!$C$3:$F$58,4,0)</f>
        <v>#REF!</v>
      </c>
      <c r="BO58" s="80"/>
      <c r="BP58" s="48" t="e">
        <f>#REF!</f>
        <v>#REF!</v>
      </c>
      <c r="BQ58" s="81"/>
      <c r="BR58" s="70" t="e">
        <f>VLOOKUP(BV58,'item list'!$C$3:$F$58,3,0)</f>
        <v>#N/A</v>
      </c>
      <c r="BS58" s="72" t="e">
        <f>VLOOKUP(BV58,'item list'!$C$3:$F$58,2,0)</f>
        <v>#N/A</v>
      </c>
      <c r="BT58" s="70" t="e">
        <f>VLOOKUP(BV58,'item list'!$C$3:$F$58,4,0)</f>
        <v>#N/A</v>
      </c>
      <c r="BU58" s="48"/>
      <c r="BV58" s="48"/>
      <c r="BW58" s="78"/>
      <c r="BX58" s="48"/>
      <c r="BY58" s="70"/>
      <c r="BZ58" s="50"/>
      <c r="CA58" s="48"/>
      <c r="CB58" s="50"/>
    </row>
    <row r="59" spans="1:80" ht="20.100000000000001" customHeight="1">
      <c r="A59" s="55"/>
      <c r="B59" s="85"/>
      <c r="C59" s="71"/>
      <c r="D59" s="70">
        <f>VLOOKUP(H59,'item list'!$C$3:$F$58,3,0)</f>
        <v>30.5</v>
      </c>
      <c r="E59" s="72" t="str">
        <f>VLOOKUP(H59,'item list'!$C$3:$F$58,2,0)</f>
        <v>A</v>
      </c>
      <c r="F59" s="70" t="str">
        <f>VLOOKUP(H59,'item list'!$C$3:$F$58,4,0)</f>
        <v>Home Appliance</v>
      </c>
      <c r="G59" s="70"/>
      <c r="H59" s="48" t="str">
        <f>'[1]20.7-26.7'!$C$111</f>
        <v>Khóa thông minh Kinbar - LIVE 30'</v>
      </c>
      <c r="I59" s="80"/>
      <c r="J59" s="81"/>
      <c r="K59" s="70">
        <f>VLOOKUP(O59,'item list'!$C$3:$F$58,3,0)</f>
        <v>30.5</v>
      </c>
      <c r="L59" s="72" t="str">
        <f>VLOOKUP(O59,'item list'!$C$3:$F$58,2,0)</f>
        <v>A</v>
      </c>
      <c r="M59" s="73" t="str">
        <f>VLOOKUP(O59,'item list'!$C$3:$F$58,4,0)</f>
        <v>Home Appliance</v>
      </c>
      <c r="N59" s="80"/>
      <c r="O59" s="48" t="str">
        <f>'[1]20.7-26.7'!$C$111</f>
        <v>Khóa thông minh Kinbar - LIVE 30'</v>
      </c>
      <c r="P59" s="80"/>
      <c r="Q59" s="80"/>
      <c r="R59" s="70">
        <f>VLOOKUP(V59,'item list'!$C$3:$F$58,3,0)</f>
        <v>30.5</v>
      </c>
      <c r="S59" s="72" t="str">
        <f>VLOOKUP(V59,'item list'!$C$3:$F$58,2,0)</f>
        <v>A</v>
      </c>
      <c r="T59" s="70" t="str">
        <f>VLOOKUP(V59,'item list'!$C$3:$F$58,4,0)</f>
        <v>Home Appliance</v>
      </c>
      <c r="U59" s="80"/>
      <c r="V59" s="48" t="str">
        <f>'[1]20.7-26.7'!$C$111</f>
        <v>Khóa thông minh Kinbar - LIVE 30'</v>
      </c>
      <c r="W59" s="80"/>
      <c r="X59" s="81"/>
      <c r="Y59" s="70">
        <f>VLOOKUP(AC59,'item list'!$C$3:$F$58,3,0)</f>
        <v>29.5</v>
      </c>
      <c r="Z59" s="72" t="str">
        <f>VLOOKUP(AC59,'item list'!$C$3:$F$58,2,0)</f>
        <v>B</v>
      </c>
      <c r="AA59" s="70" t="str">
        <f>VLOOKUP(AC59,'item list'!$C$3:$F$58,4,0)</f>
        <v>Home Appliance</v>
      </c>
      <c r="AB59" s="80"/>
      <c r="AC59" s="48" t="str">
        <f>'[1]13.7-19.7'!$C$110</f>
        <v>Bộ dao 8 món GoodLife - LIVE 30'</v>
      </c>
      <c r="AD59" s="80"/>
      <c r="AE59" s="81"/>
      <c r="AF59" s="70">
        <f>VLOOKUP(AJ59,'item list'!$C$3:$F$58,3,0)</f>
        <v>29.5</v>
      </c>
      <c r="AG59" s="72" t="str">
        <f>VLOOKUP(AJ59,'item list'!$C$3:$F$58,2,0)</f>
        <v>B</v>
      </c>
      <c r="AH59" s="70" t="str">
        <f>VLOOKUP(AJ59,'item list'!$C$3:$F$58,4,0)</f>
        <v>Home Appliance</v>
      </c>
      <c r="AI59" s="80"/>
      <c r="AJ59" s="48" t="str">
        <f>'[1]13.7-19.7'!$C$110</f>
        <v>Bộ dao 8 món GoodLife - LIVE 30'</v>
      </c>
      <c r="AK59" s="81"/>
      <c r="AL59" s="70">
        <f>VLOOKUP(AP59,'item list'!$C$3:$F$58,3,0)</f>
        <v>29.5</v>
      </c>
      <c r="AM59" s="72" t="str">
        <f>VLOOKUP(AP59,'item list'!$C$3:$F$58,2,0)</f>
        <v>B</v>
      </c>
      <c r="AN59" s="70" t="str">
        <f>VLOOKUP(AP59,'item list'!$C$3:$F$58,4,0)</f>
        <v>Home Appliance</v>
      </c>
      <c r="AO59" s="80"/>
      <c r="AP59" s="48" t="str">
        <f>'[1]13.7-19.7'!$C$110</f>
        <v>Bộ dao 8 món GoodLife - LIVE 30'</v>
      </c>
      <c r="AQ59" s="81"/>
      <c r="AR59" s="70">
        <f>VLOOKUP(AV59,'item list'!$C$3:$F$58,3,0)</f>
        <v>29.5</v>
      </c>
      <c r="AS59" s="72" t="str">
        <f>VLOOKUP(AV59,'item list'!$C$3:$F$58,2,0)</f>
        <v>B</v>
      </c>
      <c r="AT59" s="70" t="str">
        <f>VLOOKUP(AV59,'item list'!$C$3:$F$58,4,0)</f>
        <v>Home Appliance</v>
      </c>
      <c r="AU59" s="80"/>
      <c r="AV59" s="48" t="str">
        <f>'[1]13.7-19.7'!$C$110</f>
        <v>Bộ dao 8 món GoodLife - LIVE 30'</v>
      </c>
      <c r="AW59" s="80"/>
      <c r="AX59" s="81"/>
      <c r="AY59" s="70" t="e">
        <f>VLOOKUP(BC59,'item list'!$C$3:$F$58,3,0)</f>
        <v>#N/A</v>
      </c>
      <c r="AZ59" s="72" t="e">
        <f>VLOOKUP(BC59,'item list'!$C$3:$F$58,2,0)</f>
        <v>#N/A</v>
      </c>
      <c r="BA59" s="70" t="e">
        <f>VLOOKUP(BC59,'item list'!$C$3:$F$58,4,0)</f>
        <v>#N/A</v>
      </c>
      <c r="BB59" s="80"/>
      <c r="BC59" s="48"/>
      <c r="BD59" s="80"/>
      <c r="BE59" s="81"/>
      <c r="BF59" s="70" t="e">
        <f>VLOOKUP(BJ59,'item list'!$C$3:$F$58,3,0)</f>
        <v>#N/A</v>
      </c>
      <c r="BG59" s="72" t="e">
        <f>VLOOKUP(BJ59,'item list'!$C$3:$F$58,2,0)</f>
        <v>#N/A</v>
      </c>
      <c r="BH59" s="70" t="e">
        <f>VLOOKUP(BJ59,'item list'!$C$3:$F$58,4,0)</f>
        <v>#N/A</v>
      </c>
      <c r="BI59" s="80"/>
      <c r="BJ59" s="48"/>
      <c r="BK59" s="81"/>
      <c r="BL59" s="70" t="e">
        <f>VLOOKUP(BP59,'item list'!$C$3:$F$58,3,0)</f>
        <v>#REF!</v>
      </c>
      <c r="BM59" s="72" t="e">
        <f>VLOOKUP(BP59,'item list'!$C$3:$F$58,2,0)</f>
        <v>#REF!</v>
      </c>
      <c r="BN59" s="70" t="e">
        <f>VLOOKUP(BP59,'item list'!$C$3:$F$58,4,0)</f>
        <v>#REF!</v>
      </c>
      <c r="BO59" s="80"/>
      <c r="BP59" s="48" t="e">
        <f>#REF!</f>
        <v>#REF!</v>
      </c>
      <c r="BQ59" s="81"/>
      <c r="BR59" s="70" t="e">
        <f>VLOOKUP(BV59,'item list'!$C$3:$F$58,3,0)</f>
        <v>#N/A</v>
      </c>
      <c r="BS59" s="72" t="e">
        <f>VLOOKUP(BV59,'item list'!$C$3:$F$58,2,0)</f>
        <v>#N/A</v>
      </c>
      <c r="BT59" s="70" t="e">
        <f>VLOOKUP(BV59,'item list'!$C$3:$F$58,4,0)</f>
        <v>#N/A</v>
      </c>
      <c r="BU59" s="48"/>
      <c r="BV59" s="48"/>
      <c r="BW59" s="78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5"/>
      <c r="C60" s="71"/>
      <c r="D60" s="70" t="e">
        <f>VLOOKUP(H60,'item list'!$C$3:$F$58,3,0)</f>
        <v>#N/A</v>
      </c>
      <c r="E60" s="72" t="e">
        <f>VLOOKUP(H60,'item list'!$C$3:$F$58,2,0)</f>
        <v>#N/A</v>
      </c>
      <c r="F60" s="70" t="e">
        <f>VLOOKUP(H60,'item list'!$C$3:$F$58,4,0)</f>
        <v>#N/A</v>
      </c>
      <c r="G60" s="70"/>
      <c r="H60" s="48"/>
      <c r="I60" s="80"/>
      <c r="J60" s="81"/>
      <c r="K60" s="70" t="e">
        <f>VLOOKUP(O60,'item list'!$C$3:$F$58,3,0)</f>
        <v>#N/A</v>
      </c>
      <c r="L60" s="72" t="e">
        <f>VLOOKUP(O60,'item list'!$C$3:$F$58,2,0)</f>
        <v>#N/A</v>
      </c>
      <c r="M60" s="73" t="e">
        <f>VLOOKUP(O60,'item list'!$C$3:$F$58,4,0)</f>
        <v>#N/A</v>
      </c>
      <c r="N60" s="80"/>
      <c r="O60" s="48"/>
      <c r="P60" s="80"/>
      <c r="Q60" s="80"/>
      <c r="R60" s="70" t="e">
        <f>VLOOKUP(V60,'item list'!$C$3:$F$58,3,0)</f>
        <v>#N/A</v>
      </c>
      <c r="S60" s="72" t="e">
        <f>VLOOKUP(V60,'item list'!$C$3:$F$58,2,0)</f>
        <v>#N/A</v>
      </c>
      <c r="T60" s="70" t="e">
        <f>VLOOKUP(V60,'item list'!$C$3:$F$58,4,0)</f>
        <v>#N/A</v>
      </c>
      <c r="U60" s="80"/>
      <c r="V60" s="48"/>
      <c r="W60" s="80"/>
      <c r="X60" s="81"/>
      <c r="Y60" s="70" t="e">
        <f>VLOOKUP(AC60,'item list'!$C$3:$F$58,3,0)</f>
        <v>#N/A</v>
      </c>
      <c r="Z60" s="72" t="e">
        <f>VLOOKUP(AC60,'item list'!$C$3:$F$58,2,0)</f>
        <v>#N/A</v>
      </c>
      <c r="AA60" s="70" t="e">
        <f>VLOOKUP(AC60,'item list'!$C$3:$F$58,4,0)</f>
        <v>#N/A</v>
      </c>
      <c r="AB60" s="80"/>
      <c r="AC60" s="48"/>
      <c r="AD60" s="80"/>
      <c r="AE60" s="81"/>
      <c r="AF60" s="70" t="e">
        <f>VLOOKUP(AJ60,'item list'!$C$3:$F$58,3,0)</f>
        <v>#N/A</v>
      </c>
      <c r="AG60" s="72" t="e">
        <f>VLOOKUP(AJ60,'item list'!$C$3:$F$58,2,0)</f>
        <v>#N/A</v>
      </c>
      <c r="AH60" s="70" t="e">
        <f>VLOOKUP(AJ60,'item list'!$C$3:$F$58,4,0)</f>
        <v>#N/A</v>
      </c>
      <c r="AI60" s="80"/>
      <c r="AJ60" s="48"/>
      <c r="AK60" s="81"/>
      <c r="AL60" s="70" t="e">
        <f>VLOOKUP(AP60,'item list'!$C$3:$F$58,3,0)</f>
        <v>#N/A</v>
      </c>
      <c r="AM60" s="72" t="e">
        <f>VLOOKUP(AP60,'item list'!$C$3:$F$58,2,0)</f>
        <v>#N/A</v>
      </c>
      <c r="AN60" s="70" t="e">
        <f>VLOOKUP(AP60,'item list'!$C$3:$F$58,4,0)</f>
        <v>#N/A</v>
      </c>
      <c r="AO60" s="80"/>
      <c r="AP60" s="48"/>
      <c r="AQ60" s="81"/>
      <c r="AR60" s="70" t="e">
        <f>VLOOKUP(AV60,'item list'!$C$3:$F$58,3,0)</f>
        <v>#N/A</v>
      </c>
      <c r="AS60" s="72" t="e">
        <f>VLOOKUP(AV60,'item list'!$C$3:$F$58,2,0)</f>
        <v>#N/A</v>
      </c>
      <c r="AT60" s="70" t="e">
        <f>VLOOKUP(AV60,'item list'!$C$3:$F$58,4,0)</f>
        <v>#N/A</v>
      </c>
      <c r="AU60" s="80"/>
      <c r="AV60" s="48"/>
      <c r="AW60" s="80"/>
      <c r="AX60" s="81"/>
      <c r="AY60" s="70" t="e">
        <f>VLOOKUP(BC60,'item list'!$C$3:$F$58,3,0)</f>
        <v>#N/A</v>
      </c>
      <c r="AZ60" s="72" t="e">
        <f>VLOOKUP(BC60,'item list'!$C$3:$F$58,2,0)</f>
        <v>#N/A</v>
      </c>
      <c r="BA60" s="70" t="e">
        <f>VLOOKUP(BC60,'item list'!$C$3:$F$58,4,0)</f>
        <v>#N/A</v>
      </c>
      <c r="BB60" s="80"/>
      <c r="BC60" s="48"/>
      <c r="BD60" s="80"/>
      <c r="BE60" s="81"/>
      <c r="BF60" s="70" t="e">
        <f>VLOOKUP(BJ60,'item list'!$C$3:$F$58,3,0)</f>
        <v>#N/A</v>
      </c>
      <c r="BG60" s="72" t="e">
        <f>VLOOKUP(BJ60,'item list'!$C$3:$F$58,2,0)</f>
        <v>#N/A</v>
      </c>
      <c r="BH60" s="70" t="e">
        <f>VLOOKUP(BJ60,'item list'!$C$3:$F$58,4,0)</f>
        <v>#N/A</v>
      </c>
      <c r="BI60" s="80"/>
      <c r="BJ60" s="48"/>
      <c r="BK60" s="81"/>
      <c r="BL60" s="70" t="e">
        <f>VLOOKUP(BP60,'item list'!$C$3:$F$58,3,0)</f>
        <v>#N/A</v>
      </c>
      <c r="BM60" s="72" t="e">
        <f>VLOOKUP(BP60,'item list'!$C$3:$F$58,2,0)</f>
        <v>#N/A</v>
      </c>
      <c r="BN60" s="70" t="e">
        <f>VLOOKUP(BP60,'item list'!$C$3:$F$58,4,0)</f>
        <v>#N/A</v>
      </c>
      <c r="BO60" s="80"/>
      <c r="BP60" s="48"/>
      <c r="BQ60" s="81"/>
      <c r="BR60" s="70" t="e">
        <f>VLOOKUP(BV60,'item list'!$C$3:$F$58,3,0)</f>
        <v>#N/A</v>
      </c>
      <c r="BS60" s="72" t="e">
        <f>VLOOKUP(BV60,'item list'!$C$3:$F$58,2,0)</f>
        <v>#N/A</v>
      </c>
      <c r="BT60" s="70" t="e">
        <f>VLOOKUP(BV60,'item list'!$C$3:$F$58,4,0)</f>
        <v>#N/A</v>
      </c>
      <c r="BU60" s="48"/>
      <c r="BV60" s="48"/>
      <c r="BW60" s="78"/>
      <c r="BX60" s="77"/>
      <c r="BY60" s="70"/>
      <c r="BZ60" s="50"/>
      <c r="CA60" s="70"/>
      <c r="CB60" s="50"/>
    </row>
    <row r="61" spans="1:80" ht="20.100000000000001" customHeight="1">
      <c r="A61" s="55"/>
      <c r="B61" s="84">
        <v>20</v>
      </c>
      <c r="C61" s="74"/>
      <c r="D61" s="68">
        <f>VLOOKUP(H61,'item list'!$C$3:$F$58,3,0)</f>
        <v>17</v>
      </c>
      <c r="E61" s="69" t="str">
        <f>VLOOKUP(H61,'item list'!$C$3:$F$58,2,0)</f>
        <v>B</v>
      </c>
      <c r="F61" s="68" t="str">
        <f>VLOOKUP(H61,'item list'!$C$3:$F$58,4,0)</f>
        <v>Health Equipment</v>
      </c>
      <c r="G61" s="68"/>
      <c r="H61" s="91" t="str">
        <f>'[1]20.7-26.7'!$C$113</f>
        <v>Nệm massage Bella</v>
      </c>
      <c r="I61" s="82"/>
      <c r="J61" s="83"/>
      <c r="K61" s="68">
        <f>VLOOKUP(O61,'item list'!$C$3:$F$58,3,0)</f>
        <v>17</v>
      </c>
      <c r="L61" s="69" t="str">
        <f>VLOOKUP(O61,'item list'!$C$3:$F$58,2,0)</f>
        <v>B</v>
      </c>
      <c r="M61" s="75" t="str">
        <f>VLOOKUP(O61,'item list'!$C$3:$F$58,4,0)</f>
        <v>Health Equipment</v>
      </c>
      <c r="N61" s="82"/>
      <c r="O61" s="91" t="str">
        <f>'[1]20.7-26.7'!$C$113</f>
        <v>Nệm massage Bella</v>
      </c>
      <c r="P61" s="82"/>
      <c r="Q61" s="82"/>
      <c r="R61" s="68">
        <f>VLOOKUP(V61,'item list'!$C$3:$F$58,3,0)</f>
        <v>17</v>
      </c>
      <c r="S61" s="69" t="str">
        <f>VLOOKUP(V61,'item list'!$C$3:$F$58,2,0)</f>
        <v>B</v>
      </c>
      <c r="T61" s="68" t="str">
        <f>VLOOKUP(V61,'item list'!$C$3:$F$58,4,0)</f>
        <v>Health Equipment</v>
      </c>
      <c r="U61" s="82"/>
      <c r="V61" s="91" t="str">
        <f>'[1]20.7-26.7'!$C$113</f>
        <v>Nệm massage Bella</v>
      </c>
      <c r="W61" s="82"/>
      <c r="X61" s="81"/>
      <c r="Y61" s="70">
        <f>VLOOKUP(AC61,'item list'!$C$3:$F$58,3,0)</f>
        <v>30.5</v>
      </c>
      <c r="Z61" s="72" t="str">
        <f>VLOOKUP(AC61,'item list'!$C$3:$F$58,2,0)</f>
        <v>A</v>
      </c>
      <c r="AA61" s="70" t="str">
        <f>VLOOKUP(AC61,'item list'!$C$3:$F$58,4,0)</f>
        <v>Home Appliance</v>
      </c>
      <c r="AB61" s="80"/>
      <c r="AC61" s="91" t="str">
        <f>'[1]13.7-19.7'!$C$113</f>
        <v>Khóa thông minh Kinbar - LIVE 30'</v>
      </c>
      <c r="AD61" s="80"/>
      <c r="AE61" s="80"/>
      <c r="AF61" s="70">
        <f>VLOOKUP(AJ61,'item list'!$C$3:$F$58,3,0)</f>
        <v>30.5</v>
      </c>
      <c r="AG61" s="72" t="str">
        <f>VLOOKUP(AJ61,'item list'!$C$3:$F$58,2,0)</f>
        <v>A</v>
      </c>
      <c r="AH61" s="70" t="str">
        <f>VLOOKUP(AJ61,'item list'!$C$3:$F$58,4,0)</f>
        <v>Home Appliance</v>
      </c>
      <c r="AI61" s="80"/>
      <c r="AJ61" s="91" t="str">
        <f>'[1]13.7-19.7'!$C$113</f>
        <v>Khóa thông minh Kinbar - LIVE 30'</v>
      </c>
      <c r="AK61" s="80"/>
      <c r="AL61" s="70">
        <f>VLOOKUP(AP61,'item list'!$C$3:$F$58,3,0)</f>
        <v>30.5</v>
      </c>
      <c r="AM61" s="72" t="str">
        <f>VLOOKUP(AP61,'item list'!$C$3:$F$58,2,0)</f>
        <v>A</v>
      </c>
      <c r="AN61" s="70" t="str">
        <f>VLOOKUP(AP61,'item list'!$C$3:$F$58,4,0)</f>
        <v>Home Appliance</v>
      </c>
      <c r="AO61" s="80"/>
      <c r="AP61" s="91" t="str">
        <f>'[1]13.7-19.7'!$C$113</f>
        <v>Khóa thông minh Kinbar - LIVE 30'</v>
      </c>
      <c r="AQ61" s="80"/>
      <c r="AR61" s="70">
        <f>VLOOKUP(AV61,'item list'!$C$3:$F$58,3,0)</f>
        <v>30.5</v>
      </c>
      <c r="AS61" s="72" t="str">
        <f>VLOOKUP(AV61,'item list'!$C$3:$F$58,2,0)</f>
        <v>A</v>
      </c>
      <c r="AT61" s="70" t="str">
        <f>VLOOKUP(AV61,'item list'!$C$3:$F$58,4,0)</f>
        <v>Home Appliance</v>
      </c>
      <c r="AU61" s="80"/>
      <c r="AV61" s="91" t="str">
        <f>'[1]13.7-19.7'!$C$113</f>
        <v>Khóa thông minh Kinbar - LIVE 30'</v>
      </c>
      <c r="AW61" s="82"/>
      <c r="AX61" s="83"/>
      <c r="AY61" s="68" t="e">
        <f>VLOOKUP(BC61,'item list'!$C$3:$F$58,3,0)</f>
        <v>#N/A</v>
      </c>
      <c r="AZ61" s="69" t="e">
        <f>VLOOKUP(BC61,'item list'!$C$3:$F$58,2,0)</f>
        <v>#N/A</v>
      </c>
      <c r="BA61" s="68" t="e">
        <f>VLOOKUP(BC61,'item list'!$C$3:$F$58,4,0)</f>
        <v>#N/A</v>
      </c>
      <c r="BB61" s="82"/>
      <c r="BC61" s="91"/>
      <c r="BD61" s="82"/>
      <c r="BE61" s="83"/>
      <c r="BF61" s="68" t="e">
        <f>VLOOKUP(BJ61,'item list'!$C$3:$F$58,3,0)</f>
        <v>#N/A</v>
      </c>
      <c r="BG61" s="69" t="e">
        <f>VLOOKUP(BJ61,'item list'!$C$3:$F$58,2,0)</f>
        <v>#N/A</v>
      </c>
      <c r="BH61" s="68" t="e">
        <f>VLOOKUP(BJ61,'item list'!$C$3:$F$58,4,0)</f>
        <v>#N/A</v>
      </c>
      <c r="BI61" s="82"/>
      <c r="BJ61" s="91"/>
      <c r="BK61" s="83"/>
      <c r="BL61" s="68" t="e">
        <f>VLOOKUP(BP61,'item list'!$C$3:$F$58,3,0)</f>
        <v>#REF!</v>
      </c>
      <c r="BM61" s="69" t="e">
        <f>VLOOKUP(BP61,'item list'!$C$3:$F$58,2,0)</f>
        <v>#REF!</v>
      </c>
      <c r="BN61" s="68" t="e">
        <f>VLOOKUP(BP61,'item list'!$C$3:$F$58,4,0)</f>
        <v>#REF!</v>
      </c>
      <c r="BO61" s="82"/>
      <c r="BP61" s="91" t="e">
        <f>#REF!</f>
        <v>#REF!</v>
      </c>
      <c r="BQ61" s="83"/>
      <c r="BR61" s="68" t="e">
        <f>VLOOKUP(BV61,'item list'!$C$3:$F$58,3,0)</f>
        <v>#N/A</v>
      </c>
      <c r="BS61" s="69" t="e">
        <f>VLOOKUP(BV61,'item list'!$C$3:$F$58,2,0)</f>
        <v>#N/A</v>
      </c>
      <c r="BT61" s="68" t="e">
        <f>VLOOKUP(BV61,'item list'!$C$3:$F$58,4,0)</f>
        <v>#N/A</v>
      </c>
      <c r="BU61" s="91"/>
      <c r="BV61" s="91"/>
      <c r="BW61" s="76">
        <v>20</v>
      </c>
      <c r="BY61" s="48"/>
      <c r="BZ61" s="70"/>
      <c r="CA61" s="70"/>
      <c r="CB61" s="70"/>
    </row>
    <row r="62" spans="1:80" ht="20.100000000000001" customHeight="1">
      <c r="A62" s="55"/>
      <c r="B62" s="85"/>
      <c r="C62" s="71"/>
      <c r="D62" s="70">
        <f>VLOOKUP(H62,'item list'!$C$3:$F$58,3,0)</f>
        <v>19</v>
      </c>
      <c r="E62" s="72" t="str">
        <f>VLOOKUP(H62,'item list'!$C$3:$F$58,2,0)</f>
        <v>D</v>
      </c>
      <c r="F62" s="70" t="str">
        <f>VLOOKUP(H62,'item list'!$C$3:$F$58,4,0)</f>
        <v>Digital - Electronics</v>
      </c>
      <c r="G62" s="70"/>
      <c r="H62" s="50" t="str">
        <f>'[1]20.7-26.7'!$C$115</f>
        <v>Điện thoại di động Coocel M4</v>
      </c>
      <c r="I62" s="80"/>
      <c r="J62" s="81"/>
      <c r="K62" s="70">
        <f>VLOOKUP(O62,'item list'!$C$3:$F$58,3,0)</f>
        <v>19</v>
      </c>
      <c r="L62" s="72" t="str">
        <f>VLOOKUP(O62,'item list'!$C$3:$F$58,2,0)</f>
        <v>D</v>
      </c>
      <c r="M62" s="73" t="str">
        <f>VLOOKUP(O62,'item list'!$C$3:$F$58,4,0)</f>
        <v>Digital - Electronics</v>
      </c>
      <c r="N62" s="80"/>
      <c r="O62" s="50" t="str">
        <f>'[1]20.7-26.7'!$C$115</f>
        <v>Điện thoại di động Coocel M4</v>
      </c>
      <c r="P62" s="80"/>
      <c r="Q62" s="80"/>
      <c r="R62" s="70">
        <f>VLOOKUP(V62,'item list'!$C$3:$F$58,3,0)</f>
        <v>19</v>
      </c>
      <c r="S62" s="72" t="str">
        <f>VLOOKUP(V62,'item list'!$C$3:$F$58,2,0)</f>
        <v>D</v>
      </c>
      <c r="T62" s="70" t="str">
        <f>VLOOKUP(V62,'item list'!$C$3:$F$58,4,0)</f>
        <v>Digital - Electronics</v>
      </c>
      <c r="U62" s="80"/>
      <c r="V62" s="50" t="str">
        <f>'[1]20.7-26.7'!$C$115</f>
        <v>Điện thoại di động Coocel M4</v>
      </c>
      <c r="W62" s="80"/>
      <c r="X62" s="81"/>
      <c r="Y62" s="70">
        <f>VLOOKUP(AC62,'item list'!$C$3:$F$58,3,0)</f>
        <v>19</v>
      </c>
      <c r="Z62" s="72" t="str">
        <f>VLOOKUP(AC62,'item list'!$C$3:$F$58,2,0)</f>
        <v>E</v>
      </c>
      <c r="AA62" s="70" t="str">
        <f>VLOOKUP(AC62,'item list'!$C$3:$F$58,4,0)</f>
        <v>Health Supplement</v>
      </c>
      <c r="AB62" s="80"/>
      <c r="AC62" s="50" t="str">
        <f>'[1]13.7-19.7'!$C$115</f>
        <v>Cao hồng sâm Hàn Quốc 6 năm tuổi</v>
      </c>
      <c r="AD62" s="80"/>
      <c r="AE62" s="80"/>
      <c r="AF62" s="70">
        <f>VLOOKUP(AJ62,'item list'!$C$3:$F$58,3,0)</f>
        <v>19</v>
      </c>
      <c r="AG62" s="72" t="str">
        <f>VLOOKUP(AJ62,'item list'!$C$3:$F$58,2,0)</f>
        <v>E</v>
      </c>
      <c r="AH62" s="70" t="str">
        <f>VLOOKUP(AJ62,'item list'!$C$3:$F$58,4,0)</f>
        <v>Health Supplement</v>
      </c>
      <c r="AI62" s="80"/>
      <c r="AJ62" s="50" t="str">
        <f>'[1]13.7-19.7'!$C$115</f>
        <v>Cao hồng sâm Hàn Quốc 6 năm tuổi</v>
      </c>
      <c r="AK62" s="80"/>
      <c r="AL62" s="70">
        <f>VLOOKUP(AP62,'item list'!$C$3:$F$58,3,0)</f>
        <v>19</v>
      </c>
      <c r="AM62" s="72" t="str">
        <f>VLOOKUP(AP62,'item list'!$C$3:$F$58,2,0)</f>
        <v>E</v>
      </c>
      <c r="AN62" s="70" t="str">
        <f>VLOOKUP(AP62,'item list'!$C$3:$F$58,4,0)</f>
        <v>Health Supplement</v>
      </c>
      <c r="AO62" s="80"/>
      <c r="AP62" s="50" t="str">
        <f>'[1]13.7-19.7'!$C$115</f>
        <v>Cao hồng sâm Hàn Quốc 6 năm tuổi</v>
      </c>
      <c r="AQ62" s="80"/>
      <c r="AR62" s="70">
        <f>VLOOKUP(AV62,'item list'!$C$3:$F$58,3,0)</f>
        <v>19</v>
      </c>
      <c r="AS62" s="72" t="str">
        <f>VLOOKUP(AV62,'item list'!$C$3:$F$58,2,0)</f>
        <v>E</v>
      </c>
      <c r="AT62" s="70" t="str">
        <f>VLOOKUP(AV62,'item list'!$C$3:$F$58,4,0)</f>
        <v>Health Supplement</v>
      </c>
      <c r="AU62" s="80"/>
      <c r="AV62" s="50" t="str">
        <f>'[1]13.7-19.7'!$C$115</f>
        <v>Cao hồng sâm Hàn Quốc 6 năm tuổi</v>
      </c>
      <c r="AW62" s="80"/>
      <c r="AX62" s="81"/>
      <c r="AY62" s="70" t="e">
        <f>VLOOKUP(BC62,'item list'!$C$3:$F$58,3,0)</f>
        <v>#N/A</v>
      </c>
      <c r="AZ62" s="72" t="e">
        <f>VLOOKUP(BC62,'item list'!$C$3:$F$58,2,0)</f>
        <v>#N/A</v>
      </c>
      <c r="BA62" s="70" t="e">
        <f>VLOOKUP(BC62,'item list'!$C$3:$F$58,4,0)</f>
        <v>#N/A</v>
      </c>
      <c r="BB62" s="80"/>
      <c r="BC62" s="50"/>
      <c r="BD62" s="80"/>
      <c r="BE62" s="81"/>
      <c r="BF62" s="70" t="e">
        <f>VLOOKUP(BJ62,'item list'!$C$3:$F$58,3,0)</f>
        <v>#N/A</v>
      </c>
      <c r="BG62" s="72" t="e">
        <f>VLOOKUP(BJ62,'item list'!$C$3:$F$58,2,0)</f>
        <v>#N/A</v>
      </c>
      <c r="BH62" s="70" t="e">
        <f>VLOOKUP(BJ62,'item list'!$C$3:$F$58,4,0)</f>
        <v>#N/A</v>
      </c>
      <c r="BI62" s="80"/>
      <c r="BJ62" s="50"/>
      <c r="BK62" s="81"/>
      <c r="BL62" s="70" t="e">
        <f>VLOOKUP(BP62,'item list'!$C$3:$F$58,3,0)</f>
        <v>#REF!</v>
      </c>
      <c r="BM62" s="72" t="e">
        <f>VLOOKUP(BP62,'item list'!$C$3:$F$58,2,0)</f>
        <v>#REF!</v>
      </c>
      <c r="BN62" s="70" t="e">
        <f>VLOOKUP(BP62,'item list'!$C$3:$F$58,4,0)</f>
        <v>#REF!</v>
      </c>
      <c r="BO62" s="80"/>
      <c r="BP62" s="50" t="e">
        <f>#REF!</f>
        <v>#REF!</v>
      </c>
      <c r="BQ62" s="81"/>
      <c r="BR62" s="70" t="e">
        <f>VLOOKUP(BV62,'item list'!$C$3:$F$58,3,0)</f>
        <v>#N/A</v>
      </c>
      <c r="BS62" s="72" t="e">
        <f>VLOOKUP(BV62,'item list'!$C$3:$F$58,2,0)</f>
        <v>#N/A</v>
      </c>
      <c r="BT62" s="70" t="e">
        <f>VLOOKUP(BV62,'item list'!$C$3:$F$58,4,0)</f>
        <v>#N/A</v>
      </c>
      <c r="BU62" s="50"/>
      <c r="BV62" s="50"/>
      <c r="BW62" s="78"/>
      <c r="BY62" s="77"/>
      <c r="BZ62" s="77"/>
      <c r="CA62" s="48"/>
    </row>
    <row r="63" spans="1:80" ht="20.100000000000001" customHeight="1">
      <c r="A63" s="55"/>
      <c r="B63" s="85"/>
      <c r="C63" s="71"/>
      <c r="D63" s="70">
        <f>VLOOKUP(H63,'item list'!$C$3:$F$58,3,0)</f>
        <v>29.5</v>
      </c>
      <c r="E63" s="72" t="str">
        <f>VLOOKUP(H63,'item list'!$C$3:$F$58,2,0)</f>
        <v>A</v>
      </c>
      <c r="F63" s="70" t="str">
        <f>VLOOKUP(H63,'item list'!$C$3:$F$58,4,0)</f>
        <v>Accessory</v>
      </c>
      <c r="G63" s="70"/>
      <c r="H63" s="50" t="str">
        <f>'[1]20.7-26.7'!$C$117</f>
        <v>Đồng hộ mạ vàng kim cương Swissguard - LIVE 30'</v>
      </c>
      <c r="I63" s="80"/>
      <c r="J63" s="81"/>
      <c r="K63" s="70">
        <f>VLOOKUP(O63,'item list'!$C$3:$F$58,3,0)</f>
        <v>29.5</v>
      </c>
      <c r="L63" s="72" t="str">
        <f>VLOOKUP(O63,'item list'!$C$3:$F$58,2,0)</f>
        <v>A</v>
      </c>
      <c r="M63" s="73" t="str">
        <f>VLOOKUP(O63,'item list'!$C$3:$F$58,4,0)</f>
        <v>Accessory</v>
      </c>
      <c r="N63" s="80"/>
      <c r="O63" s="50" t="str">
        <f>'[1]20.7-26.7'!$C$117</f>
        <v>Đồng hộ mạ vàng kim cương Swissguard - LIVE 30'</v>
      </c>
      <c r="P63" s="80"/>
      <c r="Q63" s="80"/>
      <c r="R63" s="70">
        <f>VLOOKUP(V63,'item list'!$C$3:$F$58,3,0)</f>
        <v>29.5</v>
      </c>
      <c r="S63" s="72" t="str">
        <f>VLOOKUP(V63,'item list'!$C$3:$F$58,2,0)</f>
        <v>A</v>
      </c>
      <c r="T63" s="70" t="str">
        <f>VLOOKUP(V63,'item list'!$C$3:$F$58,4,0)</f>
        <v>Accessory</v>
      </c>
      <c r="U63" s="80"/>
      <c r="V63" s="50" t="str">
        <f>'[1]20.7-26.7'!$C$117</f>
        <v>Đồng hộ mạ vàng kim cương Swissguard - LIVE 30'</v>
      </c>
      <c r="W63" s="80"/>
      <c r="X63" s="81"/>
      <c r="Y63" s="70" t="e">
        <f>VLOOKUP(AC63,'item list'!$C$3:$F$58,3,0)</f>
        <v>#N/A</v>
      </c>
      <c r="Z63" s="72" t="e">
        <f>VLOOKUP(AC63,'item list'!$C$3:$F$58,2,0)</f>
        <v>#N/A</v>
      </c>
      <c r="AA63" s="70" t="e">
        <f>VLOOKUP(AC63,'item list'!$C$3:$F$58,4,0)</f>
        <v>#N/A</v>
      </c>
      <c r="AB63" s="80"/>
      <c r="AC63" s="50"/>
      <c r="AD63" s="80"/>
      <c r="AE63" s="80"/>
      <c r="AF63" s="70" t="e">
        <f>VLOOKUP(AJ63,'item list'!$C$3:$F$58,3,0)</f>
        <v>#N/A</v>
      </c>
      <c r="AG63" s="72" t="e">
        <f>VLOOKUP(AJ63,'item list'!$C$3:$F$58,2,0)</f>
        <v>#N/A</v>
      </c>
      <c r="AH63" s="70" t="e">
        <f>VLOOKUP(AJ63,'item list'!$C$3:$F$58,4,0)</f>
        <v>#N/A</v>
      </c>
      <c r="AI63" s="80"/>
      <c r="AJ63" s="50"/>
      <c r="AK63" s="80"/>
      <c r="AL63" s="70" t="e">
        <f>VLOOKUP(AP63,'item list'!$C$3:$F$58,3,0)</f>
        <v>#N/A</v>
      </c>
      <c r="AM63" s="72" t="e">
        <f>VLOOKUP(AP63,'item list'!$C$3:$F$58,2,0)</f>
        <v>#N/A</v>
      </c>
      <c r="AN63" s="70" t="e">
        <f>VLOOKUP(AP63,'item list'!$C$3:$F$58,4,0)</f>
        <v>#N/A</v>
      </c>
      <c r="AO63" s="80"/>
      <c r="AP63" s="50"/>
      <c r="AQ63" s="80"/>
      <c r="AR63" s="70" t="e">
        <f>VLOOKUP(AV63,'item list'!$C$3:$F$58,3,0)</f>
        <v>#N/A</v>
      </c>
      <c r="AS63" s="72" t="e">
        <f>VLOOKUP(AV63,'item list'!$C$3:$F$58,2,0)</f>
        <v>#N/A</v>
      </c>
      <c r="AT63" s="70" t="e">
        <f>VLOOKUP(AV63,'item list'!$C$3:$F$58,4,0)</f>
        <v>#N/A</v>
      </c>
      <c r="AU63" s="80"/>
      <c r="AV63" s="50"/>
      <c r="AW63" s="80"/>
      <c r="AX63" s="81"/>
      <c r="AY63" s="70" t="e">
        <f>VLOOKUP(BC63,'item list'!$C$3:$F$58,3,0)</f>
        <v>#N/A</v>
      </c>
      <c r="AZ63" s="72" t="e">
        <f>VLOOKUP(BC63,'item list'!$C$3:$F$58,2,0)</f>
        <v>#N/A</v>
      </c>
      <c r="BA63" s="70" t="e">
        <f>VLOOKUP(BC63,'item list'!$C$3:$F$58,4,0)</f>
        <v>#N/A</v>
      </c>
      <c r="BB63" s="80"/>
      <c r="BC63" s="50"/>
      <c r="BD63" s="80"/>
      <c r="BE63" s="81"/>
      <c r="BF63" s="70" t="e">
        <f>VLOOKUP(BJ63,'item list'!$C$3:$F$58,3,0)</f>
        <v>#N/A</v>
      </c>
      <c r="BG63" s="72" t="e">
        <f>VLOOKUP(BJ63,'item list'!$C$3:$F$58,2,0)</f>
        <v>#N/A</v>
      </c>
      <c r="BH63" s="70" t="e">
        <f>VLOOKUP(BJ63,'item list'!$C$3:$F$58,4,0)</f>
        <v>#N/A</v>
      </c>
      <c r="BI63" s="80"/>
      <c r="BJ63" s="50"/>
      <c r="BK63" s="81"/>
      <c r="BL63" s="70" t="e">
        <f>VLOOKUP(BP63,'item list'!$C$3:$F$58,3,0)</f>
        <v>#REF!</v>
      </c>
      <c r="BM63" s="72" t="e">
        <f>VLOOKUP(BP63,'item list'!$C$3:$F$58,2,0)</f>
        <v>#REF!</v>
      </c>
      <c r="BN63" s="70" t="e">
        <f>VLOOKUP(BP63,'item list'!$C$3:$F$58,4,0)</f>
        <v>#REF!</v>
      </c>
      <c r="BO63" s="80"/>
      <c r="BP63" s="50" t="e">
        <f>#REF!</f>
        <v>#REF!</v>
      </c>
      <c r="BQ63" s="81"/>
      <c r="BR63" s="70" t="e">
        <f>VLOOKUP(BV63,'item list'!$C$3:$F$58,3,0)</f>
        <v>#N/A</v>
      </c>
      <c r="BS63" s="72" t="e">
        <f>VLOOKUP(BV63,'item list'!$C$3:$F$58,2,0)</f>
        <v>#N/A</v>
      </c>
      <c r="BT63" s="70" t="e">
        <f>VLOOKUP(BV63,'item list'!$C$3:$F$58,4,0)</f>
        <v>#N/A</v>
      </c>
      <c r="BU63" s="50"/>
      <c r="BV63" s="50"/>
      <c r="BW63" s="78"/>
      <c r="BY63" s="77"/>
      <c r="BZ63" s="77"/>
      <c r="CA63" s="52"/>
    </row>
    <row r="64" spans="1:80" ht="20.100000000000001" customHeight="1" thickBot="1">
      <c r="A64" s="55"/>
      <c r="B64" s="85"/>
      <c r="C64" s="71"/>
      <c r="D64" s="70" t="e">
        <f>VLOOKUP(H64,'item list'!$C$3:$F$58,3,0)</f>
        <v>#N/A</v>
      </c>
      <c r="E64" s="72" t="e">
        <f>VLOOKUP(H64,'item list'!$C$3:$F$58,2,0)</f>
        <v>#N/A</v>
      </c>
      <c r="F64" s="70" t="e">
        <f>VLOOKUP(H64,'item list'!$C$3:$F$58,4,0)</f>
        <v>#N/A</v>
      </c>
      <c r="G64" s="70"/>
      <c r="H64" s="50"/>
      <c r="I64" s="80"/>
      <c r="J64" s="81"/>
      <c r="K64" s="70" t="e">
        <f>VLOOKUP(O64,'item list'!$C$3:$F$58,3,0)</f>
        <v>#N/A</v>
      </c>
      <c r="L64" s="72" t="e">
        <f>VLOOKUP(O64,'item list'!$C$3:$F$58,2,0)</f>
        <v>#N/A</v>
      </c>
      <c r="M64" s="73" t="e">
        <f>VLOOKUP(O64,'item list'!$C$3:$F$58,4,0)</f>
        <v>#N/A</v>
      </c>
      <c r="N64" s="80"/>
      <c r="O64" s="50"/>
      <c r="P64" s="80"/>
      <c r="Q64" s="80"/>
      <c r="R64" s="70" t="e">
        <f>VLOOKUP(V64,'item list'!$C$3:$F$58,3,0)</f>
        <v>#N/A</v>
      </c>
      <c r="S64" s="72" t="e">
        <f>VLOOKUP(V64,'item list'!$C$3:$F$58,2,0)</f>
        <v>#N/A</v>
      </c>
      <c r="T64" s="70" t="e">
        <f>VLOOKUP(V64,'item list'!$C$3:$F$58,4,0)</f>
        <v>#N/A</v>
      </c>
      <c r="U64" s="80"/>
      <c r="V64" s="50"/>
      <c r="W64" s="80"/>
      <c r="X64" s="81"/>
      <c r="Y64" s="70" t="e">
        <f>VLOOKUP(AC64,'item list'!$C$3:$F$58,3,0)</f>
        <v>#N/A</v>
      </c>
      <c r="Z64" s="72" t="e">
        <f>VLOOKUP(AC64,'item list'!$C$3:$F$58,2,0)</f>
        <v>#N/A</v>
      </c>
      <c r="AA64" s="70" t="e">
        <f>VLOOKUP(AC64,'item list'!$C$3:$F$58,4,0)</f>
        <v>#N/A</v>
      </c>
      <c r="AB64" s="80"/>
      <c r="AC64" s="50"/>
      <c r="AD64" s="80"/>
      <c r="AE64" s="80"/>
      <c r="AF64" s="70" t="e">
        <f>VLOOKUP(AJ64,'item list'!$C$3:$F$58,3,0)</f>
        <v>#N/A</v>
      </c>
      <c r="AG64" s="72" t="e">
        <f>VLOOKUP(AJ64,'item list'!$C$3:$F$58,2,0)</f>
        <v>#N/A</v>
      </c>
      <c r="AH64" s="70" t="e">
        <f>VLOOKUP(AJ64,'item list'!$C$3:$F$58,4,0)</f>
        <v>#N/A</v>
      </c>
      <c r="AI64" s="80"/>
      <c r="AJ64" s="50"/>
      <c r="AK64" s="80"/>
      <c r="AL64" s="70" t="e">
        <f>VLOOKUP(AP64,'item list'!$C$3:$F$58,3,0)</f>
        <v>#N/A</v>
      </c>
      <c r="AM64" s="72" t="e">
        <f>VLOOKUP(AP64,'item list'!$C$3:$F$58,2,0)</f>
        <v>#N/A</v>
      </c>
      <c r="AN64" s="70" t="e">
        <f>VLOOKUP(AP64,'item list'!$C$3:$F$58,4,0)</f>
        <v>#N/A</v>
      </c>
      <c r="AO64" s="80"/>
      <c r="AP64" s="50"/>
      <c r="AQ64" s="80"/>
      <c r="AR64" s="70" t="e">
        <f>VLOOKUP(AV64,'item list'!$C$3:$F$58,3,0)</f>
        <v>#N/A</v>
      </c>
      <c r="AS64" s="72" t="e">
        <f>VLOOKUP(AV64,'item list'!$C$3:$F$58,2,0)</f>
        <v>#N/A</v>
      </c>
      <c r="AT64" s="70" t="e">
        <f>VLOOKUP(AV64,'item list'!$C$3:$F$58,4,0)</f>
        <v>#N/A</v>
      </c>
      <c r="AU64" s="80"/>
      <c r="AV64" s="50"/>
      <c r="AW64" s="80"/>
      <c r="AX64" s="81"/>
      <c r="AY64" s="70" t="e">
        <f>VLOOKUP(BC64,'item list'!$C$3:$F$58,3,0)</f>
        <v>#N/A</v>
      </c>
      <c r="AZ64" s="72" t="e">
        <f>VLOOKUP(BC64,'item list'!$C$3:$F$58,2,0)</f>
        <v>#N/A</v>
      </c>
      <c r="BA64" s="70" t="e">
        <f>VLOOKUP(BC64,'item list'!$C$3:$F$58,4,0)</f>
        <v>#N/A</v>
      </c>
      <c r="BB64" s="80"/>
      <c r="BC64" s="50"/>
      <c r="BD64" s="80"/>
      <c r="BE64" s="81"/>
      <c r="BF64" s="70" t="e">
        <f>VLOOKUP(BJ64,'item list'!$C$3:$F$58,3,0)</f>
        <v>#N/A</v>
      </c>
      <c r="BG64" s="72" t="e">
        <f>VLOOKUP(BJ64,'item list'!$C$3:$F$58,2,0)</f>
        <v>#N/A</v>
      </c>
      <c r="BH64" s="70" t="e">
        <f>VLOOKUP(BJ64,'item list'!$C$3:$F$58,4,0)</f>
        <v>#N/A</v>
      </c>
      <c r="BI64" s="80"/>
      <c r="BJ64" s="50"/>
      <c r="BK64" s="81"/>
      <c r="BL64" s="70" t="e">
        <f>VLOOKUP(BP64,'item list'!$C$3:$F$58,3,0)</f>
        <v>#N/A</v>
      </c>
      <c r="BM64" s="72" t="e">
        <f>VLOOKUP(BP64,'item list'!$C$3:$F$58,2,0)</f>
        <v>#N/A</v>
      </c>
      <c r="BN64" s="70" t="e">
        <f>VLOOKUP(BP64,'item list'!$C$3:$F$58,4,0)</f>
        <v>#N/A</v>
      </c>
      <c r="BO64" s="80"/>
      <c r="BP64" s="50"/>
      <c r="BQ64" s="81"/>
      <c r="BR64" s="70" t="e">
        <f>VLOOKUP(BV64,'item list'!$C$3:$F$58,3,0)</f>
        <v>#N/A</v>
      </c>
      <c r="BS64" s="72" t="e">
        <f>VLOOKUP(BV64,'item list'!$C$3:$F$58,2,0)</f>
        <v>#N/A</v>
      </c>
      <c r="BT64" s="70" t="e">
        <f>VLOOKUP(BV64,'item list'!$C$3:$F$58,4,0)</f>
        <v>#N/A</v>
      </c>
      <c r="BU64" s="50"/>
      <c r="BV64" s="50"/>
      <c r="BW64" s="78"/>
      <c r="BY64" s="77"/>
      <c r="BZ64" s="50"/>
      <c r="CA64" s="77"/>
    </row>
    <row r="65" spans="1:83" ht="20.100000000000001" customHeight="1">
      <c r="A65" s="55"/>
      <c r="B65" s="84">
        <v>21</v>
      </c>
      <c r="C65" s="71"/>
      <c r="D65" s="70">
        <f>VLOOKUP(H65,'item list'!$C$3:$F$58,3,0)</f>
        <v>32</v>
      </c>
      <c r="E65" s="72" t="str">
        <f>VLOOKUP(H65,'item list'!$C$3:$F$58,2,0)</f>
        <v>A</v>
      </c>
      <c r="F65" s="70" t="str">
        <f>VLOOKUP(H65,'item list'!$C$3:$F$58,4,0)</f>
        <v>Health Equipment</v>
      </c>
      <c r="G65" s="70"/>
      <c r="H65" s="50" t="str">
        <f>'[1]20.7-26.7'!$C$119</f>
        <v>Dụng cụ hỗ trợ tập bụng Elips Body - LIVE 30'</v>
      </c>
      <c r="I65" s="80"/>
      <c r="J65" s="81"/>
      <c r="K65" s="70">
        <f>VLOOKUP(O65,'item list'!$C$3:$F$58,3,0)</f>
        <v>32</v>
      </c>
      <c r="L65" s="72" t="str">
        <f>VLOOKUP(O65,'item list'!$C$3:$F$58,2,0)</f>
        <v>A</v>
      </c>
      <c r="M65" s="73" t="str">
        <f>VLOOKUP(O65,'item list'!$C$3:$F$58,4,0)</f>
        <v>Health Equipment</v>
      </c>
      <c r="N65" s="80"/>
      <c r="O65" s="50" t="str">
        <f>'[1]20.7-26.7'!$C$119</f>
        <v>Dụng cụ hỗ trợ tập bụng Elips Body - LIVE 30'</v>
      </c>
      <c r="P65" s="80"/>
      <c r="Q65" s="80"/>
      <c r="R65" s="70">
        <f>VLOOKUP(V65,'item list'!$C$3:$F$58,3,0)</f>
        <v>32</v>
      </c>
      <c r="S65" s="72" t="str">
        <f>VLOOKUP(V65,'item list'!$C$3:$F$58,2,0)</f>
        <v>A</v>
      </c>
      <c r="T65" s="70" t="str">
        <f>VLOOKUP(V65,'item list'!$C$3:$F$58,4,0)</f>
        <v>Health Equipment</v>
      </c>
      <c r="U65" s="80"/>
      <c r="V65" s="50" t="str">
        <f>'[1]20.7-26.7'!$C$119</f>
        <v>Dụng cụ hỗ trợ tập bụng Elips Body - LIVE 30'</v>
      </c>
      <c r="W65" s="80"/>
      <c r="X65" s="83"/>
      <c r="Y65" s="68">
        <f>VLOOKUP(AC65,'item list'!$C$3:$F$58,3,0)</f>
        <v>29.5</v>
      </c>
      <c r="Z65" s="69" t="str">
        <f>VLOOKUP(AC65,'item list'!$C$3:$F$58,2,0)</f>
        <v>A</v>
      </c>
      <c r="AA65" s="68" t="str">
        <f>VLOOKUP(AC65,'item list'!$C$3:$F$58,4,0)</f>
        <v>Accessory</v>
      </c>
      <c r="AB65" s="82"/>
      <c r="AC65" s="50" t="str">
        <f>'[1]13.7-19.7'!$C$117</f>
        <v>Đồng hộ mạ vàng kim cương Swissguard - LIVE 30'</v>
      </c>
      <c r="AD65" s="80"/>
      <c r="AE65" s="83"/>
      <c r="AF65" s="68">
        <f>VLOOKUP(AJ65,'item list'!$C$3:$F$58,3,0)</f>
        <v>29.5</v>
      </c>
      <c r="AG65" s="69" t="str">
        <f>VLOOKUP(AJ65,'item list'!$C$3:$F$58,2,0)</f>
        <v>A</v>
      </c>
      <c r="AH65" s="68" t="str">
        <f>VLOOKUP(AJ65,'item list'!$C$3:$F$58,4,0)</f>
        <v>Accessory</v>
      </c>
      <c r="AI65" s="82"/>
      <c r="AJ65" s="50" t="str">
        <f>'[1]13.7-19.7'!$C$117</f>
        <v>Đồng hộ mạ vàng kim cương Swissguard - LIVE 30'</v>
      </c>
      <c r="AK65" s="83"/>
      <c r="AL65" s="68">
        <f>VLOOKUP(AP65,'item list'!$C$3:$F$58,3,0)</f>
        <v>29.5</v>
      </c>
      <c r="AM65" s="69" t="str">
        <f>VLOOKUP(AP65,'item list'!$C$3:$F$58,2,0)</f>
        <v>A</v>
      </c>
      <c r="AN65" s="68" t="str">
        <f>VLOOKUP(AP65,'item list'!$C$3:$F$58,4,0)</f>
        <v>Accessory</v>
      </c>
      <c r="AO65" s="82"/>
      <c r="AP65" s="50" t="str">
        <f>'[1]13.7-19.7'!$C$117</f>
        <v>Đồng hộ mạ vàng kim cương Swissguard - LIVE 30'</v>
      </c>
      <c r="AQ65" s="83"/>
      <c r="AR65" s="68">
        <f>VLOOKUP(AV65,'item list'!$C$3:$F$58,3,0)</f>
        <v>29.5</v>
      </c>
      <c r="AS65" s="69" t="str">
        <f>VLOOKUP(AV65,'item list'!$C$3:$F$58,2,0)</f>
        <v>A</v>
      </c>
      <c r="AT65" s="68" t="str">
        <f>VLOOKUP(AV65,'item list'!$C$3:$F$58,4,0)</f>
        <v>Accessory</v>
      </c>
      <c r="AU65" s="82"/>
      <c r="AV65" s="50" t="str">
        <f>'[1]13.7-19.7'!$C$117</f>
        <v>Đồng hộ mạ vàng kim cương Swissguard - LIVE 30'</v>
      </c>
      <c r="AW65" s="80"/>
      <c r="AX65" s="83"/>
      <c r="AY65" s="68" t="e">
        <f>VLOOKUP(BC65,'item list'!$C$3:$F$58,3,0)</f>
        <v>#N/A</v>
      </c>
      <c r="AZ65" s="69" t="e">
        <f>VLOOKUP(BC65,'item list'!$C$3:$F$58,2,0)</f>
        <v>#N/A</v>
      </c>
      <c r="BA65" s="68" t="e">
        <f>VLOOKUP(BC65,'item list'!$C$3:$F$58,4,0)</f>
        <v>#N/A</v>
      </c>
      <c r="BB65" s="82"/>
      <c r="BC65" s="50"/>
      <c r="BD65" s="80"/>
      <c r="BE65" s="83"/>
      <c r="BF65" s="68" t="e">
        <f>VLOOKUP(BJ65,'item list'!$C$3:$F$58,3,0)</f>
        <v>#N/A</v>
      </c>
      <c r="BG65" s="69" t="e">
        <f>VLOOKUP(BJ65,'item list'!$C$3:$F$58,2,0)</f>
        <v>#N/A</v>
      </c>
      <c r="BH65" s="68" t="e">
        <f>VLOOKUP(BJ65,'item list'!$C$3:$F$58,4,0)</f>
        <v>#N/A</v>
      </c>
      <c r="BI65" s="82"/>
      <c r="BJ65" s="50"/>
      <c r="BK65" s="83"/>
      <c r="BL65" s="68" t="e">
        <f>VLOOKUP(BP65,'item list'!$C$3:$F$58,3,0)</f>
        <v>#REF!</v>
      </c>
      <c r="BM65" s="69" t="e">
        <f>VLOOKUP(BP65,'item list'!$C$3:$F$58,2,0)</f>
        <v>#REF!</v>
      </c>
      <c r="BN65" s="68" t="e">
        <f>VLOOKUP(BP65,'item list'!$C$3:$F$58,4,0)</f>
        <v>#REF!</v>
      </c>
      <c r="BO65" s="82"/>
      <c r="BP65" s="50" t="e">
        <f>#REF!</f>
        <v>#REF!</v>
      </c>
      <c r="BQ65" s="83"/>
      <c r="BR65" s="68" t="e">
        <f>VLOOKUP(BV65,'item list'!$C$3:$F$58,3,0)</f>
        <v>#N/A</v>
      </c>
      <c r="BS65" s="69" t="e">
        <f>VLOOKUP(BV65,'item list'!$C$3:$F$58,2,0)</f>
        <v>#N/A</v>
      </c>
      <c r="BT65" s="68" t="e">
        <f>VLOOKUP(BV65,'item list'!$C$3:$F$58,4,0)</f>
        <v>#N/A</v>
      </c>
      <c r="BU65" s="50"/>
      <c r="BV65" s="50"/>
      <c r="BW65" s="76">
        <v>21</v>
      </c>
      <c r="BY65" s="50"/>
      <c r="BZ65" s="77"/>
      <c r="CA65" s="48"/>
    </row>
    <row r="66" spans="1:83" ht="20.100000000000001" customHeight="1">
      <c r="A66" s="55"/>
      <c r="B66" s="85"/>
      <c r="C66" s="71"/>
      <c r="D66" s="70">
        <f>VLOOKUP(H66,'item list'!$C$3:$F$58,3,0)</f>
        <v>19</v>
      </c>
      <c r="E66" s="72" t="str">
        <f>VLOOKUP(H66,'item list'!$C$3:$F$58,2,0)</f>
        <v>E</v>
      </c>
      <c r="F66" s="70" t="str">
        <f>VLOOKUP(H66,'item list'!$C$3:$F$58,4,0)</f>
        <v>Health Supplement</v>
      </c>
      <c r="G66" s="70"/>
      <c r="H66" s="48" t="str">
        <f>'[1]20.7-26.7'!$C$121</f>
        <v>Cao hồng sâm Hàn Quốc 6 năm tuổi</v>
      </c>
      <c r="I66" s="80"/>
      <c r="J66" s="81"/>
      <c r="K66" s="70">
        <f>VLOOKUP(O66,'item list'!$C$3:$F$58,3,0)</f>
        <v>19</v>
      </c>
      <c r="L66" s="72" t="str">
        <f>VLOOKUP(O66,'item list'!$C$3:$F$58,2,0)</f>
        <v>E</v>
      </c>
      <c r="M66" s="73" t="str">
        <f>VLOOKUP(O66,'item list'!$C$3:$F$58,4,0)</f>
        <v>Health Supplement</v>
      </c>
      <c r="N66" s="80"/>
      <c r="O66" s="48" t="str">
        <f>'[1]20.7-26.7'!$C$121</f>
        <v>Cao hồng sâm Hàn Quốc 6 năm tuổi</v>
      </c>
      <c r="P66" s="80"/>
      <c r="Q66" s="80"/>
      <c r="R66" s="70">
        <f>VLOOKUP(V66,'item list'!$C$3:$F$58,3,0)</f>
        <v>19</v>
      </c>
      <c r="S66" s="72" t="str">
        <f>VLOOKUP(V66,'item list'!$C$3:$F$58,2,0)</f>
        <v>E</v>
      </c>
      <c r="T66" s="70" t="str">
        <f>VLOOKUP(V66,'item list'!$C$3:$F$58,4,0)</f>
        <v>Health Supplement</v>
      </c>
      <c r="U66" s="80"/>
      <c r="V66" s="48" t="str">
        <f>'[1]20.7-26.7'!$C$121</f>
        <v>Cao hồng sâm Hàn Quốc 6 năm tuổi</v>
      </c>
      <c r="W66" s="80"/>
      <c r="X66" s="81"/>
      <c r="Y66" s="70">
        <f>VLOOKUP(AC66,'item list'!$C$3:$F$58,3,0)</f>
        <v>32</v>
      </c>
      <c r="Z66" s="72" t="str">
        <f>VLOOKUP(AC66,'item list'!$C$3:$F$58,2,0)</f>
        <v>A</v>
      </c>
      <c r="AA66" s="70" t="str">
        <f>VLOOKUP(AC66,'item list'!$C$3:$F$58,4,0)</f>
        <v>Health Equipment</v>
      </c>
      <c r="AB66" s="80"/>
      <c r="AC66" s="48" t="str">
        <f>'[1]13.7-19.7'!$C$119</f>
        <v>Dụng cụ hỗ trợ tập bụng Elips Body - LIVE 30'</v>
      </c>
      <c r="AD66" s="80"/>
      <c r="AE66" s="81"/>
      <c r="AF66" s="70">
        <f>VLOOKUP(AJ66,'item list'!$C$3:$F$58,3,0)</f>
        <v>32</v>
      </c>
      <c r="AG66" s="72" t="str">
        <f>VLOOKUP(AJ66,'item list'!$C$3:$F$58,2,0)</f>
        <v>A</v>
      </c>
      <c r="AH66" s="70" t="str">
        <f>VLOOKUP(AJ66,'item list'!$C$3:$F$58,4,0)</f>
        <v>Health Equipment</v>
      </c>
      <c r="AI66" s="80"/>
      <c r="AJ66" s="48" t="str">
        <f>'[1]13.7-19.7'!$C$119</f>
        <v>Dụng cụ hỗ trợ tập bụng Elips Body - LIVE 30'</v>
      </c>
      <c r="AK66" s="81"/>
      <c r="AL66" s="70">
        <f>VLOOKUP(AP66,'item list'!$C$3:$F$58,3,0)</f>
        <v>32</v>
      </c>
      <c r="AM66" s="72" t="str">
        <f>VLOOKUP(AP66,'item list'!$C$3:$F$58,2,0)</f>
        <v>A</v>
      </c>
      <c r="AN66" s="70" t="str">
        <f>VLOOKUP(AP66,'item list'!$C$3:$F$58,4,0)</f>
        <v>Health Equipment</v>
      </c>
      <c r="AO66" s="80"/>
      <c r="AP66" s="48" t="str">
        <f>'[1]13.7-19.7'!$C$119</f>
        <v>Dụng cụ hỗ trợ tập bụng Elips Body - LIVE 30'</v>
      </c>
      <c r="AQ66" s="81"/>
      <c r="AR66" s="70">
        <f>VLOOKUP(AV66,'item list'!$C$3:$F$58,3,0)</f>
        <v>32</v>
      </c>
      <c r="AS66" s="72" t="str">
        <f>VLOOKUP(AV66,'item list'!$C$3:$F$58,2,0)</f>
        <v>A</v>
      </c>
      <c r="AT66" s="70" t="str">
        <f>VLOOKUP(AV66,'item list'!$C$3:$F$58,4,0)</f>
        <v>Health Equipment</v>
      </c>
      <c r="AU66" s="80"/>
      <c r="AV66" s="48" t="str">
        <f>'[1]13.7-19.7'!$C$119</f>
        <v>Dụng cụ hỗ trợ tập bụng Elips Body - LIVE 30'</v>
      </c>
      <c r="AW66" s="80"/>
      <c r="AX66" s="81"/>
      <c r="AY66" s="70" t="e">
        <f>VLOOKUP(BC66,'item list'!$C$3:$F$58,3,0)</f>
        <v>#N/A</v>
      </c>
      <c r="AZ66" s="72" t="e">
        <f>VLOOKUP(BC66,'item list'!$C$3:$F$58,2,0)</f>
        <v>#N/A</v>
      </c>
      <c r="BA66" s="70" t="e">
        <f>VLOOKUP(BC66,'item list'!$C$3:$F$58,4,0)</f>
        <v>#N/A</v>
      </c>
      <c r="BB66" s="80"/>
      <c r="BC66" s="48"/>
      <c r="BD66" s="80"/>
      <c r="BE66" s="81"/>
      <c r="BF66" s="70" t="e">
        <f>VLOOKUP(BJ66,'item list'!$C$3:$F$58,3,0)</f>
        <v>#N/A</v>
      </c>
      <c r="BG66" s="72" t="e">
        <f>VLOOKUP(BJ66,'item list'!$C$3:$F$58,2,0)</f>
        <v>#N/A</v>
      </c>
      <c r="BH66" s="70" t="e">
        <f>VLOOKUP(BJ66,'item list'!$C$3:$F$58,4,0)</f>
        <v>#N/A</v>
      </c>
      <c r="BI66" s="80"/>
      <c r="BJ66" s="48"/>
      <c r="BK66" s="81"/>
      <c r="BL66" s="70" t="e">
        <f>VLOOKUP(BP66,'item list'!$C$3:$F$58,3,0)</f>
        <v>#REF!</v>
      </c>
      <c r="BM66" s="72" t="e">
        <f>VLOOKUP(BP66,'item list'!$C$3:$F$58,2,0)</f>
        <v>#REF!</v>
      </c>
      <c r="BN66" s="70" t="e">
        <f>VLOOKUP(BP66,'item list'!$C$3:$F$58,4,0)</f>
        <v>#REF!</v>
      </c>
      <c r="BO66" s="80"/>
      <c r="BP66" s="48" t="e">
        <f>#REF!</f>
        <v>#REF!</v>
      </c>
      <c r="BQ66" s="81"/>
      <c r="BR66" s="70" t="e">
        <f>VLOOKUP(BV66,'item list'!$C$3:$F$58,3,0)</f>
        <v>#N/A</v>
      </c>
      <c r="BS66" s="72" t="e">
        <f>VLOOKUP(BV66,'item list'!$C$3:$F$58,2,0)</f>
        <v>#N/A</v>
      </c>
      <c r="BT66" s="70" t="e">
        <f>VLOOKUP(BV66,'item list'!$C$3:$F$58,4,0)</f>
        <v>#N/A</v>
      </c>
      <c r="BU66" s="48"/>
      <c r="BV66" s="48"/>
      <c r="BW66" s="78"/>
      <c r="BY66" s="50"/>
      <c r="BZ66" s="50"/>
      <c r="CA66" s="77"/>
    </row>
    <row r="67" spans="1:83" ht="20.100000000000001" customHeight="1">
      <c r="A67" s="55"/>
      <c r="B67" s="85"/>
      <c r="C67" s="71"/>
      <c r="D67" s="70" t="e">
        <f>VLOOKUP(H67,'item list'!$C$3:$F$58,3,0)</f>
        <v>#N/A</v>
      </c>
      <c r="E67" s="72" t="e">
        <f>VLOOKUP(H67,'item list'!$C$3:$F$58,2,0)</f>
        <v>#N/A</v>
      </c>
      <c r="F67" s="70" t="e">
        <f>VLOOKUP(H67,'item list'!$C$3:$F$58,4,0)</f>
        <v>#N/A</v>
      </c>
      <c r="G67" s="70"/>
      <c r="H67" s="48"/>
      <c r="I67" s="80"/>
      <c r="J67" s="81"/>
      <c r="K67" s="70" t="e">
        <f>VLOOKUP(O67,'item list'!$C$3:$F$58,3,0)</f>
        <v>#N/A</v>
      </c>
      <c r="L67" s="72" t="e">
        <f>VLOOKUP(O67,'item list'!$C$3:$F$58,2,0)</f>
        <v>#N/A</v>
      </c>
      <c r="M67" s="73" t="e">
        <f>VLOOKUP(O67,'item list'!$C$3:$F$58,4,0)</f>
        <v>#N/A</v>
      </c>
      <c r="N67" s="80"/>
      <c r="O67" s="48"/>
      <c r="P67" s="80"/>
      <c r="Q67" s="80"/>
      <c r="R67" s="70" t="e">
        <f>VLOOKUP(V67,'item list'!$C$3:$F$58,3,0)</f>
        <v>#N/A</v>
      </c>
      <c r="S67" s="72" t="e">
        <f>VLOOKUP(V67,'item list'!$C$3:$F$58,2,0)</f>
        <v>#N/A</v>
      </c>
      <c r="T67" s="70" t="e">
        <f>VLOOKUP(V67,'item list'!$C$3:$F$58,4,0)</f>
        <v>#N/A</v>
      </c>
      <c r="U67" s="80"/>
      <c r="V67" s="48"/>
      <c r="W67" s="80"/>
      <c r="X67" s="81"/>
      <c r="Y67" s="70" t="e">
        <f>VLOOKUP(AC67,'item list'!$C$3:$F$58,3,0)</f>
        <v>#N/A</v>
      </c>
      <c r="Z67" s="72" t="e">
        <f>VLOOKUP(AC67,'item list'!$C$3:$F$58,2,0)</f>
        <v>#N/A</v>
      </c>
      <c r="AA67" s="70" t="e">
        <f>VLOOKUP(AC67,'item list'!$C$3:$F$58,4,0)</f>
        <v>#N/A</v>
      </c>
      <c r="AB67" s="80"/>
      <c r="AC67" s="48"/>
      <c r="AD67" s="80"/>
      <c r="AE67" s="81"/>
      <c r="AF67" s="70" t="e">
        <f>VLOOKUP(AJ67,'item list'!$C$3:$F$58,3,0)</f>
        <v>#N/A</v>
      </c>
      <c r="AG67" s="72" t="e">
        <f>VLOOKUP(AJ67,'item list'!$C$3:$F$58,2,0)</f>
        <v>#N/A</v>
      </c>
      <c r="AH67" s="70" t="e">
        <f>VLOOKUP(AJ67,'item list'!$C$3:$F$58,4,0)</f>
        <v>#N/A</v>
      </c>
      <c r="AI67" s="80"/>
      <c r="AJ67" s="48"/>
      <c r="AK67" s="81"/>
      <c r="AL67" s="70" t="e">
        <f>VLOOKUP(AP67,'item list'!$C$3:$F$58,3,0)</f>
        <v>#N/A</v>
      </c>
      <c r="AM67" s="72" t="e">
        <f>VLOOKUP(AP67,'item list'!$C$3:$F$58,2,0)</f>
        <v>#N/A</v>
      </c>
      <c r="AN67" s="70" t="e">
        <f>VLOOKUP(AP67,'item list'!$C$3:$F$58,4,0)</f>
        <v>#N/A</v>
      </c>
      <c r="AO67" s="80"/>
      <c r="AP67" s="48"/>
      <c r="AQ67" s="81"/>
      <c r="AR67" s="70" t="e">
        <f>VLOOKUP(AV67,'item list'!$C$3:$F$58,3,0)</f>
        <v>#N/A</v>
      </c>
      <c r="AS67" s="72" t="e">
        <f>VLOOKUP(AV67,'item list'!$C$3:$F$58,2,0)</f>
        <v>#N/A</v>
      </c>
      <c r="AT67" s="70" t="e">
        <f>VLOOKUP(AV67,'item list'!$C$3:$F$58,4,0)</f>
        <v>#N/A</v>
      </c>
      <c r="AU67" s="80"/>
      <c r="AV67" s="48"/>
      <c r="AW67" s="80"/>
      <c r="AX67" s="81"/>
      <c r="AY67" s="70" t="e">
        <f>VLOOKUP(BC67,'item list'!$C$3:$F$58,3,0)</f>
        <v>#N/A</v>
      </c>
      <c r="AZ67" s="72" t="e">
        <f>VLOOKUP(BC67,'item list'!$C$3:$F$58,2,0)</f>
        <v>#N/A</v>
      </c>
      <c r="BA67" s="70" t="e">
        <f>VLOOKUP(BC67,'item list'!$C$3:$F$58,4,0)</f>
        <v>#N/A</v>
      </c>
      <c r="BB67" s="80"/>
      <c r="BC67" s="48"/>
      <c r="BD67" s="80"/>
      <c r="BE67" s="81"/>
      <c r="BF67" s="70" t="e">
        <f>VLOOKUP(BJ67,'item list'!$C$3:$F$58,3,0)</f>
        <v>#N/A</v>
      </c>
      <c r="BG67" s="72" t="e">
        <f>VLOOKUP(BJ67,'item list'!$C$3:$F$58,2,0)</f>
        <v>#N/A</v>
      </c>
      <c r="BH67" s="70" t="e">
        <f>VLOOKUP(BJ67,'item list'!$C$3:$F$58,4,0)</f>
        <v>#N/A</v>
      </c>
      <c r="BI67" s="80"/>
      <c r="BJ67" s="48"/>
      <c r="BK67" s="81"/>
      <c r="BL67" s="70" t="e">
        <f>VLOOKUP(BP67,'item list'!$C$3:$F$58,3,0)</f>
        <v>#REF!</v>
      </c>
      <c r="BM67" s="72" t="e">
        <f>VLOOKUP(BP67,'item list'!$C$3:$F$58,2,0)</f>
        <v>#REF!</v>
      </c>
      <c r="BN67" s="70" t="e">
        <f>VLOOKUP(BP67,'item list'!$C$3:$F$58,4,0)</f>
        <v>#REF!</v>
      </c>
      <c r="BO67" s="80"/>
      <c r="BP67" s="48" t="e">
        <f>#REF!</f>
        <v>#REF!</v>
      </c>
      <c r="BQ67" s="81"/>
      <c r="BR67" s="70" t="e">
        <f>VLOOKUP(BV67,'item list'!$C$3:$F$58,3,0)</f>
        <v>#N/A</v>
      </c>
      <c r="BS67" s="72" t="e">
        <f>VLOOKUP(BV67,'item list'!$C$3:$F$58,2,0)</f>
        <v>#N/A</v>
      </c>
      <c r="BT67" s="70" t="e">
        <f>VLOOKUP(BV67,'item list'!$C$3:$F$58,4,0)</f>
        <v>#N/A</v>
      </c>
      <c r="BU67" s="48"/>
      <c r="BV67" s="48"/>
      <c r="BW67" s="78"/>
      <c r="BY67" s="77"/>
      <c r="BZ67" s="48"/>
      <c r="CA67" s="50"/>
      <c r="CE67" s="50"/>
    </row>
    <row r="68" spans="1:83" ht="20.100000000000001" customHeight="1" thickBot="1">
      <c r="A68" s="55"/>
      <c r="B68" s="85"/>
      <c r="C68" s="71"/>
      <c r="D68" s="70" t="e">
        <f>VLOOKUP(H68,'item list'!$C$3:$F$58,3,0)</f>
        <v>#N/A</v>
      </c>
      <c r="E68" s="72" t="e">
        <f>VLOOKUP(H68,'item list'!$C$3:$F$58,2,0)</f>
        <v>#N/A</v>
      </c>
      <c r="F68" s="70" t="e">
        <f>VLOOKUP(H68,'item list'!$C$3:$F$58,4,0)</f>
        <v>#N/A</v>
      </c>
      <c r="G68" s="70"/>
      <c r="H68" s="50"/>
      <c r="I68" s="80"/>
      <c r="J68" s="81"/>
      <c r="K68" s="70" t="e">
        <f>VLOOKUP(O68,'item list'!$C$3:$F$58,3,0)</f>
        <v>#N/A</v>
      </c>
      <c r="L68" s="72" t="e">
        <f>VLOOKUP(O68,'item list'!$C$3:$F$58,2,0)</f>
        <v>#N/A</v>
      </c>
      <c r="M68" s="73" t="e">
        <f>VLOOKUP(O68,'item list'!$C$3:$F$58,4,0)</f>
        <v>#N/A</v>
      </c>
      <c r="N68" s="80"/>
      <c r="O68" s="50"/>
      <c r="P68" s="80"/>
      <c r="Q68" s="80"/>
      <c r="R68" s="70" t="e">
        <f>VLOOKUP(V68,'item list'!$C$3:$F$58,3,0)</f>
        <v>#N/A</v>
      </c>
      <c r="S68" s="72" t="e">
        <f>VLOOKUP(V68,'item list'!$C$3:$F$58,2,0)</f>
        <v>#N/A</v>
      </c>
      <c r="T68" s="70" t="e">
        <f>VLOOKUP(V68,'item list'!$C$3:$F$58,4,0)</f>
        <v>#N/A</v>
      </c>
      <c r="U68" s="80"/>
      <c r="V68" s="50"/>
      <c r="W68" s="80"/>
      <c r="X68" s="81"/>
      <c r="Y68" s="70" t="e">
        <f>VLOOKUP(AC68,'item list'!$C$3:$F$58,3,0)</f>
        <v>#N/A</v>
      </c>
      <c r="Z68" s="72" t="e">
        <f>VLOOKUP(AC68,'item list'!$C$3:$F$58,2,0)</f>
        <v>#N/A</v>
      </c>
      <c r="AA68" s="70" t="e">
        <f>VLOOKUP(AC68,'item list'!$C$3:$F$58,4,0)</f>
        <v>#N/A</v>
      </c>
      <c r="AB68" s="80"/>
      <c r="AC68" s="50"/>
      <c r="AD68" s="80"/>
      <c r="AE68" s="80"/>
      <c r="AF68" s="70" t="e">
        <f>VLOOKUP(AJ68,'item list'!$C$3:$F$58,3,0)</f>
        <v>#N/A</v>
      </c>
      <c r="AG68" s="72" t="e">
        <f>VLOOKUP(AJ68,'item list'!$C$3:$F$58,2,0)</f>
        <v>#N/A</v>
      </c>
      <c r="AH68" s="70" t="e">
        <f>VLOOKUP(AJ68,'item list'!$C$3:$F$58,4,0)</f>
        <v>#N/A</v>
      </c>
      <c r="AI68" s="80"/>
      <c r="AJ68" s="50"/>
      <c r="AK68" s="80"/>
      <c r="AL68" s="70" t="e">
        <f>VLOOKUP(AP68,'item list'!$C$3:$F$58,3,0)</f>
        <v>#N/A</v>
      </c>
      <c r="AM68" s="72" t="e">
        <f>VLOOKUP(AP68,'item list'!$C$3:$F$58,2,0)</f>
        <v>#N/A</v>
      </c>
      <c r="AN68" s="70" t="e">
        <f>VLOOKUP(AP68,'item list'!$C$3:$F$58,4,0)</f>
        <v>#N/A</v>
      </c>
      <c r="AO68" s="80"/>
      <c r="AP68" s="50"/>
      <c r="AQ68" s="80"/>
      <c r="AR68" s="70" t="e">
        <f>VLOOKUP(AV68,'item list'!$C$3:$F$58,3,0)</f>
        <v>#N/A</v>
      </c>
      <c r="AS68" s="72" t="e">
        <f>VLOOKUP(AV68,'item list'!$C$3:$F$58,2,0)</f>
        <v>#N/A</v>
      </c>
      <c r="AT68" s="70" t="e">
        <f>VLOOKUP(AV68,'item list'!$C$3:$F$58,4,0)</f>
        <v>#N/A</v>
      </c>
      <c r="AU68" s="80"/>
      <c r="AV68" s="50"/>
      <c r="AW68" s="80"/>
      <c r="AX68" s="81"/>
      <c r="AY68" s="70" t="e">
        <f>VLOOKUP(BC68,'item list'!$C$3:$F$58,3,0)</f>
        <v>#N/A</v>
      </c>
      <c r="AZ68" s="72" t="e">
        <f>VLOOKUP(BC68,'item list'!$C$3:$F$58,2,0)</f>
        <v>#N/A</v>
      </c>
      <c r="BA68" s="70" t="e">
        <f>VLOOKUP(BC68,'item list'!$C$3:$F$58,4,0)</f>
        <v>#N/A</v>
      </c>
      <c r="BB68" s="80"/>
      <c r="BC68" s="50"/>
      <c r="BD68" s="80"/>
      <c r="BE68" s="81"/>
      <c r="BF68" s="70" t="e">
        <f>VLOOKUP(BJ68,'item list'!$C$3:$F$58,3,0)</f>
        <v>#N/A</v>
      </c>
      <c r="BG68" s="72" t="e">
        <f>VLOOKUP(BJ68,'item list'!$C$3:$F$58,2,0)</f>
        <v>#N/A</v>
      </c>
      <c r="BH68" s="70" t="e">
        <f>VLOOKUP(BJ68,'item list'!$C$3:$F$58,4,0)</f>
        <v>#N/A</v>
      </c>
      <c r="BI68" s="80"/>
      <c r="BJ68" s="50"/>
      <c r="BK68" s="81"/>
      <c r="BL68" s="70" t="e">
        <f>VLOOKUP(BP68,'item list'!$C$3:$F$58,3,0)</f>
        <v>#REF!</v>
      </c>
      <c r="BM68" s="72" t="e">
        <f>VLOOKUP(BP68,'item list'!$C$3:$F$58,2,0)</f>
        <v>#REF!</v>
      </c>
      <c r="BN68" s="70" t="e">
        <f>VLOOKUP(BP68,'item list'!$C$3:$F$58,4,0)</f>
        <v>#REF!</v>
      </c>
      <c r="BO68" s="80"/>
      <c r="BP68" s="50" t="e">
        <f>#REF!</f>
        <v>#REF!</v>
      </c>
      <c r="BQ68" s="81"/>
      <c r="BR68" s="70" t="e">
        <f>VLOOKUP(BV68,'item list'!$C$3:$F$58,3,0)</f>
        <v>#N/A</v>
      </c>
      <c r="BS68" s="72" t="e">
        <f>VLOOKUP(BV68,'item list'!$C$3:$F$58,2,0)</f>
        <v>#N/A</v>
      </c>
      <c r="BT68" s="70" t="e">
        <f>VLOOKUP(BV68,'item list'!$C$3:$F$58,4,0)</f>
        <v>#N/A</v>
      </c>
      <c r="BU68" s="50"/>
      <c r="BV68" s="50"/>
      <c r="BW68" s="78"/>
      <c r="BY68" s="77"/>
      <c r="BZ68" s="50"/>
      <c r="CA68" s="48"/>
      <c r="CE68" s="77"/>
    </row>
    <row r="69" spans="1:83" ht="20.100000000000001" customHeight="1">
      <c r="A69" s="55"/>
      <c r="B69" s="84">
        <v>22</v>
      </c>
      <c r="C69" s="74"/>
      <c r="D69" s="68">
        <f>VLOOKUP(H69,'item list'!$C$3:$F$58,3,0)</f>
        <v>19</v>
      </c>
      <c r="E69" s="69" t="str">
        <f>VLOOKUP(H69,'item list'!$C$3:$F$58,2,0)</f>
        <v>B</v>
      </c>
      <c r="F69" s="68" t="str">
        <f>VLOOKUP(H69,'item list'!$C$3:$F$58,4,0)</f>
        <v>Fashion</v>
      </c>
      <c r="G69" s="68"/>
      <c r="H69" s="54" t="str">
        <f>'[1]20.7-26.7'!$C$123</f>
        <v>Vali Macat D3X</v>
      </c>
      <c r="I69" s="82"/>
      <c r="J69" s="83"/>
      <c r="K69" s="68">
        <f>VLOOKUP(O69,'item list'!$C$3:$F$58,3,0)</f>
        <v>19</v>
      </c>
      <c r="L69" s="69" t="str">
        <f>VLOOKUP(O69,'item list'!$C$3:$F$58,2,0)</f>
        <v>B</v>
      </c>
      <c r="M69" s="75" t="str">
        <f>VLOOKUP(O69,'item list'!$C$3:$F$58,4,0)</f>
        <v>Fashion</v>
      </c>
      <c r="N69" s="82"/>
      <c r="O69" s="54" t="str">
        <f>'[1]20.7-26.7'!$C$123</f>
        <v>Vali Macat D3X</v>
      </c>
      <c r="P69" s="82"/>
      <c r="Q69" s="82"/>
      <c r="R69" s="68">
        <f>VLOOKUP(V69,'item list'!$C$3:$F$58,3,0)</f>
        <v>19</v>
      </c>
      <c r="S69" s="69" t="str">
        <f>VLOOKUP(V69,'item list'!$C$3:$F$58,2,0)</f>
        <v>B</v>
      </c>
      <c r="T69" s="68" t="str">
        <f>VLOOKUP(V69,'item list'!$C$3:$F$58,4,0)</f>
        <v>Fashion</v>
      </c>
      <c r="U69" s="82"/>
      <c r="V69" s="54" t="str">
        <f>'[1]20.7-26.7'!$C$123</f>
        <v>Vali Macat D3X</v>
      </c>
      <c r="W69" s="82"/>
      <c r="X69" s="81"/>
      <c r="Y69" s="70">
        <f>VLOOKUP(AC69,'item list'!$C$3:$F$58,3,0)</f>
        <v>19</v>
      </c>
      <c r="Z69" s="72" t="str">
        <f>VLOOKUP(AC69,'item list'!$C$3:$F$58,2,0)</f>
        <v>B</v>
      </c>
      <c r="AA69" s="70" t="str">
        <f>VLOOKUP(AC69,'item list'!$C$3:$F$58,4,0)</f>
        <v>Fashion</v>
      </c>
      <c r="AB69" s="80"/>
      <c r="AC69" s="54" t="str">
        <f>'[1]13.7-19.7'!$C$121</f>
        <v>Vali Macat D3X</v>
      </c>
      <c r="AD69" s="82"/>
      <c r="AE69" s="80"/>
      <c r="AF69" s="70">
        <f>VLOOKUP(AJ69,'item list'!$C$3:$F$58,3,0)</f>
        <v>19</v>
      </c>
      <c r="AG69" s="72" t="str">
        <f>VLOOKUP(AJ69,'item list'!$C$3:$F$58,2,0)</f>
        <v>B</v>
      </c>
      <c r="AH69" s="70" t="str">
        <f>VLOOKUP(AJ69,'item list'!$C$3:$F$58,4,0)</f>
        <v>Fashion</v>
      </c>
      <c r="AI69" s="80"/>
      <c r="AJ69" s="54" t="str">
        <f>'[1]13.7-19.7'!$C$121</f>
        <v>Vali Macat D3X</v>
      </c>
      <c r="AK69" s="80"/>
      <c r="AL69" s="70">
        <f>VLOOKUP(AP69,'item list'!$C$3:$F$58,3,0)</f>
        <v>19</v>
      </c>
      <c r="AM69" s="72" t="str">
        <f>VLOOKUP(AP69,'item list'!$C$3:$F$58,2,0)</f>
        <v>B</v>
      </c>
      <c r="AN69" s="70" t="str">
        <f>VLOOKUP(AP69,'item list'!$C$3:$F$58,4,0)</f>
        <v>Fashion</v>
      </c>
      <c r="AO69" s="80"/>
      <c r="AP69" s="54" t="str">
        <f>'[1]13.7-19.7'!$C$121</f>
        <v>Vali Macat D3X</v>
      </c>
      <c r="AQ69" s="80"/>
      <c r="AR69" s="70">
        <f>VLOOKUP(AV69,'item list'!$C$3:$F$58,3,0)</f>
        <v>19</v>
      </c>
      <c r="AS69" s="72" t="str">
        <f>VLOOKUP(AV69,'item list'!$C$3:$F$58,2,0)</f>
        <v>B</v>
      </c>
      <c r="AT69" s="70" t="str">
        <f>VLOOKUP(AV69,'item list'!$C$3:$F$58,4,0)</f>
        <v>Fashion</v>
      </c>
      <c r="AU69" s="80"/>
      <c r="AV69" s="54" t="str">
        <f>'[1]13.7-19.7'!$C$121</f>
        <v>Vali Macat D3X</v>
      </c>
      <c r="AW69" s="82"/>
      <c r="AX69" s="81"/>
      <c r="AY69" s="70" t="e">
        <f>VLOOKUP(BC69,'item list'!$C$3:$F$58,3,0)</f>
        <v>#N/A</v>
      </c>
      <c r="AZ69" s="72" t="e">
        <f>VLOOKUP(BC69,'item list'!$C$3:$F$58,2,0)</f>
        <v>#N/A</v>
      </c>
      <c r="BA69" s="70" t="e">
        <f>VLOOKUP(BC69,'item list'!$C$3:$F$58,4,0)</f>
        <v>#N/A</v>
      </c>
      <c r="BB69" s="80"/>
      <c r="BC69" s="54"/>
      <c r="BD69" s="82"/>
      <c r="BE69" s="81"/>
      <c r="BF69" s="70" t="e">
        <f>VLOOKUP(BJ69,'item list'!$C$3:$F$58,3,0)</f>
        <v>#N/A</v>
      </c>
      <c r="BG69" s="72" t="e">
        <f>VLOOKUP(BJ69,'item list'!$C$3:$F$58,2,0)</f>
        <v>#N/A</v>
      </c>
      <c r="BH69" s="70" t="e">
        <f>VLOOKUP(BJ69,'item list'!$C$3:$F$58,4,0)</f>
        <v>#N/A</v>
      </c>
      <c r="BI69" s="80"/>
      <c r="BJ69" s="54"/>
      <c r="BK69" s="81"/>
      <c r="BL69" s="70" t="e">
        <f>VLOOKUP(BP69,'item list'!$C$3:$F$58,3,0)</f>
        <v>#REF!</v>
      </c>
      <c r="BM69" s="72" t="e">
        <f>VLOOKUP(BP69,'item list'!$C$3:$F$58,2,0)</f>
        <v>#REF!</v>
      </c>
      <c r="BN69" s="70" t="e">
        <f>VLOOKUP(BP69,'item list'!$C$3:$F$58,4,0)</f>
        <v>#REF!</v>
      </c>
      <c r="BO69" s="80"/>
      <c r="BP69" s="54" t="e">
        <f>#REF!</f>
        <v>#REF!</v>
      </c>
      <c r="BQ69" s="81"/>
      <c r="BR69" s="70" t="e">
        <f>VLOOKUP(BV69,'item list'!$C$3:$F$58,3,0)</f>
        <v>#N/A</v>
      </c>
      <c r="BS69" s="72" t="e">
        <f>VLOOKUP(BV69,'item list'!$C$3:$F$58,2,0)</f>
        <v>#N/A</v>
      </c>
      <c r="BT69" s="70" t="e">
        <f>VLOOKUP(BV69,'item list'!$C$3:$F$58,4,0)</f>
        <v>#N/A</v>
      </c>
      <c r="BU69" s="54"/>
      <c r="BV69" s="54"/>
      <c r="BW69" s="78">
        <v>22</v>
      </c>
      <c r="BY69" s="50"/>
      <c r="BZ69" s="77"/>
      <c r="CA69" s="77"/>
      <c r="CE69" s="77"/>
    </row>
    <row r="70" spans="1:83" ht="20.100000000000001" customHeight="1">
      <c r="A70" s="55"/>
      <c r="B70" s="85"/>
      <c r="C70" s="71"/>
      <c r="D70" s="70">
        <f>VLOOKUP(H70,'item list'!$C$3:$F$58,3,0)</f>
        <v>18.5</v>
      </c>
      <c r="E70" s="72" t="str">
        <f>VLOOKUP(H70,'item list'!$C$3:$F$58,2,0)</f>
        <v>B</v>
      </c>
      <c r="F70" s="70" t="str">
        <f>VLOOKUP(H70,'item list'!$C$3:$F$58,4,0)</f>
        <v>Home Appliance</v>
      </c>
      <c r="G70" s="70"/>
      <c r="H70" s="50" t="str">
        <f>'[1]20.7-26.7'!$C$125</f>
        <v>Quạt làm mát không khí Goodlife</v>
      </c>
      <c r="I70" s="80"/>
      <c r="J70" s="81"/>
      <c r="K70" s="70">
        <f>VLOOKUP(O70,'item list'!$C$3:$F$58,3,0)</f>
        <v>18.5</v>
      </c>
      <c r="L70" s="72" t="str">
        <f>VLOOKUP(O70,'item list'!$C$3:$F$58,2,0)</f>
        <v>B</v>
      </c>
      <c r="M70" s="73" t="str">
        <f>VLOOKUP(O70,'item list'!$C$3:$F$58,4,0)</f>
        <v>Home Appliance</v>
      </c>
      <c r="N70" s="80"/>
      <c r="O70" s="50" t="str">
        <f>'[1]20.7-26.7'!$C$125</f>
        <v>Quạt làm mát không khí Goodlife</v>
      </c>
      <c r="P70" s="80"/>
      <c r="Q70" s="80"/>
      <c r="R70" s="70">
        <f>VLOOKUP(V70,'item list'!$C$3:$F$58,3,0)</f>
        <v>18.5</v>
      </c>
      <c r="S70" s="72" t="str">
        <f>VLOOKUP(V70,'item list'!$C$3:$F$58,2,0)</f>
        <v>B</v>
      </c>
      <c r="T70" s="70" t="str">
        <f>VLOOKUP(V70,'item list'!$C$3:$F$58,4,0)</f>
        <v>Home Appliance</v>
      </c>
      <c r="U70" s="80"/>
      <c r="V70" s="50" t="str">
        <f>'[1]20.7-26.7'!$C$125</f>
        <v>Quạt làm mát không khí Goodlife</v>
      </c>
      <c r="W70" s="80"/>
      <c r="X70" s="81"/>
      <c r="Y70" s="70">
        <f>VLOOKUP(AC70,'item list'!$C$3:$F$58,3,0)</f>
        <v>17</v>
      </c>
      <c r="Z70" s="72" t="str">
        <f>VLOOKUP(AC70,'item list'!$C$3:$F$58,2,0)</f>
        <v>B</v>
      </c>
      <c r="AA70" s="70" t="str">
        <f>VLOOKUP(AC70,'item list'!$C$3:$F$58,4,0)</f>
        <v>Health Equipment</v>
      </c>
      <c r="AB70" s="80"/>
      <c r="AC70" s="50" t="str">
        <f>'[1]13.7-19.7'!$C$123</f>
        <v>Nệm massage Bella</v>
      </c>
      <c r="AD70" s="80"/>
      <c r="AE70" s="80"/>
      <c r="AF70" s="70">
        <f>VLOOKUP(AJ70,'item list'!$C$3:$F$58,3,0)</f>
        <v>17</v>
      </c>
      <c r="AG70" s="72" t="str">
        <f>VLOOKUP(AJ70,'item list'!$C$3:$F$58,2,0)</f>
        <v>B</v>
      </c>
      <c r="AH70" s="70" t="str">
        <f>VLOOKUP(AJ70,'item list'!$C$3:$F$58,4,0)</f>
        <v>Health Equipment</v>
      </c>
      <c r="AI70" s="80"/>
      <c r="AJ70" s="50" t="str">
        <f>'[1]13.7-19.7'!$C$123</f>
        <v>Nệm massage Bella</v>
      </c>
      <c r="AK70" s="80"/>
      <c r="AL70" s="70">
        <f>VLOOKUP(AP70,'item list'!$C$3:$F$58,3,0)</f>
        <v>17</v>
      </c>
      <c r="AM70" s="72" t="str">
        <f>VLOOKUP(AP70,'item list'!$C$3:$F$58,2,0)</f>
        <v>B</v>
      </c>
      <c r="AN70" s="70" t="str">
        <f>VLOOKUP(AP70,'item list'!$C$3:$F$58,4,0)</f>
        <v>Health Equipment</v>
      </c>
      <c r="AO70" s="80"/>
      <c r="AP70" s="50" t="str">
        <f>'[1]13.7-19.7'!$C$123</f>
        <v>Nệm massage Bella</v>
      </c>
      <c r="AQ70" s="80"/>
      <c r="AR70" s="70">
        <f>VLOOKUP(AV70,'item list'!$C$3:$F$58,3,0)</f>
        <v>17</v>
      </c>
      <c r="AS70" s="72" t="str">
        <f>VLOOKUP(AV70,'item list'!$C$3:$F$58,2,0)</f>
        <v>B</v>
      </c>
      <c r="AT70" s="70" t="str">
        <f>VLOOKUP(AV70,'item list'!$C$3:$F$58,4,0)</f>
        <v>Health Equipment</v>
      </c>
      <c r="AU70" s="80"/>
      <c r="AV70" s="50" t="str">
        <f>'[1]13.7-19.7'!$C$123</f>
        <v>Nệm massage Bella</v>
      </c>
      <c r="AW70" s="80"/>
      <c r="AX70" s="81"/>
      <c r="AY70" s="70" t="e">
        <f>VLOOKUP(BC70,'item list'!$C$3:$F$58,3,0)</f>
        <v>#N/A</v>
      </c>
      <c r="AZ70" s="72" t="e">
        <f>VLOOKUP(BC70,'item list'!$C$3:$F$58,2,0)</f>
        <v>#N/A</v>
      </c>
      <c r="BA70" s="70" t="e">
        <f>VLOOKUP(BC70,'item list'!$C$3:$F$58,4,0)</f>
        <v>#N/A</v>
      </c>
      <c r="BB70" s="80"/>
      <c r="BC70" s="50"/>
      <c r="BD70" s="80"/>
      <c r="BE70" s="81"/>
      <c r="BF70" s="70" t="e">
        <f>VLOOKUP(BJ70,'item list'!$C$3:$F$58,3,0)</f>
        <v>#N/A</v>
      </c>
      <c r="BG70" s="72" t="e">
        <f>VLOOKUP(BJ70,'item list'!$C$3:$F$58,2,0)</f>
        <v>#N/A</v>
      </c>
      <c r="BH70" s="70" t="e">
        <f>VLOOKUP(BJ70,'item list'!$C$3:$F$58,4,0)</f>
        <v>#N/A</v>
      </c>
      <c r="BI70" s="80"/>
      <c r="BJ70" s="50"/>
      <c r="BK70" s="81"/>
      <c r="BL70" s="70" t="e">
        <f>VLOOKUP(BP70,'item list'!$C$3:$F$58,3,0)</f>
        <v>#REF!</v>
      </c>
      <c r="BM70" s="72" t="e">
        <f>VLOOKUP(BP70,'item list'!$C$3:$F$58,2,0)</f>
        <v>#REF!</v>
      </c>
      <c r="BN70" s="70" t="e">
        <f>VLOOKUP(BP70,'item list'!$C$3:$F$58,4,0)</f>
        <v>#REF!</v>
      </c>
      <c r="BO70" s="80"/>
      <c r="BP70" s="50" t="e">
        <f>#REF!</f>
        <v>#REF!</v>
      </c>
      <c r="BQ70" s="81"/>
      <c r="BR70" s="70" t="e">
        <f>VLOOKUP(BV70,'item list'!$C$3:$F$58,3,0)</f>
        <v>#N/A</v>
      </c>
      <c r="BS70" s="72" t="e">
        <f>VLOOKUP(BV70,'item list'!$C$3:$F$58,2,0)</f>
        <v>#N/A</v>
      </c>
      <c r="BT70" s="70" t="e">
        <f>VLOOKUP(BV70,'item list'!$C$3:$F$58,4,0)</f>
        <v>#N/A</v>
      </c>
      <c r="BU70" s="50"/>
      <c r="BV70" s="50"/>
      <c r="BW70" s="78"/>
      <c r="BX70" s="86"/>
      <c r="BY70" s="48"/>
      <c r="BZ70" s="48"/>
      <c r="CA70" s="77"/>
      <c r="CE70" s="77"/>
    </row>
    <row r="71" spans="1:83" ht="20.100000000000001" customHeight="1">
      <c r="A71" s="55"/>
      <c r="B71" s="85"/>
      <c r="C71" s="71"/>
      <c r="D71" s="70">
        <f>VLOOKUP(H71,'item list'!$C$3:$F$58,3,0)</f>
        <v>19.5</v>
      </c>
      <c r="E71" s="72" t="str">
        <f>VLOOKUP(H71,'item list'!$C$3:$F$58,2,0)</f>
        <v>C</v>
      </c>
      <c r="F71" s="70" t="str">
        <f>VLOOKUP(H71,'item list'!$C$3:$F$58,4,0)</f>
        <v>Kitchen Electronics</v>
      </c>
      <c r="G71" s="70"/>
      <c r="H71" s="50" t="str">
        <f>'[1]20.7-26.7'!$C$127</f>
        <v>Nồi lẩu điện Blue Star</v>
      </c>
      <c r="I71" s="80"/>
      <c r="J71" s="81"/>
      <c r="K71" s="70">
        <f>VLOOKUP(O71,'item list'!$C$3:$F$58,3,0)</f>
        <v>19.5</v>
      </c>
      <c r="L71" s="72" t="str">
        <f>VLOOKUP(O71,'item list'!$C$3:$F$58,2,0)</f>
        <v>C</v>
      </c>
      <c r="M71" s="73" t="str">
        <f>VLOOKUP(O71,'item list'!$C$3:$F$58,4,0)</f>
        <v>Kitchen Electronics</v>
      </c>
      <c r="N71" s="80"/>
      <c r="O71" s="50" t="str">
        <f>'[1]20.7-26.7'!$C$127</f>
        <v>Nồi lẩu điện Blue Star</v>
      </c>
      <c r="P71" s="80"/>
      <c r="Q71" s="80"/>
      <c r="R71" s="70">
        <f>VLOOKUP(V71,'item list'!$C$3:$F$58,3,0)</f>
        <v>19.5</v>
      </c>
      <c r="S71" s="72" t="str">
        <f>VLOOKUP(V71,'item list'!$C$3:$F$58,2,0)</f>
        <v>C</v>
      </c>
      <c r="T71" s="70" t="str">
        <f>VLOOKUP(V71,'item list'!$C$3:$F$58,4,0)</f>
        <v>Kitchen Electronics</v>
      </c>
      <c r="U71" s="80"/>
      <c r="V71" s="50" t="str">
        <f>'[1]20.7-26.7'!$C$127</f>
        <v>Nồi lẩu điện Blue Star</v>
      </c>
      <c r="W71" s="80"/>
      <c r="X71" s="81"/>
      <c r="Y71" s="70">
        <f>VLOOKUP(AC71,'item list'!$C$3:$F$58,3,0)</f>
        <v>18.5</v>
      </c>
      <c r="Z71" s="72" t="str">
        <f>VLOOKUP(AC71,'item list'!$C$3:$F$58,2,0)</f>
        <v>B</v>
      </c>
      <c r="AA71" s="70" t="str">
        <f>VLOOKUP(AC71,'item list'!$C$3:$F$58,4,0)</f>
        <v>Home Appliance</v>
      </c>
      <c r="AB71" s="80"/>
      <c r="AC71" s="50" t="str">
        <f>'[1]13.7-19.7'!$C$125</f>
        <v>Quạt làm mát không khí Goodlife</v>
      </c>
      <c r="AD71" s="80"/>
      <c r="AE71" s="80"/>
      <c r="AF71" s="70">
        <f>VLOOKUP(AJ71,'item list'!$C$3:$F$58,3,0)</f>
        <v>18.5</v>
      </c>
      <c r="AG71" s="72" t="str">
        <f>VLOOKUP(AJ71,'item list'!$C$3:$F$58,2,0)</f>
        <v>B</v>
      </c>
      <c r="AH71" s="70" t="str">
        <f>VLOOKUP(AJ71,'item list'!$C$3:$F$58,4,0)</f>
        <v>Home Appliance</v>
      </c>
      <c r="AI71" s="80"/>
      <c r="AJ71" s="50" t="str">
        <f>'[1]13.7-19.7'!$C$125</f>
        <v>Quạt làm mát không khí Goodlife</v>
      </c>
      <c r="AK71" s="80"/>
      <c r="AL71" s="70">
        <f>VLOOKUP(AP71,'item list'!$C$3:$F$58,3,0)</f>
        <v>18.5</v>
      </c>
      <c r="AM71" s="72" t="str">
        <f>VLOOKUP(AP71,'item list'!$C$3:$F$58,2,0)</f>
        <v>B</v>
      </c>
      <c r="AN71" s="70" t="str">
        <f>VLOOKUP(AP71,'item list'!$C$3:$F$58,4,0)</f>
        <v>Home Appliance</v>
      </c>
      <c r="AO71" s="80"/>
      <c r="AP71" s="50" t="str">
        <f>'[1]13.7-19.7'!$C$125</f>
        <v>Quạt làm mát không khí Goodlife</v>
      </c>
      <c r="AQ71" s="80"/>
      <c r="AR71" s="70">
        <f>VLOOKUP(AV71,'item list'!$C$3:$F$58,3,0)</f>
        <v>18.5</v>
      </c>
      <c r="AS71" s="72" t="str">
        <f>VLOOKUP(AV71,'item list'!$C$3:$F$58,2,0)</f>
        <v>B</v>
      </c>
      <c r="AT71" s="70" t="str">
        <f>VLOOKUP(AV71,'item list'!$C$3:$F$58,4,0)</f>
        <v>Home Appliance</v>
      </c>
      <c r="AU71" s="80"/>
      <c r="AV71" s="50" t="str">
        <f>'[1]13.7-19.7'!$C$125</f>
        <v>Quạt làm mát không khí Goodlife</v>
      </c>
      <c r="AW71" s="80"/>
      <c r="AX71" s="81"/>
      <c r="AY71" s="70" t="e">
        <f>VLOOKUP(BC71,'item list'!$C$3:$F$58,3,0)</f>
        <v>#N/A</v>
      </c>
      <c r="AZ71" s="72" t="e">
        <f>VLOOKUP(BC71,'item list'!$C$3:$F$58,2,0)</f>
        <v>#N/A</v>
      </c>
      <c r="BA71" s="70" t="e">
        <f>VLOOKUP(BC71,'item list'!$C$3:$F$58,4,0)</f>
        <v>#N/A</v>
      </c>
      <c r="BB71" s="80"/>
      <c r="BC71" s="50"/>
      <c r="BD71" s="80"/>
      <c r="BE71" s="81"/>
      <c r="BF71" s="70" t="e">
        <f>VLOOKUP(BJ71,'item list'!$C$3:$F$58,3,0)</f>
        <v>#N/A</v>
      </c>
      <c r="BG71" s="72" t="e">
        <f>VLOOKUP(BJ71,'item list'!$C$3:$F$58,2,0)</f>
        <v>#N/A</v>
      </c>
      <c r="BH71" s="70" t="e">
        <f>VLOOKUP(BJ71,'item list'!$C$3:$F$58,4,0)</f>
        <v>#N/A</v>
      </c>
      <c r="BI71" s="80"/>
      <c r="BJ71" s="50"/>
      <c r="BK71" s="81"/>
      <c r="BL71" s="70" t="e">
        <f>VLOOKUP(BP71,'item list'!$C$3:$F$58,3,0)</f>
        <v>#REF!</v>
      </c>
      <c r="BM71" s="72" t="e">
        <f>VLOOKUP(BP71,'item list'!$C$3:$F$58,2,0)</f>
        <v>#REF!</v>
      </c>
      <c r="BN71" s="70" t="e">
        <f>VLOOKUP(BP71,'item list'!$C$3:$F$58,4,0)</f>
        <v>#REF!</v>
      </c>
      <c r="BO71" s="80"/>
      <c r="BP71" s="50" t="e">
        <f>#REF!</f>
        <v>#REF!</v>
      </c>
      <c r="BQ71" s="81"/>
      <c r="BR71" s="70" t="e">
        <f>VLOOKUP(BV71,'item list'!$C$3:$F$58,3,0)</f>
        <v>#N/A</v>
      </c>
      <c r="BS71" s="72" t="e">
        <f>VLOOKUP(BV71,'item list'!$C$3:$F$58,2,0)</f>
        <v>#N/A</v>
      </c>
      <c r="BT71" s="70" t="e">
        <f>VLOOKUP(BV71,'item list'!$C$3:$F$58,4,0)</f>
        <v>#N/A</v>
      </c>
      <c r="BU71" s="50"/>
      <c r="BV71" s="50"/>
      <c r="BW71" s="78"/>
      <c r="BX71" s="86"/>
      <c r="BY71" s="50"/>
      <c r="BZ71" s="77"/>
      <c r="CA71" s="77"/>
    </row>
    <row r="72" spans="1:83" ht="20.100000000000001" customHeight="1" thickBot="1">
      <c r="B72" s="85"/>
      <c r="C72" s="71"/>
      <c r="D72" s="70" t="e">
        <f>VLOOKUP(H72,'item list'!$C$3:$F$58,3,0)</f>
        <v>#N/A</v>
      </c>
      <c r="E72" s="72" t="e">
        <f>VLOOKUP(H72,'item list'!$C$3:$F$58,2,0)</f>
        <v>#N/A</v>
      </c>
      <c r="F72" s="70" t="e">
        <f>VLOOKUP(H72,'item list'!$C$3:$F$58,4,0)</f>
        <v>#N/A</v>
      </c>
      <c r="G72" s="70"/>
      <c r="H72" s="50"/>
      <c r="I72" s="80"/>
      <c r="J72" s="81"/>
      <c r="K72" s="70" t="e">
        <f>VLOOKUP(O72,'item list'!$C$3:$F$58,3,0)</f>
        <v>#N/A</v>
      </c>
      <c r="L72" s="72" t="e">
        <f>VLOOKUP(O72,'item list'!$C$3:$F$58,2,0)</f>
        <v>#N/A</v>
      </c>
      <c r="M72" s="73" t="e">
        <f>VLOOKUP(O72,'item list'!$C$3:$F$58,4,0)</f>
        <v>#N/A</v>
      </c>
      <c r="N72" s="80"/>
      <c r="O72" s="50"/>
      <c r="P72" s="80"/>
      <c r="Q72" s="80"/>
      <c r="R72" s="70" t="e">
        <f>VLOOKUP(V72,'item list'!$C$3:$F$58,3,0)</f>
        <v>#N/A</v>
      </c>
      <c r="S72" s="72" t="e">
        <f>VLOOKUP(V72,'item list'!$C$3:$F$58,2,0)</f>
        <v>#N/A</v>
      </c>
      <c r="T72" s="70" t="e">
        <f>VLOOKUP(V72,'item list'!$C$3:$F$58,4,0)</f>
        <v>#N/A</v>
      </c>
      <c r="U72" s="80"/>
      <c r="V72" s="50"/>
      <c r="W72" s="80"/>
      <c r="X72" s="81"/>
      <c r="Y72" s="70" t="e">
        <f>VLOOKUP(AC72,'item list'!$C$3:$F$58,3,0)</f>
        <v>#N/A</v>
      </c>
      <c r="Z72" s="72" t="e">
        <f>VLOOKUP(AC72,'item list'!$C$3:$F$58,2,0)</f>
        <v>#N/A</v>
      </c>
      <c r="AA72" s="70" t="e">
        <f>VLOOKUP(AC72,'item list'!$C$3:$F$58,4,0)</f>
        <v>#N/A</v>
      </c>
      <c r="AB72" s="80"/>
      <c r="AC72" s="50"/>
      <c r="AD72" s="80"/>
      <c r="AE72" s="80"/>
      <c r="AF72" s="70" t="e">
        <f>VLOOKUP(AJ72,'item list'!$C$3:$F$58,3,0)</f>
        <v>#N/A</v>
      </c>
      <c r="AG72" s="72" t="e">
        <f>VLOOKUP(AJ72,'item list'!$C$3:$F$58,2,0)</f>
        <v>#N/A</v>
      </c>
      <c r="AH72" s="70" t="e">
        <f>VLOOKUP(AJ72,'item list'!$C$3:$F$58,4,0)</f>
        <v>#N/A</v>
      </c>
      <c r="AI72" s="80"/>
      <c r="AJ72" s="50"/>
      <c r="AK72" s="80"/>
      <c r="AL72" s="70" t="e">
        <f>VLOOKUP(AP72,'item list'!$C$3:$F$58,3,0)</f>
        <v>#N/A</v>
      </c>
      <c r="AM72" s="72" t="e">
        <f>VLOOKUP(AP72,'item list'!$C$3:$F$58,2,0)</f>
        <v>#N/A</v>
      </c>
      <c r="AN72" s="70" t="e">
        <f>VLOOKUP(AP72,'item list'!$C$3:$F$58,4,0)</f>
        <v>#N/A</v>
      </c>
      <c r="AO72" s="80"/>
      <c r="AP72" s="50"/>
      <c r="AQ72" s="80"/>
      <c r="AR72" s="70" t="e">
        <f>VLOOKUP(AV72,'item list'!$C$3:$F$58,3,0)</f>
        <v>#N/A</v>
      </c>
      <c r="AS72" s="72" t="e">
        <f>VLOOKUP(AV72,'item list'!$C$3:$F$58,2,0)</f>
        <v>#N/A</v>
      </c>
      <c r="AT72" s="70" t="e">
        <f>VLOOKUP(AV72,'item list'!$C$3:$F$58,4,0)</f>
        <v>#N/A</v>
      </c>
      <c r="AU72" s="80"/>
      <c r="AV72" s="50"/>
      <c r="AW72" s="80"/>
      <c r="AX72" s="81"/>
      <c r="AY72" s="70" t="e">
        <f>VLOOKUP(BC72,'item list'!$C$3:$F$58,3,0)</f>
        <v>#N/A</v>
      </c>
      <c r="AZ72" s="72" t="e">
        <f>VLOOKUP(BC72,'item list'!$C$3:$F$58,2,0)</f>
        <v>#N/A</v>
      </c>
      <c r="BA72" s="70" t="e">
        <f>VLOOKUP(BC72,'item list'!$C$3:$F$58,4,0)</f>
        <v>#N/A</v>
      </c>
      <c r="BB72" s="80"/>
      <c r="BC72" s="50"/>
      <c r="BD72" s="80"/>
      <c r="BE72" s="81"/>
      <c r="BF72" s="70" t="e">
        <f>VLOOKUP(BJ72,'item list'!$C$3:$F$58,3,0)</f>
        <v>#N/A</v>
      </c>
      <c r="BG72" s="72" t="e">
        <f>VLOOKUP(BJ72,'item list'!$C$3:$F$58,2,0)</f>
        <v>#N/A</v>
      </c>
      <c r="BH72" s="70" t="e">
        <f>VLOOKUP(BJ72,'item list'!$C$3:$F$58,4,0)</f>
        <v>#N/A</v>
      </c>
      <c r="BI72" s="80"/>
      <c r="BJ72" s="50"/>
      <c r="BK72" s="81"/>
      <c r="BL72" s="70" t="e">
        <f>VLOOKUP(BP72,'item list'!$C$3:$F$58,3,0)</f>
        <v>#N/A</v>
      </c>
      <c r="BM72" s="72" t="e">
        <f>VLOOKUP(BP72,'item list'!$C$3:$F$58,2,0)</f>
        <v>#N/A</v>
      </c>
      <c r="BN72" s="70" t="e">
        <f>VLOOKUP(BP72,'item list'!$C$3:$F$58,4,0)</f>
        <v>#N/A</v>
      </c>
      <c r="BO72" s="80"/>
      <c r="BP72" s="50"/>
      <c r="BQ72" s="81"/>
      <c r="BR72" s="70" t="e">
        <f>VLOOKUP(BV72,'item list'!$C$3:$F$58,3,0)</f>
        <v>#N/A</v>
      </c>
      <c r="BS72" s="72" t="e">
        <f>VLOOKUP(BV72,'item list'!$C$3:$F$58,2,0)</f>
        <v>#N/A</v>
      </c>
      <c r="BT72" s="70" t="e">
        <f>VLOOKUP(BV72,'item list'!$C$3:$F$58,4,0)</f>
        <v>#N/A</v>
      </c>
      <c r="BU72" s="50"/>
      <c r="BV72" s="50"/>
      <c r="BW72" s="78"/>
      <c r="BY72" s="48"/>
      <c r="BZ72" s="77"/>
      <c r="CA72" s="77"/>
    </row>
    <row r="73" spans="1:83" ht="20.100000000000001" customHeight="1">
      <c r="B73" s="95">
        <v>23</v>
      </c>
      <c r="C73" s="71"/>
      <c r="D73" s="68">
        <f>VLOOKUP(H73,'item list'!$C$3:$F$58,3,0)</f>
        <v>18</v>
      </c>
      <c r="E73" s="69" t="str">
        <f>VLOOKUP(H73,'item list'!$C$3:$F$58,2,0)</f>
        <v>D</v>
      </c>
      <c r="F73" s="68" t="str">
        <f>VLOOKUP(H73,'item list'!$C$3:$F$58,4,0)</f>
        <v>Fashion</v>
      </c>
      <c r="G73" s="68"/>
      <c r="H73" s="54" t="str">
        <f>'[1]20.7-26.7'!$C$129</f>
        <v>Bộ đồ lót nữ Vita Bella</v>
      </c>
      <c r="I73" s="82"/>
      <c r="J73" s="83"/>
      <c r="K73" s="68">
        <f>VLOOKUP(O73,'item list'!$C$3:$F$58,3,0)</f>
        <v>18</v>
      </c>
      <c r="L73" s="69" t="str">
        <f>VLOOKUP(O73,'item list'!$C$3:$F$58,2,0)</f>
        <v>D</v>
      </c>
      <c r="M73" s="75" t="str">
        <f>VLOOKUP(O73,'item list'!$C$3:$F$58,4,0)</f>
        <v>Fashion</v>
      </c>
      <c r="N73" s="82"/>
      <c r="O73" s="54" t="str">
        <f>'[1]20.7-26.7'!$C$129</f>
        <v>Bộ đồ lót nữ Vita Bella</v>
      </c>
      <c r="P73" s="82"/>
      <c r="Q73" s="82"/>
      <c r="R73" s="68">
        <f>VLOOKUP(V73,'item list'!$C$3:$F$58,3,0)</f>
        <v>18</v>
      </c>
      <c r="S73" s="69" t="str">
        <f>VLOOKUP(V73,'item list'!$C$3:$F$58,2,0)</f>
        <v>D</v>
      </c>
      <c r="T73" s="68" t="str">
        <f>VLOOKUP(V73,'item list'!$C$3:$F$58,4,0)</f>
        <v>Fashion</v>
      </c>
      <c r="U73" s="82"/>
      <c r="V73" s="54" t="str">
        <f>'[1]20.7-26.7'!$C$129</f>
        <v>Bộ đồ lót nữ Vita Bella</v>
      </c>
      <c r="W73" s="82"/>
      <c r="X73" s="81"/>
      <c r="Y73" s="70">
        <f>VLOOKUP(AC73,'item list'!$C$3:$F$58,3,0)</f>
        <v>19.5</v>
      </c>
      <c r="Z73" s="72" t="str">
        <f>VLOOKUP(AC73,'item list'!$C$3:$F$58,2,0)</f>
        <v>C</v>
      </c>
      <c r="AA73" s="70" t="str">
        <f>VLOOKUP(AC73,'item list'!$C$3:$F$58,4,0)</f>
        <v>Kitchen Electronics</v>
      </c>
      <c r="AB73" s="80"/>
      <c r="AC73" s="54" t="str">
        <f>'[1]13.7-19.7'!$C$127</f>
        <v>Nồi lẩu điện Blue Star</v>
      </c>
      <c r="AD73" s="82"/>
      <c r="AE73" s="80"/>
      <c r="AF73" s="70">
        <f>VLOOKUP(AJ73,'item list'!$C$3:$F$58,3,0)</f>
        <v>19.5</v>
      </c>
      <c r="AG73" s="72" t="str">
        <f>VLOOKUP(AJ73,'item list'!$C$3:$F$58,2,0)</f>
        <v>C</v>
      </c>
      <c r="AH73" s="70" t="str">
        <f>VLOOKUP(AJ73,'item list'!$C$3:$F$58,4,0)</f>
        <v>Kitchen Electronics</v>
      </c>
      <c r="AI73" s="80"/>
      <c r="AJ73" s="54" t="str">
        <f>'[1]13.7-19.7'!$C$127</f>
        <v>Nồi lẩu điện Blue Star</v>
      </c>
      <c r="AK73" s="80"/>
      <c r="AL73" s="70">
        <f>VLOOKUP(AP73,'item list'!$C$3:$F$58,3,0)</f>
        <v>19.5</v>
      </c>
      <c r="AM73" s="72" t="str">
        <f>VLOOKUP(AP73,'item list'!$C$3:$F$58,2,0)</f>
        <v>C</v>
      </c>
      <c r="AN73" s="70" t="str">
        <f>VLOOKUP(AP73,'item list'!$C$3:$F$58,4,0)</f>
        <v>Kitchen Electronics</v>
      </c>
      <c r="AO73" s="80"/>
      <c r="AP73" s="54" t="str">
        <f>'[1]13.7-19.7'!$C$127</f>
        <v>Nồi lẩu điện Blue Star</v>
      </c>
      <c r="AQ73" s="80"/>
      <c r="AR73" s="70">
        <f>VLOOKUP(AV73,'item list'!$C$3:$F$58,3,0)</f>
        <v>19.5</v>
      </c>
      <c r="AS73" s="72" t="str">
        <f>VLOOKUP(AV73,'item list'!$C$3:$F$58,2,0)</f>
        <v>C</v>
      </c>
      <c r="AT73" s="70" t="str">
        <f>VLOOKUP(AV73,'item list'!$C$3:$F$58,4,0)</f>
        <v>Kitchen Electronics</v>
      </c>
      <c r="AU73" s="80"/>
      <c r="AV73" s="54" t="str">
        <f>'[1]13.7-19.7'!$C$127</f>
        <v>Nồi lẩu điện Blue Star</v>
      </c>
      <c r="AW73" s="82"/>
      <c r="AX73" s="81"/>
      <c r="AY73" s="70" t="e">
        <f>VLOOKUP(BC73,'item list'!$C$3:$F$58,3,0)</f>
        <v>#N/A</v>
      </c>
      <c r="AZ73" s="72" t="e">
        <f>VLOOKUP(BC73,'item list'!$C$3:$F$58,2,0)</f>
        <v>#N/A</v>
      </c>
      <c r="BA73" s="70" t="e">
        <f>VLOOKUP(BC73,'item list'!$C$3:$F$58,4,0)</f>
        <v>#N/A</v>
      </c>
      <c r="BB73" s="80"/>
      <c r="BC73" s="54"/>
      <c r="BD73" s="82"/>
      <c r="BE73" s="81"/>
      <c r="BF73" s="70" t="e">
        <f>VLOOKUP(BJ73,'item list'!$C$3:$F$58,3,0)</f>
        <v>#N/A</v>
      </c>
      <c r="BG73" s="72" t="e">
        <f>VLOOKUP(BJ73,'item list'!$C$3:$F$58,2,0)</f>
        <v>#N/A</v>
      </c>
      <c r="BH73" s="70" t="e">
        <f>VLOOKUP(BJ73,'item list'!$C$3:$F$58,4,0)</f>
        <v>#N/A</v>
      </c>
      <c r="BI73" s="80"/>
      <c r="BJ73" s="54"/>
      <c r="BK73" s="81"/>
      <c r="BL73" s="70" t="e">
        <f>VLOOKUP(BP73,'item list'!$C$3:$F$58,3,0)</f>
        <v>#REF!</v>
      </c>
      <c r="BM73" s="72" t="e">
        <f>VLOOKUP(BP73,'item list'!$C$3:$F$58,2,0)</f>
        <v>#REF!</v>
      </c>
      <c r="BN73" s="70" t="e">
        <f>VLOOKUP(BP73,'item list'!$C$3:$F$58,4,0)</f>
        <v>#REF!</v>
      </c>
      <c r="BO73" s="80"/>
      <c r="BP73" s="54" t="e">
        <f>#REF!</f>
        <v>#REF!</v>
      </c>
      <c r="BQ73" s="81"/>
      <c r="BR73" s="70" t="e">
        <f>VLOOKUP(BV73,'item list'!$C$3:$F$58,3,0)</f>
        <v>#N/A</v>
      </c>
      <c r="BS73" s="72" t="e">
        <f>VLOOKUP(BV73,'item list'!$C$3:$F$58,2,0)</f>
        <v>#N/A</v>
      </c>
      <c r="BT73" s="70" t="e">
        <f>VLOOKUP(BV73,'item list'!$C$3:$F$58,4,0)</f>
        <v>#N/A</v>
      </c>
      <c r="BU73" s="54"/>
      <c r="BV73" s="54"/>
      <c r="BW73" s="76">
        <v>23</v>
      </c>
    </row>
    <row r="74" spans="1:83" ht="20.100000000000001" customHeight="1">
      <c r="B74" s="94"/>
      <c r="C74" s="71"/>
      <c r="D74" s="70">
        <f>VLOOKUP(H74,'item list'!$C$3:$F$58,3,0)</f>
        <v>20</v>
      </c>
      <c r="E74" s="72" t="str">
        <f>VLOOKUP(H74,'item list'!$C$3:$F$58,2,0)</f>
        <v>D</v>
      </c>
      <c r="F74" s="70" t="str">
        <f>VLOOKUP(H74,'item list'!$C$3:$F$58,4,0)</f>
        <v>Health Equipment</v>
      </c>
      <c r="G74" s="70"/>
      <c r="H74" s="50" t="str">
        <f>'[1]20.7-26.7'!$C$131</f>
        <v>Thiết bị hỗ trợ tập bụng Six Pack Care</v>
      </c>
      <c r="I74" s="80"/>
      <c r="J74" s="81"/>
      <c r="K74" s="70">
        <f>VLOOKUP(O74,'item list'!$C$3:$F$58,3,0)</f>
        <v>20</v>
      </c>
      <c r="L74" s="72" t="str">
        <f>VLOOKUP(O74,'item list'!$C$3:$F$58,2,0)</f>
        <v>D</v>
      </c>
      <c r="M74" s="73" t="str">
        <f>VLOOKUP(O74,'item list'!$C$3:$F$58,4,0)</f>
        <v>Health Equipment</v>
      </c>
      <c r="N74" s="80"/>
      <c r="O74" s="50" t="str">
        <f>'[1]20.7-26.7'!$C$131</f>
        <v>Thiết bị hỗ trợ tập bụng Six Pack Care</v>
      </c>
      <c r="P74" s="80"/>
      <c r="Q74" s="80"/>
      <c r="R74" s="70">
        <f>VLOOKUP(V74,'item list'!$C$3:$F$58,3,0)</f>
        <v>20</v>
      </c>
      <c r="S74" s="72" t="str">
        <f>VLOOKUP(V74,'item list'!$C$3:$F$58,2,0)</f>
        <v>D</v>
      </c>
      <c r="T74" s="70" t="str">
        <f>VLOOKUP(V74,'item list'!$C$3:$F$58,4,0)</f>
        <v>Health Equipment</v>
      </c>
      <c r="U74" s="80"/>
      <c r="V74" s="50" t="str">
        <f>'[1]20.7-26.7'!$C$131</f>
        <v>Thiết bị hỗ trợ tập bụng Six Pack Care</v>
      </c>
      <c r="W74" s="80"/>
      <c r="X74" s="81"/>
      <c r="Y74" s="70">
        <f>VLOOKUP(AC74,'item list'!$C$3:$F$58,3,0)</f>
        <v>20</v>
      </c>
      <c r="Z74" s="72" t="str">
        <f>VLOOKUP(AC74,'item list'!$C$3:$F$58,2,0)</f>
        <v>D</v>
      </c>
      <c r="AA74" s="70" t="str">
        <f>VLOOKUP(AC74,'item list'!$C$3:$F$58,4,0)</f>
        <v>Health Equipment</v>
      </c>
      <c r="AB74" s="80"/>
      <c r="AC74" s="50" t="str">
        <f>'[1]13.7-19.7'!$C$129</f>
        <v>Thiết bị hỗ trợ tập bụng Six Pack Care</v>
      </c>
      <c r="AD74" s="80"/>
      <c r="AE74" s="80"/>
      <c r="AF74" s="70">
        <f>VLOOKUP(AJ74,'item list'!$C$3:$F$58,3,0)</f>
        <v>20</v>
      </c>
      <c r="AG74" s="72" t="str">
        <f>VLOOKUP(AJ74,'item list'!$C$3:$F$58,2,0)</f>
        <v>D</v>
      </c>
      <c r="AH74" s="70" t="str">
        <f>VLOOKUP(AJ74,'item list'!$C$3:$F$58,4,0)</f>
        <v>Health Equipment</v>
      </c>
      <c r="AI74" s="80"/>
      <c r="AJ74" s="50" t="str">
        <f>'[1]13.7-19.7'!$C$129</f>
        <v>Thiết bị hỗ trợ tập bụng Six Pack Care</v>
      </c>
      <c r="AK74" s="80"/>
      <c r="AL74" s="70">
        <f>VLOOKUP(AP74,'item list'!$C$3:$F$58,3,0)</f>
        <v>20</v>
      </c>
      <c r="AM74" s="72" t="str">
        <f>VLOOKUP(AP74,'item list'!$C$3:$F$58,2,0)</f>
        <v>D</v>
      </c>
      <c r="AN74" s="70" t="str">
        <f>VLOOKUP(AP74,'item list'!$C$3:$F$58,4,0)</f>
        <v>Health Equipment</v>
      </c>
      <c r="AO74" s="80"/>
      <c r="AP74" s="50" t="str">
        <f>'[1]13.7-19.7'!$C$129</f>
        <v>Thiết bị hỗ trợ tập bụng Six Pack Care</v>
      </c>
      <c r="AQ74" s="80"/>
      <c r="AR74" s="70">
        <f>VLOOKUP(AV74,'item list'!$C$3:$F$58,3,0)</f>
        <v>20</v>
      </c>
      <c r="AS74" s="72" t="str">
        <f>VLOOKUP(AV74,'item list'!$C$3:$F$58,2,0)</f>
        <v>D</v>
      </c>
      <c r="AT74" s="70" t="str">
        <f>VLOOKUP(AV74,'item list'!$C$3:$F$58,4,0)</f>
        <v>Health Equipment</v>
      </c>
      <c r="AU74" s="80"/>
      <c r="AV74" s="50" t="str">
        <f>'[1]13.7-19.7'!$C$129</f>
        <v>Thiết bị hỗ trợ tập bụng Six Pack Care</v>
      </c>
      <c r="AW74" s="80"/>
      <c r="AX74" s="81"/>
      <c r="AY74" s="70" t="e">
        <f>VLOOKUP(BC74,'item list'!$C$3:$F$58,3,0)</f>
        <v>#N/A</v>
      </c>
      <c r="AZ74" s="72" t="e">
        <f>VLOOKUP(BC74,'item list'!$C$3:$F$58,2,0)</f>
        <v>#N/A</v>
      </c>
      <c r="BA74" s="70" t="e">
        <f>VLOOKUP(BC74,'item list'!$C$3:$F$58,4,0)</f>
        <v>#N/A</v>
      </c>
      <c r="BB74" s="80"/>
      <c r="BC74" s="50"/>
      <c r="BD74" s="80"/>
      <c r="BE74" s="81"/>
      <c r="BF74" s="70" t="e">
        <f>VLOOKUP(BJ74,'item list'!$C$3:$F$58,3,0)</f>
        <v>#N/A</v>
      </c>
      <c r="BG74" s="72" t="e">
        <f>VLOOKUP(BJ74,'item list'!$C$3:$F$58,2,0)</f>
        <v>#N/A</v>
      </c>
      <c r="BH74" s="70" t="e">
        <f>VLOOKUP(BJ74,'item list'!$C$3:$F$58,4,0)</f>
        <v>#N/A</v>
      </c>
      <c r="BI74" s="80"/>
      <c r="BJ74" s="50"/>
      <c r="BK74" s="81"/>
      <c r="BL74" s="70" t="e">
        <f>VLOOKUP(BP74,'item list'!$C$3:$F$58,3,0)</f>
        <v>#REF!</v>
      </c>
      <c r="BM74" s="72" t="e">
        <f>VLOOKUP(BP74,'item list'!$C$3:$F$58,2,0)</f>
        <v>#REF!</v>
      </c>
      <c r="BN74" s="70" t="e">
        <f>VLOOKUP(BP74,'item list'!$C$3:$F$58,4,0)</f>
        <v>#REF!</v>
      </c>
      <c r="BO74" s="80"/>
      <c r="BP74" s="50" t="e">
        <f>#REF!</f>
        <v>#REF!</v>
      </c>
      <c r="BQ74" s="81"/>
      <c r="BR74" s="70" t="e">
        <f>VLOOKUP(BV74,'item list'!$C$3:$F$58,3,0)</f>
        <v>#N/A</v>
      </c>
      <c r="BS74" s="72" t="e">
        <f>VLOOKUP(BV74,'item list'!$C$3:$F$58,2,0)</f>
        <v>#N/A</v>
      </c>
      <c r="BT74" s="70" t="e">
        <f>VLOOKUP(BV74,'item list'!$C$3:$F$58,4,0)</f>
        <v>#N/A</v>
      </c>
      <c r="BU74" s="50"/>
      <c r="BV74" s="50"/>
      <c r="BW74" s="78"/>
    </row>
    <row r="75" spans="1:83" ht="20.100000000000001" customHeight="1" thickBot="1">
      <c r="B75" s="96"/>
      <c r="C75" s="79"/>
      <c r="D75" s="70">
        <f>VLOOKUP(H75,'item list'!$C$3:$F$58,3,0)</f>
        <v>14.5</v>
      </c>
      <c r="E75" s="72">
        <f>VLOOKUP(H75,'item list'!$C$3:$F$58,2,0)</f>
        <v>0</v>
      </c>
      <c r="F75" s="70" t="str">
        <f>VLOOKUP(H75,'item list'!$C$3:$F$58,4,0)</f>
        <v>Fashion</v>
      </c>
      <c r="G75" s="70"/>
      <c r="H75" s="50" t="str">
        <f>'[1]20.7-26.7'!$C$133</f>
        <v>Bộ đồ lót Relax</v>
      </c>
      <c r="I75" s="80"/>
      <c r="J75" s="81"/>
      <c r="K75" s="70">
        <f>VLOOKUP(O75,'item list'!$C$3:$F$58,3,0)</f>
        <v>14.5</v>
      </c>
      <c r="L75" s="72">
        <f>VLOOKUP(O75,'item list'!$C$3:$F$58,2,0)</f>
        <v>0</v>
      </c>
      <c r="M75" s="73" t="str">
        <f>VLOOKUP(O75,'item list'!$C$3:$F$58,4,0)</f>
        <v>Fashion</v>
      </c>
      <c r="N75" s="80"/>
      <c r="O75" s="50" t="str">
        <f>'[1]20.7-26.7'!$C$133</f>
        <v>Bộ đồ lót Relax</v>
      </c>
      <c r="P75" s="80"/>
      <c r="Q75" s="80"/>
      <c r="R75" s="70">
        <f>VLOOKUP(V75,'item list'!$C$3:$F$58,3,0)</f>
        <v>14.5</v>
      </c>
      <c r="S75" s="72">
        <f>VLOOKUP(V75,'item list'!$C$3:$F$58,2,0)</f>
        <v>0</v>
      </c>
      <c r="T75" s="70" t="str">
        <f>VLOOKUP(V75,'item list'!$C$3:$F$58,4,0)</f>
        <v>Fashion</v>
      </c>
      <c r="U75" s="80"/>
      <c r="V75" s="50" t="str">
        <f>'[1]20.7-26.7'!$C$133</f>
        <v>Bộ đồ lót Relax</v>
      </c>
      <c r="W75" s="80"/>
      <c r="X75" s="81"/>
      <c r="Y75" s="70">
        <f>VLOOKUP(AC75,'item list'!$C$3:$F$58,3,0)</f>
        <v>18</v>
      </c>
      <c r="Z75" s="72" t="str">
        <f>VLOOKUP(AC75,'item list'!$C$3:$F$58,2,0)</f>
        <v>D</v>
      </c>
      <c r="AA75" s="70" t="str">
        <f>VLOOKUP(AC75,'item list'!$C$3:$F$58,4,0)</f>
        <v>Fashion</v>
      </c>
      <c r="AB75" s="80"/>
      <c r="AC75" s="50" t="str">
        <f>'[1]13.7-19.7'!$C$131</f>
        <v>Bộ đồ lót nữ Vita Bella</v>
      </c>
      <c r="AD75" s="80"/>
      <c r="AE75" s="80"/>
      <c r="AF75" s="70">
        <f>VLOOKUP(AJ75,'item list'!$C$3:$F$58,3,0)</f>
        <v>18</v>
      </c>
      <c r="AG75" s="72" t="str">
        <f>VLOOKUP(AJ75,'item list'!$C$3:$F$58,2,0)</f>
        <v>D</v>
      </c>
      <c r="AH75" s="70" t="str">
        <f>VLOOKUP(AJ75,'item list'!$C$3:$F$58,4,0)</f>
        <v>Fashion</v>
      </c>
      <c r="AI75" s="80"/>
      <c r="AJ75" s="50" t="str">
        <f>'[1]13.7-19.7'!$C$131</f>
        <v>Bộ đồ lót nữ Vita Bella</v>
      </c>
      <c r="AK75" s="80"/>
      <c r="AL75" s="70">
        <f>VLOOKUP(AP75,'item list'!$C$3:$F$58,3,0)</f>
        <v>18</v>
      </c>
      <c r="AM75" s="72" t="str">
        <f>VLOOKUP(AP75,'item list'!$C$3:$F$58,2,0)</f>
        <v>D</v>
      </c>
      <c r="AN75" s="70" t="str">
        <f>VLOOKUP(AP75,'item list'!$C$3:$F$58,4,0)</f>
        <v>Fashion</v>
      </c>
      <c r="AO75" s="80"/>
      <c r="AP75" s="50" t="str">
        <f>'[1]13.7-19.7'!$C$131</f>
        <v>Bộ đồ lót nữ Vita Bella</v>
      </c>
      <c r="AQ75" s="80"/>
      <c r="AR75" s="70">
        <f>VLOOKUP(AV75,'item list'!$C$3:$F$58,3,0)</f>
        <v>18</v>
      </c>
      <c r="AS75" s="72" t="str">
        <f>VLOOKUP(AV75,'item list'!$C$3:$F$58,2,0)</f>
        <v>D</v>
      </c>
      <c r="AT75" s="70" t="str">
        <f>VLOOKUP(AV75,'item list'!$C$3:$F$58,4,0)</f>
        <v>Fashion</v>
      </c>
      <c r="AU75" s="80"/>
      <c r="AV75" s="50" t="str">
        <f>'[1]13.7-19.7'!$C$131</f>
        <v>Bộ đồ lót nữ Vita Bella</v>
      </c>
      <c r="AW75" s="80"/>
      <c r="AX75" s="81"/>
      <c r="AY75" s="70" t="e">
        <f>VLOOKUP(BC75,'item list'!$C$3:$F$58,3,0)</f>
        <v>#N/A</v>
      </c>
      <c r="AZ75" s="72" t="e">
        <f>VLOOKUP(BC75,'item list'!$C$3:$F$58,2,0)</f>
        <v>#N/A</v>
      </c>
      <c r="BA75" s="70" t="e">
        <f>VLOOKUP(BC75,'item list'!$C$3:$F$58,4,0)</f>
        <v>#N/A</v>
      </c>
      <c r="BB75" s="80"/>
      <c r="BC75" s="50"/>
      <c r="BD75" s="80"/>
      <c r="BE75" s="81"/>
      <c r="BF75" s="70" t="e">
        <f>VLOOKUP(BJ75,'item list'!$C$3:$F$58,3,0)</f>
        <v>#N/A</v>
      </c>
      <c r="BG75" s="72" t="e">
        <f>VLOOKUP(BJ75,'item list'!$C$3:$F$58,2,0)</f>
        <v>#N/A</v>
      </c>
      <c r="BH75" s="70" t="e">
        <f>VLOOKUP(BJ75,'item list'!$C$3:$F$58,4,0)</f>
        <v>#N/A</v>
      </c>
      <c r="BI75" s="80"/>
      <c r="BJ75" s="50"/>
      <c r="BK75" s="81"/>
      <c r="BL75" s="70" t="e">
        <f>VLOOKUP(BP75,'item list'!$C$3:$F$58,3,0)</f>
        <v>#REF!</v>
      </c>
      <c r="BM75" s="72" t="e">
        <f>VLOOKUP(BP75,'item list'!$C$3:$F$58,2,0)</f>
        <v>#REF!</v>
      </c>
      <c r="BN75" s="70" t="e">
        <f>VLOOKUP(BP75,'item list'!$C$3:$F$58,4,0)</f>
        <v>#REF!</v>
      </c>
      <c r="BO75" s="80"/>
      <c r="BP75" s="50" t="e">
        <f>#REF!</f>
        <v>#REF!</v>
      </c>
      <c r="BQ75" s="81"/>
      <c r="BR75" s="70" t="e">
        <f>VLOOKUP(BV75,'item list'!$C$3:$F$58,3,0)</f>
        <v>#N/A</v>
      </c>
      <c r="BS75" s="72" t="e">
        <f>VLOOKUP(BV75,'item list'!$C$3:$F$58,2,0)</f>
        <v>#N/A</v>
      </c>
      <c r="BT75" s="70" t="e">
        <f>VLOOKUP(BV75,'item list'!$C$3:$F$58,4,0)</f>
        <v>#N/A</v>
      </c>
      <c r="BU75" s="50"/>
      <c r="BV75" s="50"/>
      <c r="BW75" s="78"/>
    </row>
    <row r="76" spans="1:83" ht="24.95" customHeight="1">
      <c r="B76" s="88"/>
      <c r="C76" s="77"/>
      <c r="D76" s="70" t="e">
        <f>VLOOKUP(H76,'item list'!$C$3:$F$58,3,0)</f>
        <v>#N/A</v>
      </c>
      <c r="E76" s="72" t="e">
        <f>VLOOKUP(H76,'item list'!$C$3:$F$58,2,0)</f>
        <v>#N/A</v>
      </c>
      <c r="F76" s="70" t="e">
        <f>VLOOKUP(H76,'item list'!$C$3:$F$58,4,0)</f>
        <v>#N/A</v>
      </c>
      <c r="G76" s="80"/>
      <c r="H76" s="50"/>
      <c r="I76" s="77"/>
      <c r="J76" s="77"/>
      <c r="K76" s="77"/>
      <c r="L76" s="88"/>
      <c r="M76" s="88"/>
      <c r="N76" s="77"/>
      <c r="O76" s="50"/>
      <c r="P76" s="77"/>
      <c r="Q76" s="77"/>
      <c r="R76" s="70" t="e">
        <f>VLOOKUP(V76,'item list'!$C$3:$F$58,3,0)</f>
        <v>#N/A</v>
      </c>
      <c r="S76" s="72" t="e">
        <f>VLOOKUP(V76,'item list'!$C$3:$F$58,2,0)</f>
        <v>#N/A</v>
      </c>
      <c r="T76" s="70" t="e">
        <f>VLOOKUP(V76,'item list'!$C$3:$F$58,4,0)</f>
        <v>#N/A</v>
      </c>
      <c r="U76" s="80"/>
      <c r="V76" s="50"/>
      <c r="W76" s="80"/>
      <c r="X76" s="81"/>
      <c r="Y76" s="70" t="e">
        <f>VLOOKUP(AC76,'item list'!$C$3:$F$58,3,0)</f>
        <v>#N/A</v>
      </c>
      <c r="Z76" s="72" t="e">
        <f>VLOOKUP(AC76,'item list'!$C$3:$F$58,2,0)</f>
        <v>#N/A</v>
      </c>
      <c r="AA76" s="70" t="e">
        <f>VLOOKUP(AC76,'item list'!$C$3:$F$58,4,0)</f>
        <v>#N/A</v>
      </c>
      <c r="AB76" s="77"/>
      <c r="AC76" s="50"/>
      <c r="AD76" s="77"/>
      <c r="AE76" s="77"/>
      <c r="AF76" s="77"/>
      <c r="AG76" s="88"/>
      <c r="AH76" s="77"/>
      <c r="AI76" s="77"/>
      <c r="AJ76" s="50"/>
      <c r="AK76" s="77"/>
      <c r="AL76" s="77"/>
      <c r="AM76" s="88"/>
      <c r="AN76" s="77"/>
      <c r="AO76" s="77"/>
      <c r="AP76" s="50"/>
      <c r="AQ76" s="77"/>
      <c r="AR76" s="77"/>
      <c r="AS76" s="88"/>
      <c r="AT76" s="77"/>
      <c r="AU76" s="77"/>
      <c r="AV76" s="50"/>
      <c r="AW76" s="77"/>
      <c r="AX76" s="77"/>
      <c r="AY76" s="77"/>
      <c r="AZ76" s="88"/>
      <c r="BA76" s="77"/>
      <c r="BB76" s="77"/>
      <c r="BC76" s="77"/>
      <c r="BD76" s="77"/>
      <c r="BE76" s="77"/>
      <c r="BF76" s="77"/>
      <c r="BG76" s="88"/>
      <c r="BH76" s="77"/>
      <c r="BI76" s="77"/>
      <c r="BJ76" s="77"/>
    </row>
    <row r="77" spans="1:83">
      <c r="I77" s="56">
        <f t="shared" ref="I77:I89" si="0">F77</f>
        <v>0</v>
      </c>
      <c r="P77" s="56">
        <f t="shared" ref="P77:P89" si="1">M77</f>
        <v>0</v>
      </c>
      <c r="V77" s="50"/>
      <c r="W77" s="77">
        <f t="shared" ref="W77:W89" si="2">T77</f>
        <v>0</v>
      </c>
      <c r="X77" s="77"/>
      <c r="Y77" s="77"/>
      <c r="Z77" s="88"/>
      <c r="AD77" s="56">
        <f t="shared" ref="AD77:AD89" si="3">AA77</f>
        <v>0</v>
      </c>
      <c r="AH77" s="48"/>
      <c r="AN77" s="48"/>
      <c r="AT77" s="48"/>
      <c r="AW77" s="56">
        <f t="shared" ref="AW77:AW89" si="4">AT77</f>
        <v>0</v>
      </c>
      <c r="BD77" s="56">
        <f t="shared" ref="BD77:BD89" si="5">BA77</f>
        <v>0</v>
      </c>
    </row>
    <row r="78" spans="1:83" ht="15.75" customHeight="1">
      <c r="I78" s="56">
        <f t="shared" si="0"/>
        <v>0</v>
      </c>
      <c r="P78" s="56">
        <f t="shared" si="1"/>
        <v>0</v>
      </c>
      <c r="V78" s="50"/>
      <c r="W78" s="77">
        <f t="shared" si="2"/>
        <v>0</v>
      </c>
      <c r="X78" s="77"/>
      <c r="Y78" s="77"/>
      <c r="Z78" s="88"/>
      <c r="AD78" s="56">
        <f t="shared" si="3"/>
        <v>0</v>
      </c>
      <c r="AW78" s="56">
        <f t="shared" si="4"/>
        <v>0</v>
      </c>
      <c r="BD78" s="56">
        <f t="shared" si="5"/>
        <v>0</v>
      </c>
    </row>
    <row r="79" spans="1:83">
      <c r="I79" s="56">
        <f t="shared" si="0"/>
        <v>0</v>
      </c>
      <c r="P79" s="56">
        <f t="shared" si="1"/>
        <v>0</v>
      </c>
      <c r="W79" s="56">
        <f t="shared" si="2"/>
        <v>0</v>
      </c>
      <c r="AD79" s="56">
        <f t="shared" si="3"/>
        <v>0</v>
      </c>
      <c r="AW79" s="56">
        <f t="shared" si="4"/>
        <v>0</v>
      </c>
      <c r="BD79" s="56">
        <f t="shared" si="5"/>
        <v>0</v>
      </c>
    </row>
    <row r="80" spans="1:83">
      <c r="I80" s="56">
        <f t="shared" si="0"/>
        <v>0</v>
      </c>
      <c r="P80" s="56">
        <f t="shared" si="1"/>
        <v>0</v>
      </c>
      <c r="W80" s="56">
        <f t="shared" si="2"/>
        <v>0</v>
      </c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 t="e">
        <f>#REF!</f>
        <v>#REF!</v>
      </c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91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  <mergeCell ref="BQ2:BV2"/>
    <mergeCell ref="BQ3:BV3"/>
    <mergeCell ref="AK3:AP3"/>
    <mergeCell ref="AE3:AJ3"/>
    <mergeCell ref="AK2:AP2"/>
    <mergeCell ref="BK2:BP2"/>
    <mergeCell ref="BK3:BP3"/>
  </mergeCells>
  <phoneticPr fontId="3" type="noConversion"/>
  <conditionalFormatting sqref="AT23:AT75 F5:F75 M5:M75 T5:T75 AA5:AA75 BA5:BA75">
    <cfRule type="cellIs" dxfId="407" priority="443" operator="equal">
      <formula>"Food"</formula>
    </cfRule>
    <cfRule type="cellIs" dxfId="406" priority="444" operator="equal">
      <formula>"Digital - Electronics"</formula>
    </cfRule>
    <cfRule type="cellIs" dxfId="405" priority="445" operator="equal">
      <formula>"Home Appliance"</formula>
    </cfRule>
    <cfRule type="cellIs" dxfId="404" priority="446" operator="equal">
      <formula>"Household"</formula>
    </cfRule>
    <cfRule type="cellIs" dxfId="403" priority="447" operator="equal">
      <formula>"Home Textile"</formula>
    </cfRule>
    <cfRule type="cellIs" dxfId="402" priority="448" operator="equal">
      <formula>"Health Equipment"</formula>
    </cfRule>
    <cfRule type="cellIs" dxfId="401" priority="449" operator="equal">
      <formula>"Health Supplement"</formula>
    </cfRule>
    <cfRule type="cellIs" dxfId="400" priority="450" operator="equal">
      <formula>"Sports"</formula>
    </cfRule>
    <cfRule type="cellIs" dxfId="399" priority="451" operator="equal">
      <formula>"Kitchen Utensils"</formula>
    </cfRule>
    <cfRule type="cellIs" dxfId="398" priority="452" operator="equal">
      <formula>"Kitchen Electronics"</formula>
    </cfRule>
    <cfRule type="cellIs" dxfId="397" priority="453" operator="equal">
      <formula>"Beauty - Cosmetics"</formula>
    </cfRule>
    <cfRule type="cellIs" dxfId="396" priority="454" operator="equal">
      <formula>"Fashion"</formula>
    </cfRule>
    <cfRule type="cellIs" dxfId="395" priority="455" operator="equal">
      <formula>"Accessory"</formula>
    </cfRule>
    <cfRule type="cellIs" dxfId="394" priority="456" operator="equal">
      <formula>"Kid"</formula>
    </cfRule>
    <cfRule type="cellIs" dxfId="393" priority="457" operator="equal">
      <formula>"Finance"</formula>
    </cfRule>
    <cfRule type="cellIs" dxfId="392" priority="458" operator="equal">
      <formula>"Service"</formula>
    </cfRule>
    <cfRule type="cellIs" dxfId="391" priority="459" operator="equal">
      <formula>"Others"</formula>
    </cfRule>
  </conditionalFormatting>
  <conditionalFormatting sqref="AT6:AT14 AT16 AT18:AT72">
    <cfRule type="cellIs" dxfId="390" priority="409" operator="equal">
      <formula>"Food"</formula>
    </cfRule>
    <cfRule type="cellIs" dxfId="389" priority="410" operator="equal">
      <formula>"Digital"</formula>
    </cfRule>
    <cfRule type="cellIs" dxfId="388" priority="411" operator="equal">
      <formula>"Home Appliance"</formula>
    </cfRule>
    <cfRule type="cellIs" dxfId="387" priority="412" operator="equal">
      <formula>"Household"</formula>
    </cfRule>
    <cfRule type="cellIs" dxfId="386" priority="413" operator="equal">
      <formula>"Home Textile"</formula>
    </cfRule>
    <cfRule type="cellIs" dxfId="385" priority="414" operator="equal">
      <formula>"Health Equipment"</formula>
    </cfRule>
    <cfRule type="cellIs" dxfId="384" priority="415" operator="equal">
      <formula>"Health Supplement"</formula>
    </cfRule>
    <cfRule type="cellIs" dxfId="383" priority="416" operator="equal">
      <formula>"Sports"</formula>
    </cfRule>
    <cfRule type="cellIs" dxfId="382" priority="417" operator="equal">
      <formula>"Kitchen Utensils"</formula>
    </cfRule>
    <cfRule type="cellIs" dxfId="381" priority="418" operator="equal">
      <formula>"Kitchen Electronics"</formula>
    </cfRule>
    <cfRule type="cellIs" dxfId="380" priority="419" operator="equal">
      <formula>"Beauty"</formula>
    </cfRule>
    <cfRule type="cellIs" dxfId="379" priority="420" operator="equal">
      <formula>"Fashion"</formula>
    </cfRule>
    <cfRule type="cellIs" dxfId="378" priority="421" operator="equal">
      <formula>"Accessory"</formula>
    </cfRule>
    <cfRule type="cellIs" dxfId="377" priority="422" operator="equal">
      <formula>"Kid"</formula>
    </cfRule>
    <cfRule type="cellIs" dxfId="376" priority="423" operator="equal">
      <formula>"Finance"</formula>
    </cfRule>
    <cfRule type="cellIs" dxfId="375" priority="424" operator="equal">
      <formula>"Service"</formula>
    </cfRule>
    <cfRule type="cellIs" dxfId="374" priority="425" operator="equal">
      <formula>"Others"</formula>
    </cfRule>
  </conditionalFormatting>
  <conditionalFormatting sqref="AT73:AT75">
    <cfRule type="cellIs" dxfId="373" priority="392" operator="equal">
      <formula>"Food"</formula>
    </cfRule>
    <cfRule type="cellIs" dxfId="372" priority="393" operator="equal">
      <formula>"Digital"</formula>
    </cfRule>
    <cfRule type="cellIs" dxfId="371" priority="394" operator="equal">
      <formula>"Home Appliance"</formula>
    </cfRule>
    <cfRule type="cellIs" dxfId="370" priority="395" operator="equal">
      <formula>"Household"</formula>
    </cfRule>
    <cfRule type="cellIs" dxfId="369" priority="396" operator="equal">
      <formula>"Home Textile"</formula>
    </cfRule>
    <cfRule type="cellIs" dxfId="368" priority="397" operator="equal">
      <formula>"Health Equipment"</formula>
    </cfRule>
    <cfRule type="cellIs" dxfId="367" priority="398" operator="equal">
      <formula>"Health Supplement"</formula>
    </cfRule>
    <cfRule type="cellIs" dxfId="366" priority="399" operator="equal">
      <formula>"Sports"</formula>
    </cfRule>
    <cfRule type="cellIs" dxfId="365" priority="400" operator="equal">
      <formula>"Kitchen Utensils"</formula>
    </cfRule>
    <cfRule type="cellIs" dxfId="364" priority="401" operator="equal">
      <formula>"Kitchen Electronics"</formula>
    </cfRule>
    <cfRule type="cellIs" dxfId="363" priority="402" operator="equal">
      <formula>"Beauty"</formula>
    </cfRule>
    <cfRule type="cellIs" dxfId="362" priority="403" operator="equal">
      <formula>"Fashion"</formula>
    </cfRule>
    <cfRule type="cellIs" dxfId="361" priority="404" operator="equal">
      <formula>"Accessory"</formula>
    </cfRule>
    <cfRule type="cellIs" dxfId="360" priority="405" operator="equal">
      <formula>"Kid"</formula>
    </cfRule>
    <cfRule type="cellIs" dxfId="359" priority="406" operator="equal">
      <formula>"Finance"</formula>
    </cfRule>
    <cfRule type="cellIs" dxfId="358" priority="407" operator="equal">
      <formula>"Service"</formula>
    </cfRule>
    <cfRule type="cellIs" dxfId="357" priority="408" operator="equal">
      <formula>"Others"</formula>
    </cfRule>
  </conditionalFormatting>
  <conditionalFormatting sqref="AN23:AN75">
    <cfRule type="cellIs" dxfId="356" priority="375" operator="equal">
      <formula>"Food"</formula>
    </cfRule>
    <cfRule type="cellIs" dxfId="355" priority="376" operator="equal">
      <formula>"Digital - Electronics"</formula>
    </cfRule>
    <cfRule type="cellIs" dxfId="354" priority="377" operator="equal">
      <formula>"Home Appliance"</formula>
    </cfRule>
    <cfRule type="cellIs" dxfId="353" priority="378" operator="equal">
      <formula>"Household"</formula>
    </cfRule>
    <cfRule type="cellIs" dxfId="352" priority="379" operator="equal">
      <formula>"Home Textile"</formula>
    </cfRule>
    <cfRule type="cellIs" dxfId="351" priority="380" operator="equal">
      <formula>"Health Equipment"</formula>
    </cfRule>
    <cfRule type="cellIs" dxfId="350" priority="381" operator="equal">
      <formula>"Health Supplement"</formula>
    </cfRule>
    <cfRule type="cellIs" dxfId="349" priority="382" operator="equal">
      <formula>"Sports"</formula>
    </cfRule>
    <cfRule type="cellIs" dxfId="348" priority="383" operator="equal">
      <formula>"Kitchen Utensils"</formula>
    </cfRule>
    <cfRule type="cellIs" dxfId="347" priority="384" operator="equal">
      <formula>"Kitchen Electronics"</formula>
    </cfRule>
    <cfRule type="cellIs" dxfId="346" priority="385" operator="equal">
      <formula>"Beauty - Cosmetics"</formula>
    </cfRule>
    <cfRule type="cellIs" dxfId="345" priority="386" operator="equal">
      <formula>"Fashion"</formula>
    </cfRule>
    <cfRule type="cellIs" dxfId="344" priority="387" operator="equal">
      <formula>"Accessory"</formula>
    </cfRule>
    <cfRule type="cellIs" dxfId="343" priority="388" operator="equal">
      <formula>"Kid"</formula>
    </cfRule>
    <cfRule type="cellIs" dxfId="342" priority="389" operator="equal">
      <formula>"Finance"</formula>
    </cfRule>
    <cfRule type="cellIs" dxfId="341" priority="390" operator="equal">
      <formula>"Service"</formula>
    </cfRule>
    <cfRule type="cellIs" dxfId="340" priority="391" operator="equal">
      <formula>"Others"</formula>
    </cfRule>
  </conditionalFormatting>
  <conditionalFormatting sqref="AN6:AN14 AN16 AN18:AN72">
    <cfRule type="cellIs" dxfId="339" priority="358" operator="equal">
      <formula>"Food"</formula>
    </cfRule>
    <cfRule type="cellIs" dxfId="338" priority="359" operator="equal">
      <formula>"Digital"</formula>
    </cfRule>
    <cfRule type="cellIs" dxfId="337" priority="360" operator="equal">
      <formula>"Home Appliance"</formula>
    </cfRule>
    <cfRule type="cellIs" dxfId="336" priority="361" operator="equal">
      <formula>"Household"</formula>
    </cfRule>
    <cfRule type="cellIs" dxfId="335" priority="362" operator="equal">
      <formula>"Home Textile"</formula>
    </cfRule>
    <cfRule type="cellIs" dxfId="334" priority="363" operator="equal">
      <formula>"Health Equipment"</formula>
    </cfRule>
    <cfRule type="cellIs" dxfId="333" priority="364" operator="equal">
      <formula>"Health Supplement"</formula>
    </cfRule>
    <cfRule type="cellIs" dxfId="332" priority="365" operator="equal">
      <formula>"Sports"</formula>
    </cfRule>
    <cfRule type="cellIs" dxfId="331" priority="366" operator="equal">
      <formula>"Kitchen Utensils"</formula>
    </cfRule>
    <cfRule type="cellIs" dxfId="330" priority="367" operator="equal">
      <formula>"Kitchen Electronics"</formula>
    </cfRule>
    <cfRule type="cellIs" dxfId="329" priority="368" operator="equal">
      <formula>"Beauty"</formula>
    </cfRule>
    <cfRule type="cellIs" dxfId="328" priority="369" operator="equal">
      <formula>"Fashion"</formula>
    </cfRule>
    <cfRule type="cellIs" dxfId="327" priority="370" operator="equal">
      <formula>"Accessory"</formula>
    </cfRule>
    <cfRule type="cellIs" dxfId="326" priority="371" operator="equal">
      <formula>"Kid"</formula>
    </cfRule>
    <cfRule type="cellIs" dxfId="325" priority="372" operator="equal">
      <formula>"Finance"</formula>
    </cfRule>
    <cfRule type="cellIs" dxfId="324" priority="373" operator="equal">
      <formula>"Service"</formula>
    </cfRule>
    <cfRule type="cellIs" dxfId="323" priority="374" operator="equal">
      <formula>"Others"</formula>
    </cfRule>
  </conditionalFormatting>
  <conditionalFormatting sqref="AN73:AN75">
    <cfRule type="cellIs" dxfId="322" priority="341" operator="equal">
      <formula>"Food"</formula>
    </cfRule>
    <cfRule type="cellIs" dxfId="321" priority="342" operator="equal">
      <formula>"Digital"</formula>
    </cfRule>
    <cfRule type="cellIs" dxfId="320" priority="343" operator="equal">
      <formula>"Home Appliance"</formula>
    </cfRule>
    <cfRule type="cellIs" dxfId="319" priority="344" operator="equal">
      <formula>"Household"</formula>
    </cfRule>
    <cfRule type="cellIs" dxfId="318" priority="345" operator="equal">
      <formula>"Home Textile"</formula>
    </cfRule>
    <cfRule type="cellIs" dxfId="317" priority="346" operator="equal">
      <formula>"Health Equipment"</formula>
    </cfRule>
    <cfRule type="cellIs" dxfId="316" priority="347" operator="equal">
      <formula>"Health Supplement"</formula>
    </cfRule>
    <cfRule type="cellIs" dxfId="315" priority="348" operator="equal">
      <formula>"Sports"</formula>
    </cfRule>
    <cfRule type="cellIs" dxfId="314" priority="349" operator="equal">
      <formula>"Kitchen Utensils"</formula>
    </cfRule>
    <cfRule type="cellIs" dxfId="313" priority="350" operator="equal">
      <formula>"Kitchen Electronics"</formula>
    </cfRule>
    <cfRule type="cellIs" dxfId="312" priority="351" operator="equal">
      <formula>"Beauty"</formula>
    </cfRule>
    <cfRule type="cellIs" dxfId="311" priority="352" operator="equal">
      <formula>"Fashion"</formula>
    </cfRule>
    <cfRule type="cellIs" dxfId="310" priority="353" operator="equal">
      <formula>"Accessory"</formula>
    </cfRule>
    <cfRule type="cellIs" dxfId="309" priority="354" operator="equal">
      <formula>"Kid"</formula>
    </cfRule>
    <cfRule type="cellIs" dxfId="308" priority="355" operator="equal">
      <formula>"Finance"</formula>
    </cfRule>
    <cfRule type="cellIs" dxfId="307" priority="356" operator="equal">
      <formula>"Service"</formula>
    </cfRule>
    <cfRule type="cellIs" dxfId="306" priority="357" operator="equal">
      <formula>"Others"</formula>
    </cfRule>
  </conditionalFormatting>
  <conditionalFormatting sqref="AH23:AH75">
    <cfRule type="cellIs" dxfId="305" priority="324" operator="equal">
      <formula>"Food"</formula>
    </cfRule>
    <cfRule type="cellIs" dxfId="304" priority="325" operator="equal">
      <formula>"Digital - Electronics"</formula>
    </cfRule>
    <cfRule type="cellIs" dxfId="303" priority="326" operator="equal">
      <formula>"Home Appliance"</formula>
    </cfRule>
    <cfRule type="cellIs" dxfId="302" priority="327" operator="equal">
      <formula>"Household"</formula>
    </cfRule>
    <cfRule type="cellIs" dxfId="301" priority="328" operator="equal">
      <formula>"Home Textile"</formula>
    </cfRule>
    <cfRule type="cellIs" dxfId="300" priority="329" operator="equal">
      <formula>"Health Equipment"</formula>
    </cfRule>
    <cfRule type="cellIs" dxfId="299" priority="330" operator="equal">
      <formula>"Health Supplement"</formula>
    </cfRule>
    <cfRule type="cellIs" dxfId="298" priority="331" operator="equal">
      <formula>"Sports"</formula>
    </cfRule>
    <cfRule type="cellIs" dxfId="297" priority="332" operator="equal">
      <formula>"Kitchen Utensils"</formula>
    </cfRule>
    <cfRule type="cellIs" dxfId="296" priority="333" operator="equal">
      <formula>"Kitchen Electronics"</formula>
    </cfRule>
    <cfRule type="cellIs" dxfId="295" priority="334" operator="equal">
      <formula>"Beauty - Cosmetics"</formula>
    </cfRule>
    <cfRule type="cellIs" dxfId="294" priority="335" operator="equal">
      <formula>"Fashion"</formula>
    </cfRule>
    <cfRule type="cellIs" dxfId="293" priority="336" operator="equal">
      <formula>"Accessory"</formula>
    </cfRule>
    <cfRule type="cellIs" dxfId="292" priority="337" operator="equal">
      <formula>"Kid"</formula>
    </cfRule>
    <cfRule type="cellIs" dxfId="291" priority="338" operator="equal">
      <formula>"Finance"</formula>
    </cfRule>
    <cfRule type="cellIs" dxfId="290" priority="339" operator="equal">
      <formula>"Service"</formula>
    </cfRule>
    <cfRule type="cellIs" dxfId="289" priority="340" operator="equal">
      <formula>"Others"</formula>
    </cfRule>
  </conditionalFormatting>
  <conditionalFormatting sqref="AH6:AH14 AH16 AH18:AH72">
    <cfRule type="cellIs" dxfId="288" priority="307" operator="equal">
      <formula>"Food"</formula>
    </cfRule>
    <cfRule type="cellIs" dxfId="287" priority="308" operator="equal">
      <formula>"Digital"</formula>
    </cfRule>
    <cfRule type="cellIs" dxfId="286" priority="309" operator="equal">
      <formula>"Home Appliance"</formula>
    </cfRule>
    <cfRule type="cellIs" dxfId="285" priority="310" operator="equal">
      <formula>"Household"</formula>
    </cfRule>
    <cfRule type="cellIs" dxfId="284" priority="311" operator="equal">
      <formula>"Home Textile"</formula>
    </cfRule>
    <cfRule type="cellIs" dxfId="283" priority="312" operator="equal">
      <formula>"Health Equipment"</formula>
    </cfRule>
    <cfRule type="cellIs" dxfId="282" priority="313" operator="equal">
      <formula>"Health Supplement"</formula>
    </cfRule>
    <cfRule type="cellIs" dxfId="281" priority="314" operator="equal">
      <formula>"Sports"</formula>
    </cfRule>
    <cfRule type="cellIs" dxfId="280" priority="315" operator="equal">
      <formula>"Kitchen Utensils"</formula>
    </cfRule>
    <cfRule type="cellIs" dxfId="279" priority="316" operator="equal">
      <formula>"Kitchen Electronics"</formula>
    </cfRule>
    <cfRule type="cellIs" dxfId="278" priority="317" operator="equal">
      <formula>"Beauty"</formula>
    </cfRule>
    <cfRule type="cellIs" dxfId="277" priority="318" operator="equal">
      <formula>"Fashion"</formula>
    </cfRule>
    <cfRule type="cellIs" dxfId="276" priority="319" operator="equal">
      <formula>"Accessory"</formula>
    </cfRule>
    <cfRule type="cellIs" dxfId="275" priority="320" operator="equal">
      <formula>"Kid"</formula>
    </cfRule>
    <cfRule type="cellIs" dxfId="274" priority="321" operator="equal">
      <formula>"Finance"</formula>
    </cfRule>
    <cfRule type="cellIs" dxfId="273" priority="322" operator="equal">
      <formula>"Service"</formula>
    </cfRule>
    <cfRule type="cellIs" dxfId="272" priority="323" operator="equal">
      <formula>"Others"</formula>
    </cfRule>
  </conditionalFormatting>
  <conditionalFormatting sqref="AH73:AH75">
    <cfRule type="cellIs" dxfId="271" priority="290" operator="equal">
      <formula>"Food"</formula>
    </cfRule>
    <cfRule type="cellIs" dxfId="270" priority="291" operator="equal">
      <formula>"Digital"</formula>
    </cfRule>
    <cfRule type="cellIs" dxfId="269" priority="292" operator="equal">
      <formula>"Home Appliance"</formula>
    </cfRule>
    <cfRule type="cellIs" dxfId="268" priority="293" operator="equal">
      <formula>"Household"</formula>
    </cfRule>
    <cfRule type="cellIs" dxfId="267" priority="294" operator="equal">
      <formula>"Home Textile"</formula>
    </cfRule>
    <cfRule type="cellIs" dxfId="266" priority="295" operator="equal">
      <formula>"Health Equipment"</formula>
    </cfRule>
    <cfRule type="cellIs" dxfId="265" priority="296" operator="equal">
      <formula>"Health Supplement"</formula>
    </cfRule>
    <cfRule type="cellIs" dxfId="264" priority="297" operator="equal">
      <formula>"Sports"</formula>
    </cfRule>
    <cfRule type="cellIs" dxfId="263" priority="298" operator="equal">
      <formula>"Kitchen Utensils"</formula>
    </cfRule>
    <cfRule type="cellIs" dxfId="262" priority="299" operator="equal">
      <formula>"Kitchen Electronics"</formula>
    </cfRule>
    <cfRule type="cellIs" dxfId="261" priority="300" operator="equal">
      <formula>"Beauty"</formula>
    </cfRule>
    <cfRule type="cellIs" dxfId="260" priority="301" operator="equal">
      <formula>"Fashion"</formula>
    </cfRule>
    <cfRule type="cellIs" dxfId="259" priority="302" operator="equal">
      <formula>"Accessory"</formula>
    </cfRule>
    <cfRule type="cellIs" dxfId="258" priority="303" operator="equal">
      <formula>"Kid"</formula>
    </cfRule>
    <cfRule type="cellIs" dxfId="257" priority="304" operator="equal">
      <formula>"Finance"</formula>
    </cfRule>
    <cfRule type="cellIs" dxfId="256" priority="305" operator="equal">
      <formula>"Service"</formula>
    </cfRule>
    <cfRule type="cellIs" dxfId="255" priority="306" operator="equal">
      <formula>"Others"</formula>
    </cfRule>
  </conditionalFormatting>
  <conditionalFormatting sqref="BT5:BT75">
    <cfRule type="cellIs" dxfId="254" priority="239" operator="equal">
      <formula>"Food"</formula>
    </cfRule>
    <cfRule type="cellIs" dxfId="253" priority="240" operator="equal">
      <formula>"Digital - Electronics"</formula>
    </cfRule>
    <cfRule type="cellIs" dxfId="252" priority="241" operator="equal">
      <formula>"Home Appliance"</formula>
    </cfRule>
    <cfRule type="cellIs" dxfId="251" priority="242" operator="equal">
      <formula>"Household"</formula>
    </cfRule>
    <cfRule type="cellIs" dxfId="250" priority="243" operator="equal">
      <formula>"Home Textile"</formula>
    </cfRule>
    <cfRule type="cellIs" dxfId="249" priority="244" operator="equal">
      <formula>"Health Equipment"</formula>
    </cfRule>
    <cfRule type="cellIs" dxfId="248" priority="245" operator="equal">
      <formula>"Health Supplement"</formula>
    </cfRule>
    <cfRule type="cellIs" dxfId="247" priority="246" operator="equal">
      <formula>"Sports"</formula>
    </cfRule>
    <cfRule type="cellIs" dxfId="246" priority="247" operator="equal">
      <formula>"Kitchen Utensils"</formula>
    </cfRule>
    <cfRule type="cellIs" dxfId="245" priority="248" operator="equal">
      <formula>"Kitchen Electronics"</formula>
    </cfRule>
    <cfRule type="cellIs" dxfId="244" priority="249" operator="equal">
      <formula>"Beauty - Cosmetics"</formula>
    </cfRule>
    <cfRule type="cellIs" dxfId="243" priority="250" operator="equal">
      <formula>"Fashion"</formula>
    </cfRule>
    <cfRule type="cellIs" dxfId="242" priority="251" operator="equal">
      <formula>"Accessory"</formula>
    </cfRule>
    <cfRule type="cellIs" dxfId="241" priority="252" operator="equal">
      <formula>"Kid"</formula>
    </cfRule>
    <cfRule type="cellIs" dxfId="240" priority="253" operator="equal">
      <formula>"Finance"</formula>
    </cfRule>
    <cfRule type="cellIs" dxfId="239" priority="254" operator="equal">
      <formula>"Service"</formula>
    </cfRule>
    <cfRule type="cellIs" dxfId="238" priority="255" operator="equal">
      <formula>"Others"</formula>
    </cfRule>
  </conditionalFormatting>
  <conditionalFormatting sqref="BN5:BN75">
    <cfRule type="cellIs" dxfId="237" priority="222" operator="equal">
      <formula>"Food"</formula>
    </cfRule>
    <cfRule type="cellIs" dxfId="236" priority="223" operator="equal">
      <formula>"Digital - Electronics"</formula>
    </cfRule>
    <cfRule type="cellIs" dxfId="235" priority="224" operator="equal">
      <formula>"Home Appliance"</formula>
    </cfRule>
    <cfRule type="cellIs" dxfId="234" priority="225" operator="equal">
      <formula>"Household"</formula>
    </cfRule>
    <cfRule type="cellIs" dxfId="233" priority="226" operator="equal">
      <formula>"Home Textile"</formula>
    </cfRule>
    <cfRule type="cellIs" dxfId="232" priority="227" operator="equal">
      <formula>"Health Equipment"</formula>
    </cfRule>
    <cfRule type="cellIs" dxfId="231" priority="228" operator="equal">
      <formula>"Health Supplement"</formula>
    </cfRule>
    <cfRule type="cellIs" dxfId="230" priority="229" operator="equal">
      <formula>"Sports"</formula>
    </cfRule>
    <cfRule type="cellIs" dxfId="229" priority="230" operator="equal">
      <formula>"Kitchen Utensils"</formula>
    </cfRule>
    <cfRule type="cellIs" dxfId="228" priority="231" operator="equal">
      <formula>"Kitchen Electronics"</formula>
    </cfRule>
    <cfRule type="cellIs" dxfId="227" priority="232" operator="equal">
      <formula>"Beauty - Cosmetics"</formula>
    </cfRule>
    <cfRule type="cellIs" dxfId="226" priority="233" operator="equal">
      <formula>"Fashion"</formula>
    </cfRule>
    <cfRule type="cellIs" dxfId="225" priority="234" operator="equal">
      <formula>"Accessory"</formula>
    </cfRule>
    <cfRule type="cellIs" dxfId="224" priority="235" operator="equal">
      <formula>"Kid"</formula>
    </cfRule>
    <cfRule type="cellIs" dxfId="223" priority="236" operator="equal">
      <formula>"Finance"</formula>
    </cfRule>
    <cfRule type="cellIs" dxfId="222" priority="237" operator="equal">
      <formula>"Service"</formula>
    </cfRule>
    <cfRule type="cellIs" dxfId="221" priority="238" operator="equal">
      <formula>"Others"</formula>
    </cfRule>
  </conditionalFormatting>
  <conditionalFormatting sqref="BH5:BH75">
    <cfRule type="cellIs" dxfId="220" priority="205" operator="equal">
      <formula>"Food"</formula>
    </cfRule>
    <cfRule type="cellIs" dxfId="219" priority="206" operator="equal">
      <formula>"Digital - Electronics"</formula>
    </cfRule>
    <cfRule type="cellIs" dxfId="218" priority="207" operator="equal">
      <formula>"Home Appliance"</formula>
    </cfRule>
    <cfRule type="cellIs" dxfId="217" priority="208" operator="equal">
      <formula>"Household"</formula>
    </cfRule>
    <cfRule type="cellIs" dxfId="216" priority="209" operator="equal">
      <formula>"Home Textile"</formula>
    </cfRule>
    <cfRule type="cellIs" dxfId="215" priority="210" operator="equal">
      <formula>"Health Equipment"</formula>
    </cfRule>
    <cfRule type="cellIs" dxfId="214" priority="211" operator="equal">
      <formula>"Health Supplement"</formula>
    </cfRule>
    <cfRule type="cellIs" dxfId="213" priority="212" operator="equal">
      <formula>"Sports"</formula>
    </cfRule>
    <cfRule type="cellIs" dxfId="212" priority="213" operator="equal">
      <formula>"Kitchen Utensils"</formula>
    </cfRule>
    <cfRule type="cellIs" dxfId="211" priority="214" operator="equal">
      <formula>"Kitchen Electronics"</formula>
    </cfRule>
    <cfRule type="cellIs" dxfId="210" priority="215" operator="equal">
      <formula>"Beauty - Cosmetics"</formula>
    </cfRule>
    <cfRule type="cellIs" dxfId="209" priority="216" operator="equal">
      <formula>"Fashion"</formula>
    </cfRule>
    <cfRule type="cellIs" dxfId="208" priority="217" operator="equal">
      <formula>"Accessory"</formula>
    </cfRule>
    <cfRule type="cellIs" dxfId="207" priority="218" operator="equal">
      <formula>"Kid"</formula>
    </cfRule>
    <cfRule type="cellIs" dxfId="206" priority="219" operator="equal">
      <formula>"Finance"</formula>
    </cfRule>
    <cfRule type="cellIs" dxfId="205" priority="220" operator="equal">
      <formula>"Service"</formula>
    </cfRule>
    <cfRule type="cellIs" dxfId="204" priority="221" operator="equal">
      <formula>"Others"</formula>
    </cfRule>
  </conditionalFormatting>
  <conditionalFormatting sqref="AT5">
    <cfRule type="cellIs" dxfId="203" priority="188" operator="equal">
      <formula>"Food"</formula>
    </cfRule>
    <cfRule type="cellIs" dxfId="202" priority="189" operator="equal">
      <formula>"Digital - Electronics"</formula>
    </cfRule>
    <cfRule type="cellIs" dxfId="201" priority="190" operator="equal">
      <formula>"Home Appliance"</formula>
    </cfRule>
    <cfRule type="cellIs" dxfId="200" priority="191" operator="equal">
      <formula>"Household"</formula>
    </cfRule>
    <cfRule type="cellIs" dxfId="199" priority="192" operator="equal">
      <formula>"Home Textile"</formula>
    </cfRule>
    <cfRule type="cellIs" dxfId="198" priority="193" operator="equal">
      <formula>"Health Equipment"</formula>
    </cfRule>
    <cfRule type="cellIs" dxfId="197" priority="194" operator="equal">
      <formula>"Health Supplement"</formula>
    </cfRule>
    <cfRule type="cellIs" dxfId="196" priority="195" operator="equal">
      <formula>"Sports"</formula>
    </cfRule>
    <cfRule type="cellIs" dxfId="195" priority="196" operator="equal">
      <formula>"Kitchen Utensils"</formula>
    </cfRule>
    <cfRule type="cellIs" dxfId="194" priority="197" operator="equal">
      <formula>"Kitchen Electronics"</formula>
    </cfRule>
    <cfRule type="cellIs" dxfId="193" priority="198" operator="equal">
      <formula>"Beauty - Cosmetics"</formula>
    </cfRule>
    <cfRule type="cellIs" dxfId="192" priority="199" operator="equal">
      <formula>"Fashion"</formula>
    </cfRule>
    <cfRule type="cellIs" dxfId="191" priority="200" operator="equal">
      <formula>"Accessory"</formula>
    </cfRule>
    <cfRule type="cellIs" dxfId="190" priority="201" operator="equal">
      <formula>"Kid"</formula>
    </cfRule>
    <cfRule type="cellIs" dxfId="189" priority="202" operator="equal">
      <formula>"Finance"</formula>
    </cfRule>
    <cfRule type="cellIs" dxfId="188" priority="203" operator="equal">
      <formula>"Service"</formula>
    </cfRule>
    <cfRule type="cellIs" dxfId="187" priority="204" operator="equal">
      <formula>"Others"</formula>
    </cfRule>
  </conditionalFormatting>
  <conditionalFormatting sqref="AN5">
    <cfRule type="cellIs" dxfId="186" priority="171" operator="equal">
      <formula>"Food"</formula>
    </cfRule>
    <cfRule type="cellIs" dxfId="185" priority="172" operator="equal">
      <formula>"Digital - Electronics"</formula>
    </cfRule>
    <cfRule type="cellIs" dxfId="184" priority="173" operator="equal">
      <formula>"Home Appliance"</formula>
    </cfRule>
    <cfRule type="cellIs" dxfId="183" priority="174" operator="equal">
      <formula>"Household"</formula>
    </cfRule>
    <cfRule type="cellIs" dxfId="182" priority="175" operator="equal">
      <formula>"Home Textile"</formula>
    </cfRule>
    <cfRule type="cellIs" dxfId="181" priority="176" operator="equal">
      <formula>"Health Equipment"</formula>
    </cfRule>
    <cfRule type="cellIs" dxfId="180" priority="177" operator="equal">
      <formula>"Health Supplement"</formula>
    </cfRule>
    <cfRule type="cellIs" dxfId="179" priority="178" operator="equal">
      <formula>"Sports"</formula>
    </cfRule>
    <cfRule type="cellIs" dxfId="178" priority="179" operator="equal">
      <formula>"Kitchen Utensils"</formula>
    </cfRule>
    <cfRule type="cellIs" dxfId="177" priority="180" operator="equal">
      <formula>"Kitchen Electronics"</formula>
    </cfRule>
    <cfRule type="cellIs" dxfId="176" priority="181" operator="equal">
      <formula>"Beauty - Cosmetics"</formula>
    </cfRule>
    <cfRule type="cellIs" dxfId="175" priority="182" operator="equal">
      <formula>"Fashion"</formula>
    </cfRule>
    <cfRule type="cellIs" dxfId="174" priority="183" operator="equal">
      <formula>"Accessory"</formula>
    </cfRule>
    <cfRule type="cellIs" dxfId="173" priority="184" operator="equal">
      <formula>"Kid"</formula>
    </cfRule>
    <cfRule type="cellIs" dxfId="172" priority="185" operator="equal">
      <formula>"Finance"</formula>
    </cfRule>
    <cfRule type="cellIs" dxfId="171" priority="186" operator="equal">
      <formula>"Service"</formula>
    </cfRule>
    <cfRule type="cellIs" dxfId="170" priority="187" operator="equal">
      <formula>"Others"</formula>
    </cfRule>
  </conditionalFormatting>
  <conditionalFormatting sqref="AH5">
    <cfRule type="cellIs" dxfId="169" priority="154" operator="equal">
      <formula>"Food"</formula>
    </cfRule>
    <cfRule type="cellIs" dxfId="168" priority="155" operator="equal">
      <formula>"Digital - Electronics"</formula>
    </cfRule>
    <cfRule type="cellIs" dxfId="167" priority="156" operator="equal">
      <formula>"Home Appliance"</formula>
    </cfRule>
    <cfRule type="cellIs" dxfId="166" priority="157" operator="equal">
      <formula>"Household"</formula>
    </cfRule>
    <cfRule type="cellIs" dxfId="165" priority="158" operator="equal">
      <formula>"Home Textile"</formula>
    </cfRule>
    <cfRule type="cellIs" dxfId="164" priority="159" operator="equal">
      <formula>"Health Equipment"</formula>
    </cfRule>
    <cfRule type="cellIs" dxfId="163" priority="160" operator="equal">
      <formula>"Health Supplement"</formula>
    </cfRule>
    <cfRule type="cellIs" dxfId="162" priority="161" operator="equal">
      <formula>"Sports"</formula>
    </cfRule>
    <cfRule type="cellIs" dxfId="161" priority="162" operator="equal">
      <formula>"Kitchen Utensils"</formula>
    </cfRule>
    <cfRule type="cellIs" dxfId="160" priority="163" operator="equal">
      <formula>"Kitchen Electronics"</formula>
    </cfRule>
    <cfRule type="cellIs" dxfId="159" priority="164" operator="equal">
      <formula>"Beauty - Cosmetics"</formula>
    </cfRule>
    <cfRule type="cellIs" dxfId="158" priority="165" operator="equal">
      <formula>"Fashion"</formula>
    </cfRule>
    <cfRule type="cellIs" dxfId="157" priority="166" operator="equal">
      <formula>"Accessory"</formula>
    </cfRule>
    <cfRule type="cellIs" dxfId="156" priority="167" operator="equal">
      <formula>"Kid"</formula>
    </cfRule>
    <cfRule type="cellIs" dxfId="155" priority="168" operator="equal">
      <formula>"Finance"</formula>
    </cfRule>
    <cfRule type="cellIs" dxfId="154" priority="169" operator="equal">
      <formula>"Service"</formula>
    </cfRule>
    <cfRule type="cellIs" dxfId="153" priority="170" operator="equal">
      <formula>"Others"</formula>
    </cfRule>
  </conditionalFormatting>
  <conditionalFormatting sqref="AH15">
    <cfRule type="cellIs" dxfId="152" priority="137" operator="equal">
      <formula>"Food"</formula>
    </cfRule>
    <cfRule type="cellIs" dxfId="151" priority="138" operator="equal">
      <formula>"Digital - Electronics"</formula>
    </cfRule>
    <cfRule type="cellIs" dxfId="150" priority="139" operator="equal">
      <formula>"Home Appliance"</formula>
    </cfRule>
    <cfRule type="cellIs" dxfId="149" priority="140" operator="equal">
      <formula>"Household"</formula>
    </cfRule>
    <cfRule type="cellIs" dxfId="148" priority="141" operator="equal">
      <formula>"Home Textile"</formula>
    </cfRule>
    <cfRule type="cellIs" dxfId="147" priority="142" operator="equal">
      <formula>"Health Equipment"</formula>
    </cfRule>
    <cfRule type="cellIs" dxfId="146" priority="143" operator="equal">
      <formula>"Health Supplement"</formula>
    </cfRule>
    <cfRule type="cellIs" dxfId="145" priority="144" operator="equal">
      <formula>"Sports"</formula>
    </cfRule>
    <cfRule type="cellIs" dxfId="144" priority="145" operator="equal">
      <formula>"Kitchen Utensils"</formula>
    </cfRule>
    <cfRule type="cellIs" dxfId="143" priority="146" operator="equal">
      <formula>"Kitchen Electronics"</formula>
    </cfRule>
    <cfRule type="cellIs" dxfId="142" priority="147" operator="equal">
      <formula>"Beauty - Cosmetics"</formula>
    </cfRule>
    <cfRule type="cellIs" dxfId="141" priority="148" operator="equal">
      <formula>"Fashion"</formula>
    </cfRule>
    <cfRule type="cellIs" dxfId="140" priority="149" operator="equal">
      <formula>"Accessory"</formula>
    </cfRule>
    <cfRule type="cellIs" dxfId="139" priority="150" operator="equal">
      <formula>"Kid"</formula>
    </cfRule>
    <cfRule type="cellIs" dxfId="138" priority="151" operator="equal">
      <formula>"Finance"</formula>
    </cfRule>
    <cfRule type="cellIs" dxfId="137" priority="152" operator="equal">
      <formula>"Service"</formula>
    </cfRule>
    <cfRule type="cellIs" dxfId="136" priority="153" operator="equal">
      <formula>"Others"</formula>
    </cfRule>
  </conditionalFormatting>
  <conditionalFormatting sqref="AN15">
    <cfRule type="cellIs" dxfId="135" priority="120" operator="equal">
      <formula>"Food"</formula>
    </cfRule>
    <cfRule type="cellIs" dxfId="134" priority="121" operator="equal">
      <formula>"Digital - Electronics"</formula>
    </cfRule>
    <cfRule type="cellIs" dxfId="133" priority="122" operator="equal">
      <formula>"Home Appliance"</formula>
    </cfRule>
    <cfRule type="cellIs" dxfId="132" priority="123" operator="equal">
      <formula>"Household"</formula>
    </cfRule>
    <cfRule type="cellIs" dxfId="131" priority="124" operator="equal">
      <formula>"Home Textile"</formula>
    </cfRule>
    <cfRule type="cellIs" dxfId="130" priority="125" operator="equal">
      <formula>"Health Equipment"</formula>
    </cfRule>
    <cfRule type="cellIs" dxfId="129" priority="126" operator="equal">
      <formula>"Health Supplement"</formula>
    </cfRule>
    <cfRule type="cellIs" dxfId="128" priority="127" operator="equal">
      <formula>"Sports"</formula>
    </cfRule>
    <cfRule type="cellIs" dxfId="127" priority="128" operator="equal">
      <formula>"Kitchen Utensils"</formula>
    </cfRule>
    <cfRule type="cellIs" dxfId="126" priority="129" operator="equal">
      <formula>"Kitchen Electronics"</formula>
    </cfRule>
    <cfRule type="cellIs" dxfId="125" priority="130" operator="equal">
      <formula>"Beauty - Cosmetics"</formula>
    </cfRule>
    <cfRule type="cellIs" dxfId="124" priority="131" operator="equal">
      <formula>"Fashion"</formula>
    </cfRule>
    <cfRule type="cellIs" dxfId="123" priority="132" operator="equal">
      <formula>"Accessory"</formula>
    </cfRule>
    <cfRule type="cellIs" dxfId="122" priority="133" operator="equal">
      <formula>"Kid"</formula>
    </cfRule>
    <cfRule type="cellIs" dxfId="121" priority="134" operator="equal">
      <formula>"Finance"</formula>
    </cfRule>
    <cfRule type="cellIs" dxfId="120" priority="135" operator="equal">
      <formula>"Service"</formula>
    </cfRule>
    <cfRule type="cellIs" dxfId="119" priority="136" operator="equal">
      <formula>"Others"</formula>
    </cfRule>
  </conditionalFormatting>
  <conditionalFormatting sqref="AT15">
    <cfRule type="cellIs" dxfId="118" priority="103" operator="equal">
      <formula>"Food"</formula>
    </cfRule>
    <cfRule type="cellIs" dxfId="117" priority="104" operator="equal">
      <formula>"Digital - Electronics"</formula>
    </cfRule>
    <cfRule type="cellIs" dxfId="116" priority="105" operator="equal">
      <formula>"Home Appliance"</formula>
    </cfRule>
    <cfRule type="cellIs" dxfId="115" priority="106" operator="equal">
      <formula>"Household"</formula>
    </cfRule>
    <cfRule type="cellIs" dxfId="114" priority="107" operator="equal">
      <formula>"Home Textile"</formula>
    </cfRule>
    <cfRule type="cellIs" dxfId="113" priority="108" operator="equal">
      <formula>"Health Equipment"</formula>
    </cfRule>
    <cfRule type="cellIs" dxfId="112" priority="109" operator="equal">
      <formula>"Health Supplement"</formula>
    </cfRule>
    <cfRule type="cellIs" dxfId="111" priority="110" operator="equal">
      <formula>"Sports"</formula>
    </cfRule>
    <cfRule type="cellIs" dxfId="110" priority="111" operator="equal">
      <formula>"Kitchen Utensils"</formula>
    </cfRule>
    <cfRule type="cellIs" dxfId="109" priority="112" operator="equal">
      <formula>"Kitchen Electronics"</formula>
    </cfRule>
    <cfRule type="cellIs" dxfId="108" priority="113" operator="equal">
      <formula>"Beauty - Cosmetics"</formula>
    </cfRule>
    <cfRule type="cellIs" dxfId="107" priority="114" operator="equal">
      <formula>"Fashion"</formula>
    </cfRule>
    <cfRule type="cellIs" dxfId="106" priority="115" operator="equal">
      <formula>"Accessory"</formula>
    </cfRule>
    <cfRule type="cellIs" dxfId="105" priority="116" operator="equal">
      <formula>"Kid"</formula>
    </cfRule>
    <cfRule type="cellIs" dxfId="104" priority="117" operator="equal">
      <formula>"Finance"</formula>
    </cfRule>
    <cfRule type="cellIs" dxfId="103" priority="118" operator="equal">
      <formula>"Service"</formula>
    </cfRule>
    <cfRule type="cellIs" dxfId="102" priority="119" operator="equal">
      <formula>"Others"</formula>
    </cfRule>
  </conditionalFormatting>
  <conditionalFormatting sqref="T76">
    <cfRule type="cellIs" dxfId="101" priority="86" operator="equal">
      <formula>"Food"</formula>
    </cfRule>
    <cfRule type="cellIs" dxfId="100" priority="87" operator="equal">
      <formula>"Digital - Electronics"</formula>
    </cfRule>
    <cfRule type="cellIs" dxfId="99" priority="88" operator="equal">
      <formula>"Home Appliance"</formula>
    </cfRule>
    <cfRule type="cellIs" dxfId="98" priority="89" operator="equal">
      <formula>"Household"</formula>
    </cfRule>
    <cfRule type="cellIs" dxfId="97" priority="90" operator="equal">
      <formula>"Home Textile"</formula>
    </cfRule>
    <cfRule type="cellIs" dxfId="96" priority="91" operator="equal">
      <formula>"Health Equipment"</formula>
    </cfRule>
    <cfRule type="cellIs" dxfId="95" priority="92" operator="equal">
      <formula>"Health Supplement"</formula>
    </cfRule>
    <cfRule type="cellIs" dxfId="94" priority="93" operator="equal">
      <formula>"Sports"</formula>
    </cfRule>
    <cfRule type="cellIs" dxfId="93" priority="94" operator="equal">
      <formula>"Kitchen Utensils"</formula>
    </cfRule>
    <cfRule type="cellIs" dxfId="92" priority="95" operator="equal">
      <formula>"Kitchen Electronics"</formula>
    </cfRule>
    <cfRule type="cellIs" dxfId="91" priority="96" operator="equal">
      <formula>"Beauty - Cosmetics"</formula>
    </cfRule>
    <cfRule type="cellIs" dxfId="90" priority="97" operator="equal">
      <formula>"Fashion"</formula>
    </cfRule>
    <cfRule type="cellIs" dxfId="89" priority="98" operator="equal">
      <formula>"Accessory"</formula>
    </cfRule>
    <cfRule type="cellIs" dxfId="88" priority="99" operator="equal">
      <formula>"Kid"</formula>
    </cfRule>
    <cfRule type="cellIs" dxfId="87" priority="100" operator="equal">
      <formula>"Finance"</formula>
    </cfRule>
    <cfRule type="cellIs" dxfId="86" priority="101" operator="equal">
      <formula>"Service"</formula>
    </cfRule>
    <cfRule type="cellIs" dxfId="85" priority="102" operator="equal">
      <formula>"Others"</formula>
    </cfRule>
  </conditionalFormatting>
  <conditionalFormatting sqref="F76">
    <cfRule type="cellIs" dxfId="84" priority="69" operator="equal">
      <formula>"Food"</formula>
    </cfRule>
    <cfRule type="cellIs" dxfId="83" priority="70" operator="equal">
      <formula>"Digital - Electronics"</formula>
    </cfRule>
    <cfRule type="cellIs" dxfId="82" priority="71" operator="equal">
      <formula>"Home Appliance"</formula>
    </cfRule>
    <cfRule type="cellIs" dxfId="81" priority="72" operator="equal">
      <formula>"Household"</formula>
    </cfRule>
    <cfRule type="cellIs" dxfId="80" priority="73" operator="equal">
      <formula>"Home Textile"</formula>
    </cfRule>
    <cfRule type="cellIs" dxfId="79" priority="74" operator="equal">
      <formula>"Health Equipment"</formula>
    </cfRule>
    <cfRule type="cellIs" dxfId="78" priority="75" operator="equal">
      <formula>"Health Supplement"</formula>
    </cfRule>
    <cfRule type="cellIs" dxfId="77" priority="76" operator="equal">
      <formula>"Sports"</formula>
    </cfRule>
    <cfRule type="cellIs" dxfId="76" priority="77" operator="equal">
      <formula>"Kitchen Utensils"</formula>
    </cfRule>
    <cfRule type="cellIs" dxfId="75" priority="78" operator="equal">
      <formula>"Kitchen Electronics"</formula>
    </cfRule>
    <cfRule type="cellIs" dxfId="74" priority="79" operator="equal">
      <formula>"Beauty - Cosmetics"</formula>
    </cfRule>
    <cfRule type="cellIs" dxfId="73" priority="80" operator="equal">
      <formula>"Fashion"</formula>
    </cfRule>
    <cfRule type="cellIs" dxfId="72" priority="81" operator="equal">
      <formula>"Accessory"</formula>
    </cfRule>
    <cfRule type="cellIs" dxfId="71" priority="82" operator="equal">
      <formula>"Kid"</formula>
    </cfRule>
    <cfRule type="cellIs" dxfId="70" priority="83" operator="equal">
      <formula>"Finance"</formula>
    </cfRule>
    <cfRule type="cellIs" dxfId="69" priority="84" operator="equal">
      <formula>"Service"</formula>
    </cfRule>
    <cfRule type="cellIs" dxfId="68" priority="85" operator="equal">
      <formula>"Others"</formula>
    </cfRule>
  </conditionalFormatting>
  <conditionalFormatting sqref="AA76">
    <cfRule type="cellIs" dxfId="67" priority="52" operator="equal">
      <formula>"Food"</formula>
    </cfRule>
    <cfRule type="cellIs" dxfId="66" priority="53" operator="equal">
      <formula>"Digital - Electronics"</formula>
    </cfRule>
    <cfRule type="cellIs" dxfId="65" priority="54" operator="equal">
      <formula>"Home Appliance"</formula>
    </cfRule>
    <cfRule type="cellIs" dxfId="64" priority="55" operator="equal">
      <formula>"Household"</formula>
    </cfRule>
    <cfRule type="cellIs" dxfId="63" priority="56" operator="equal">
      <formula>"Home Textile"</formula>
    </cfRule>
    <cfRule type="cellIs" dxfId="62" priority="57" operator="equal">
      <formula>"Health Equipment"</formula>
    </cfRule>
    <cfRule type="cellIs" dxfId="61" priority="58" operator="equal">
      <formula>"Health Supplement"</formula>
    </cfRule>
    <cfRule type="cellIs" dxfId="60" priority="59" operator="equal">
      <formula>"Sports"</formula>
    </cfRule>
    <cfRule type="cellIs" dxfId="59" priority="60" operator="equal">
      <formula>"Kitchen Utensils"</formula>
    </cfRule>
    <cfRule type="cellIs" dxfId="58" priority="61" operator="equal">
      <formula>"Kitchen Electronics"</formula>
    </cfRule>
    <cfRule type="cellIs" dxfId="57" priority="62" operator="equal">
      <formula>"Beauty - Cosmetics"</formula>
    </cfRule>
    <cfRule type="cellIs" dxfId="56" priority="63" operator="equal">
      <formula>"Fashion"</formula>
    </cfRule>
    <cfRule type="cellIs" dxfId="55" priority="64" operator="equal">
      <formula>"Accessory"</formula>
    </cfRule>
    <cfRule type="cellIs" dxfId="54" priority="65" operator="equal">
      <formula>"Kid"</formula>
    </cfRule>
    <cfRule type="cellIs" dxfId="53" priority="66" operator="equal">
      <formula>"Finance"</formula>
    </cfRule>
    <cfRule type="cellIs" dxfId="52" priority="67" operator="equal">
      <formula>"Service"</formula>
    </cfRule>
    <cfRule type="cellIs" dxfId="51" priority="68" operator="equal">
      <formula>"Others"</formula>
    </cfRule>
  </conditionalFormatting>
  <conditionalFormatting sqref="AH17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AN17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AT17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showGridLines="0" topLeftCell="B1" zoomScaleNormal="100" workbookViewId="0">
      <pane ySplit="2" topLeftCell="A39" activePane="bottomLeft" state="frozen"/>
      <selection activeCell="C1" sqref="C1"/>
      <selection pane="bottomLeft" activeCell="H51" sqref="H51"/>
    </sheetView>
  </sheetViews>
  <sheetFormatPr defaultRowHeight="15"/>
  <cols>
    <col min="1" max="1" width="5.140625" style="13" customWidth="1"/>
    <col min="2" max="2" width="13.7109375" style="111" customWidth="1"/>
    <col min="3" max="3" width="47.7109375" style="106" customWidth="1"/>
    <col min="4" max="4" width="4.42578125" style="92" customWidth="1"/>
    <col min="5" max="5" width="5.7109375" style="107" customWidth="1"/>
    <col min="6" max="6" width="16.5703125" style="92" customWidth="1"/>
    <col min="7" max="7" width="10.7109375" style="111" customWidth="1"/>
    <col min="8" max="8" width="10.7109375" style="92" customWidth="1"/>
    <col min="9" max="21" width="5.7109375" style="14" customWidth="1"/>
    <col min="22" max="26" width="7" style="14" hidden="1" customWidth="1"/>
    <col min="27" max="28" width="7" style="14" customWidth="1"/>
    <col min="29" max="29" width="13.28515625" style="14" customWidth="1"/>
    <col min="30" max="16384" width="9.140625" style="14"/>
  </cols>
  <sheetData>
    <row r="1" spans="1:30">
      <c r="A1" s="162" t="s">
        <v>113</v>
      </c>
      <c r="B1" s="162"/>
      <c r="C1" s="114" t="s">
        <v>119</v>
      </c>
      <c r="D1" s="113"/>
      <c r="E1" s="115"/>
      <c r="F1" s="113"/>
      <c r="G1" s="134"/>
      <c r="H1" s="113"/>
      <c r="I1" s="112"/>
      <c r="J1" s="112"/>
      <c r="K1" s="112"/>
      <c r="L1" s="112">
        <v>18</v>
      </c>
      <c r="M1" s="112">
        <v>19</v>
      </c>
      <c r="N1" s="112">
        <v>20</v>
      </c>
      <c r="O1" s="112"/>
      <c r="P1" s="112"/>
      <c r="Q1" s="112"/>
      <c r="R1" s="112"/>
      <c r="S1" s="112"/>
      <c r="T1" s="112"/>
      <c r="U1" s="112"/>
      <c r="V1" s="112"/>
      <c r="W1" s="112" t="s">
        <v>86</v>
      </c>
      <c r="X1" s="116" t="e">
        <f>#REF!-U1</f>
        <v>#REF!</v>
      </c>
      <c r="Y1" s="112"/>
    </row>
    <row r="2" spans="1:30">
      <c r="A2" s="117" t="s">
        <v>31</v>
      </c>
      <c r="B2" s="134" t="s">
        <v>112</v>
      </c>
      <c r="C2" s="118" t="s">
        <v>8</v>
      </c>
      <c r="D2" s="113" t="s">
        <v>5</v>
      </c>
      <c r="E2" s="115" t="s">
        <v>30</v>
      </c>
      <c r="F2" s="113" t="s">
        <v>6</v>
      </c>
      <c r="G2" s="134" t="s">
        <v>111</v>
      </c>
      <c r="H2" s="113" t="s">
        <v>110</v>
      </c>
      <c r="I2" s="119" t="s">
        <v>79</v>
      </c>
      <c r="J2" s="119" t="s">
        <v>80</v>
      </c>
      <c r="K2" s="119" t="s">
        <v>81</v>
      </c>
      <c r="L2" s="119" t="s">
        <v>75</v>
      </c>
      <c r="M2" s="119" t="s">
        <v>76</v>
      </c>
      <c r="N2" s="119" t="s">
        <v>77</v>
      </c>
      <c r="O2" s="119" t="s">
        <v>78</v>
      </c>
      <c r="P2" s="119" t="s">
        <v>79</v>
      </c>
      <c r="Q2" s="119" t="s">
        <v>80</v>
      </c>
      <c r="R2" s="119" t="s">
        <v>81</v>
      </c>
      <c r="S2" s="119" t="s">
        <v>75</v>
      </c>
      <c r="T2" s="119" t="s">
        <v>87</v>
      </c>
      <c r="U2" s="119" t="s">
        <v>88</v>
      </c>
      <c r="V2" s="112"/>
      <c r="W2" s="112"/>
      <c r="X2" s="112"/>
      <c r="Y2" s="112"/>
      <c r="AB2" s="14" t="s">
        <v>116</v>
      </c>
      <c r="AC2" s="14" t="s">
        <v>117</v>
      </c>
      <c r="AD2" s="14" t="s">
        <v>118</v>
      </c>
    </row>
    <row r="3" spans="1:30" ht="15" customHeight="1">
      <c r="A3" s="134">
        <v>1</v>
      </c>
      <c r="B3" s="129">
        <v>0</v>
      </c>
      <c r="C3" s="114" t="str">
        <f>duration!B3</f>
        <v>Yến sào Nam Kinh</v>
      </c>
      <c r="D3" s="104"/>
      <c r="E3" s="132">
        <f>VLOOKUP(C3,duration!$B$3:$D$84,2,0)</f>
        <v>22</v>
      </c>
      <c r="F3" s="103" t="str">
        <f>VLOOKUP(C3,duration!$B$3:$D$67,3,0)</f>
        <v>Health Supplement</v>
      </c>
      <c r="G3" s="105">
        <v>3800000</v>
      </c>
      <c r="H3" s="102" t="e">
        <f t="shared" ref="H3:H13" si="0">AC3/AD3</f>
        <v>#DIV/0!</v>
      </c>
      <c r="I3" s="120">
        <f>COUNTIF('time table'!$H$5:$H$75,'item list'!C3)</f>
        <v>0</v>
      </c>
      <c r="J3" s="120">
        <f>COUNTIF('time table'!$O$5:$O$75,'item list'!C3)</f>
        <v>0</v>
      </c>
      <c r="K3" s="120">
        <f>COUNTIF('time table'!$V$5:$V$75,'item list'!C3)</f>
        <v>0</v>
      </c>
      <c r="L3" s="120">
        <f>COUNTIF('time table'!$AC$5:$AC$75,'item list'!C3)</f>
        <v>0</v>
      </c>
      <c r="M3" s="120">
        <f>COUNTIF('time table'!$AJ$5:$AJ$75,'item list'!C3)</f>
        <v>0</v>
      </c>
      <c r="N3" s="120">
        <f>COUNTIF('time table'!$AP$5:$AP$75,'item list'!C3)</f>
        <v>0</v>
      </c>
      <c r="O3" s="120">
        <f>COUNTIF('time table'!$AV$5:$AV$75,'item list'!C3)</f>
        <v>0</v>
      </c>
      <c r="P3" s="120">
        <f>COUNTIF('time table'!$BC$5:$BC$75,'item list'!C3)</f>
        <v>0</v>
      </c>
      <c r="Q3" s="120">
        <f>COUNTIF('time table'!$BJ$5:$BJ$75,'item list'!C3)</f>
        <v>0</v>
      </c>
      <c r="R3" s="120">
        <f>COUNTIF('time table'!$BP$5:$BP$75,'item list'!C3)</f>
        <v>0</v>
      </c>
      <c r="S3" s="120">
        <f>COUNTIF('time table'!$BV$5:$BV$75,'item list'!C3)</f>
        <v>0</v>
      </c>
      <c r="T3" s="121" t="e">
        <f>VLOOKUP('item list'!D3,standard!$A$2:$G$5,7,0)</f>
        <v>#N/A</v>
      </c>
      <c r="U3" s="122" t="e">
        <f t="shared" ref="U3:U13" si="1">(S3/7)/T3</f>
        <v>#N/A</v>
      </c>
      <c r="V3" s="123">
        <f t="shared" ref="V3:V16" si="2">I3*E3</f>
        <v>0</v>
      </c>
      <c r="W3" s="124">
        <f t="shared" ref="W3:W16" si="3">J3*E3</f>
        <v>0</v>
      </c>
      <c r="X3" s="124">
        <f t="shared" ref="X3:X16" si="4">K3*E3</f>
        <v>0</v>
      </c>
      <c r="Y3" s="124">
        <f t="shared" ref="Y3:Y16" si="5">E3*L3</f>
        <v>0</v>
      </c>
      <c r="Z3" s="15"/>
      <c r="AA3" s="15"/>
      <c r="AC3" s="131">
        <f t="shared" ref="AC3:AC16" si="6">AB3*G3</f>
        <v>0</v>
      </c>
      <c r="AD3" s="133">
        <f t="shared" ref="AD3:AD16" si="7">(I3+J3+K3+L3+M3+N3+O3+P3+Q3+R3+S3)*E3</f>
        <v>0</v>
      </c>
    </row>
    <row r="4" spans="1:30" ht="15" customHeight="1">
      <c r="A4" s="134">
        <v>2</v>
      </c>
      <c r="B4" s="129">
        <v>0</v>
      </c>
      <c r="C4" s="114" t="str">
        <f>duration!B4</f>
        <v>Nồi áp suất điện tử Hisaki</v>
      </c>
      <c r="D4" s="104"/>
      <c r="E4" s="132">
        <f>VLOOKUP(C4,duration!$B$3:$D$84,2,0)</f>
        <v>19.5</v>
      </c>
      <c r="F4" s="103" t="str">
        <f>VLOOKUP(C4,duration!$B$3:$D$67,3,0)</f>
        <v>Kitchen Electronics</v>
      </c>
      <c r="G4" s="105">
        <v>1290000</v>
      </c>
      <c r="H4" s="102" t="e">
        <f t="shared" si="0"/>
        <v>#DIV/0!</v>
      </c>
      <c r="I4" s="120">
        <f>COUNTIF('time table'!$H$5:$H$75,'item list'!C4)</f>
        <v>0</v>
      </c>
      <c r="J4" s="120">
        <f>COUNTIF('time table'!$O$5:$O$75,'item list'!C4)</f>
        <v>0</v>
      </c>
      <c r="K4" s="120">
        <f>COUNTIF('time table'!$V$5:$V$75,'item list'!C4)</f>
        <v>0</v>
      </c>
      <c r="L4" s="120">
        <f>COUNTIF('time table'!$AC$5:$AC$75,'item list'!C4)</f>
        <v>0</v>
      </c>
      <c r="M4" s="120">
        <f>COUNTIF('time table'!$AJ$5:$AJ$75,'item list'!C4)</f>
        <v>0</v>
      </c>
      <c r="N4" s="120">
        <f>COUNTIF('time table'!$AP$5:$AP$75,'item list'!C4)</f>
        <v>0</v>
      </c>
      <c r="O4" s="120">
        <f>COUNTIF('time table'!$AV$5:$AV$75,'item list'!C4)</f>
        <v>0</v>
      </c>
      <c r="P4" s="120">
        <f>COUNTIF('time table'!$BC$5:$BC$75,'item list'!C4)</f>
        <v>0</v>
      </c>
      <c r="Q4" s="120">
        <f>COUNTIF('time table'!$BJ$5:$BJ$75,'item list'!C4)</f>
        <v>0</v>
      </c>
      <c r="R4" s="120">
        <f>COUNTIF('time table'!$BP$5:$BP$75,'item list'!C4)</f>
        <v>0</v>
      </c>
      <c r="S4" s="120">
        <f>COUNTIF('time table'!$BV$5:$BV$75,'item list'!C4)</f>
        <v>0</v>
      </c>
      <c r="T4" s="121" t="e">
        <f>VLOOKUP('item list'!D4,standard!$A$2:$G$5,7,0)</f>
        <v>#N/A</v>
      </c>
      <c r="U4" s="122" t="e">
        <f t="shared" si="1"/>
        <v>#N/A</v>
      </c>
      <c r="V4" s="123">
        <f t="shared" si="2"/>
        <v>0</v>
      </c>
      <c r="W4" s="124">
        <f t="shared" si="3"/>
        <v>0</v>
      </c>
      <c r="X4" s="124">
        <f t="shared" si="4"/>
        <v>0</v>
      </c>
      <c r="Y4" s="124">
        <f t="shared" si="5"/>
        <v>0</v>
      </c>
      <c r="Z4" s="15"/>
      <c r="AA4" s="15"/>
      <c r="AC4" s="131">
        <f t="shared" si="6"/>
        <v>0</v>
      </c>
      <c r="AD4" s="133">
        <f t="shared" si="7"/>
        <v>0</v>
      </c>
    </row>
    <row r="5" spans="1:30" ht="15" customHeight="1">
      <c r="A5" s="151">
        <v>3</v>
      </c>
      <c r="B5" s="129">
        <v>0</v>
      </c>
      <c r="C5" s="114" t="str">
        <f>duration!B5</f>
        <v>Đầu karaoke Hanco</v>
      </c>
      <c r="D5" s="104"/>
      <c r="E5" s="132">
        <f>VLOOKUP(C5,duration!$B$3:$D$84,2,0)</f>
        <v>20</v>
      </c>
      <c r="F5" s="103" t="str">
        <f>VLOOKUP(C5,duration!$B$3:$D$67,3,0)</f>
        <v>Digital - Electronics</v>
      </c>
      <c r="G5" s="105">
        <v>1190000</v>
      </c>
      <c r="H5" s="102" t="e">
        <f t="shared" si="0"/>
        <v>#DIV/0!</v>
      </c>
      <c r="I5" s="120">
        <f>COUNTIF('time table'!$H$5:$H$75,'item list'!C5)</f>
        <v>0</v>
      </c>
      <c r="J5" s="120">
        <f>COUNTIF('time table'!$O$5:$O$75,'item list'!C5)</f>
        <v>0</v>
      </c>
      <c r="K5" s="120">
        <f>COUNTIF('time table'!$V$5:$V$75,'item list'!C5)</f>
        <v>0</v>
      </c>
      <c r="L5" s="120">
        <f>COUNTIF('time table'!$AC$5:$AC$75,'item list'!C5)</f>
        <v>0</v>
      </c>
      <c r="M5" s="120">
        <f>COUNTIF('time table'!$AJ$5:$AJ$75,'item list'!C5)</f>
        <v>0</v>
      </c>
      <c r="N5" s="120">
        <f>COUNTIF('time table'!$AP$5:$AP$75,'item list'!C5)</f>
        <v>0</v>
      </c>
      <c r="O5" s="120">
        <f>COUNTIF('time table'!$AV$5:$AV$75,'item list'!C5)</f>
        <v>0</v>
      </c>
      <c r="P5" s="120">
        <f>COUNTIF('time table'!$BC$5:$BC$75,'item list'!C5)</f>
        <v>0</v>
      </c>
      <c r="Q5" s="120">
        <f>COUNTIF('time table'!$BJ$5:$BJ$75,'item list'!C5)</f>
        <v>0</v>
      </c>
      <c r="R5" s="120">
        <f>COUNTIF('time table'!$BP$5:$BP$75,'item list'!C5)</f>
        <v>0</v>
      </c>
      <c r="S5" s="120">
        <f>COUNTIF('time table'!$BV$5:$BV$75,'item list'!C5)</f>
        <v>0</v>
      </c>
      <c r="T5" s="121" t="e">
        <f>VLOOKUP('item list'!D5,standard!$A$2:$G$5,7,0)</f>
        <v>#N/A</v>
      </c>
      <c r="U5" s="122" t="e">
        <f t="shared" si="1"/>
        <v>#N/A</v>
      </c>
      <c r="V5" s="123">
        <f t="shared" si="2"/>
        <v>0</v>
      </c>
      <c r="W5" s="124">
        <f t="shared" si="3"/>
        <v>0</v>
      </c>
      <c r="X5" s="124">
        <f t="shared" si="4"/>
        <v>0</v>
      </c>
      <c r="Y5" s="124">
        <f t="shared" si="5"/>
        <v>0</v>
      </c>
      <c r="Z5" s="15"/>
      <c r="AA5" s="15"/>
      <c r="AC5" s="131">
        <f t="shared" si="6"/>
        <v>0</v>
      </c>
      <c r="AD5" s="133">
        <f t="shared" si="7"/>
        <v>0</v>
      </c>
    </row>
    <row r="6" spans="1:30" ht="15" customHeight="1">
      <c r="A6" s="151">
        <v>4</v>
      </c>
      <c r="B6" s="127">
        <v>0</v>
      </c>
      <c r="C6" s="114" t="str">
        <f>duration!B6</f>
        <v>Quạt phun sương Magic A44</v>
      </c>
      <c r="D6" s="104" t="s">
        <v>4</v>
      </c>
      <c r="E6" s="132">
        <f>VLOOKUP(C6,duration!$B$3:$D$84,2,0)</f>
        <v>17</v>
      </c>
      <c r="F6" s="103" t="str">
        <f>VLOOKUP(C6,duration!$B$3:$D$67,3,0)</f>
        <v>Home Appliance</v>
      </c>
      <c r="G6" s="110">
        <v>2390000</v>
      </c>
      <c r="H6" s="102">
        <f t="shared" si="0"/>
        <v>230053.47593582887</v>
      </c>
      <c r="I6" s="120">
        <f>COUNTIF('time table'!$H$5:$H$75,'item list'!C6)</f>
        <v>1</v>
      </c>
      <c r="J6" s="120">
        <f>COUNTIF('time table'!$O$5:$O$75,'item list'!C6)</f>
        <v>1</v>
      </c>
      <c r="K6" s="120">
        <f>COUNTIF('time table'!$V$5:$V$75,'item list'!C6)</f>
        <v>1</v>
      </c>
      <c r="L6" s="120">
        <f>COUNTIF('time table'!$AC$5:$AC$75,'item list'!C6)</f>
        <v>2</v>
      </c>
      <c r="M6" s="120">
        <f>COUNTIF('time table'!$AJ$5:$AJ$75,'item list'!C6)</f>
        <v>2</v>
      </c>
      <c r="N6" s="120">
        <f>COUNTIF('time table'!$AP$5:$AP$75,'item list'!C6)</f>
        <v>2</v>
      </c>
      <c r="O6" s="120">
        <f>COUNTIF('time table'!$AV$5:$AV$75,'item list'!C6)</f>
        <v>2</v>
      </c>
      <c r="P6" s="120">
        <f>COUNTIF('time table'!$BC$5:$BC$75,'item list'!C6)</f>
        <v>0</v>
      </c>
      <c r="Q6" s="120">
        <f>COUNTIF('time table'!$BJ$5:$BJ$75,'item list'!C6)</f>
        <v>0</v>
      </c>
      <c r="R6" s="120">
        <f>COUNTIF('time table'!$BP$5:$BP$75,'item list'!C6)</f>
        <v>0</v>
      </c>
      <c r="S6" s="120">
        <f>COUNTIF('time table'!$BV$5:$BV$75,'item list'!C6)</f>
        <v>0</v>
      </c>
      <c r="T6" s="121">
        <f>VLOOKUP('item list'!D6,standard!$A$2:$G$5,7,0)</f>
        <v>0.53846153846153855</v>
      </c>
      <c r="U6" s="122">
        <f t="shared" si="1"/>
        <v>0</v>
      </c>
      <c r="V6" s="123">
        <f t="shared" si="2"/>
        <v>17</v>
      </c>
      <c r="W6" s="124">
        <f t="shared" si="3"/>
        <v>17</v>
      </c>
      <c r="X6" s="124">
        <f t="shared" si="4"/>
        <v>17</v>
      </c>
      <c r="Y6" s="124">
        <f t="shared" si="5"/>
        <v>34</v>
      </c>
      <c r="Z6" s="15"/>
      <c r="AA6" s="15"/>
      <c r="AB6" s="14">
        <v>18</v>
      </c>
      <c r="AC6" s="131">
        <f t="shared" si="6"/>
        <v>43020000</v>
      </c>
      <c r="AD6" s="133">
        <f t="shared" si="7"/>
        <v>187</v>
      </c>
    </row>
    <row r="7" spans="1:30" ht="15" customHeight="1">
      <c r="A7" s="151">
        <v>5</v>
      </c>
      <c r="B7" s="128">
        <v>0</v>
      </c>
      <c r="C7" s="114" t="str">
        <f>duration!B7</f>
        <v>Máy xay cầm tay Donlim</v>
      </c>
      <c r="D7" s="104" t="s">
        <v>29</v>
      </c>
      <c r="E7" s="132">
        <f>VLOOKUP(C7,duration!$B$3:$D$84,2,0)</f>
        <v>20.5</v>
      </c>
      <c r="F7" s="103" t="str">
        <f>VLOOKUP(C7,duration!$B$3:$D$67,3,0)</f>
        <v>Kitchen Electronics</v>
      </c>
      <c r="G7" s="110">
        <v>790000</v>
      </c>
      <c r="H7" s="102">
        <f t="shared" si="0"/>
        <v>192682.92682926828</v>
      </c>
      <c r="I7" s="120">
        <f>COUNTIF('time table'!$H$5:$H$75,'item list'!C7)</f>
        <v>1</v>
      </c>
      <c r="J7" s="120">
        <f>COUNTIF('time table'!$O$5:$O$75,'item list'!C7)</f>
        <v>1</v>
      </c>
      <c r="K7" s="120">
        <f>COUNTIF('time table'!$V$5:$V$75,'item list'!C7)</f>
        <v>1</v>
      </c>
      <c r="L7" s="120">
        <f>COUNTIF('time table'!$AC$5:$AC$75,'item list'!C7)</f>
        <v>1</v>
      </c>
      <c r="M7" s="120">
        <f>COUNTIF('time table'!$AJ$5:$AJ$75,'item list'!C7)</f>
        <v>1</v>
      </c>
      <c r="N7" s="120">
        <f>COUNTIF('time table'!$AP$5:$AP$75,'item list'!C7)</f>
        <v>1</v>
      </c>
      <c r="O7" s="120">
        <f>COUNTIF('time table'!$AV$5:$AV$75,'item list'!C7)</f>
        <v>1</v>
      </c>
      <c r="P7" s="120">
        <f>COUNTIF('time table'!$BC$5:$BC$75,'item list'!C7)</f>
        <v>0</v>
      </c>
      <c r="Q7" s="120">
        <f>COUNTIF('time table'!$BJ$5:$BJ$75,'item list'!C7)</f>
        <v>0</v>
      </c>
      <c r="R7" s="120">
        <f>COUNTIF('time table'!$BP$5:$BP$75,'item list'!C7)</f>
        <v>0</v>
      </c>
      <c r="S7" s="120">
        <f>COUNTIF('time table'!$BV$5:$BV$75,'item list'!C7)</f>
        <v>0</v>
      </c>
      <c r="T7" s="121">
        <f>VLOOKUP('item list'!D7,standard!$A$2:$G$5,7,0)</f>
        <v>1.5384615384615381</v>
      </c>
      <c r="U7" s="122">
        <f t="shared" si="1"/>
        <v>0</v>
      </c>
      <c r="V7" s="123">
        <f t="shared" si="2"/>
        <v>20.5</v>
      </c>
      <c r="W7" s="124">
        <f t="shared" si="3"/>
        <v>20.5</v>
      </c>
      <c r="X7" s="124">
        <f t="shared" si="4"/>
        <v>20.5</v>
      </c>
      <c r="Y7" s="124">
        <f t="shared" si="5"/>
        <v>20.5</v>
      </c>
      <c r="Z7" s="15"/>
      <c r="AA7" s="15"/>
      <c r="AB7" s="14">
        <v>35</v>
      </c>
      <c r="AC7" s="131">
        <f t="shared" si="6"/>
        <v>27650000</v>
      </c>
      <c r="AD7" s="133">
        <f t="shared" si="7"/>
        <v>143.5</v>
      </c>
    </row>
    <row r="8" spans="1:30" ht="15" customHeight="1">
      <c r="A8" s="151">
        <v>6</v>
      </c>
      <c r="B8" s="128">
        <v>0</v>
      </c>
      <c r="C8" s="114" t="str">
        <f>duration!B8</f>
        <v>Thiết bị hỗ trợ tập bụng Six Pack Care</v>
      </c>
      <c r="D8" s="104" t="s">
        <v>29</v>
      </c>
      <c r="E8" s="132">
        <f>VLOOKUP(C8,duration!$B$3:$D$84,2,0)</f>
        <v>20</v>
      </c>
      <c r="F8" s="103" t="str">
        <f>VLOOKUP(C8,duration!$B$3:$D$67,3,0)</f>
        <v>Health Equipment</v>
      </c>
      <c r="G8" s="110">
        <v>1190000</v>
      </c>
      <c r="H8" s="102">
        <f t="shared" si="0"/>
        <v>195027.77777777778</v>
      </c>
      <c r="I8" s="120">
        <f>COUNTIF('time table'!$H$5:$H$75,'item list'!C8)</f>
        <v>2</v>
      </c>
      <c r="J8" s="120">
        <f>COUNTIF('time table'!$O$5:$O$75,'item list'!C8)</f>
        <v>2</v>
      </c>
      <c r="K8" s="120">
        <f>COUNTIF('time table'!$V$5:$V$75,'item list'!C8)</f>
        <v>2</v>
      </c>
      <c r="L8" s="120">
        <f>COUNTIF('time table'!$AC$5:$AC$75,'item list'!C8)</f>
        <v>3</v>
      </c>
      <c r="M8" s="120">
        <f>COUNTIF('time table'!$AJ$5:$AJ$75,'item list'!C8)</f>
        <v>3</v>
      </c>
      <c r="N8" s="120">
        <f>COUNTIF('time table'!$AP$5:$AP$75,'item list'!C8)</f>
        <v>3</v>
      </c>
      <c r="O8" s="120">
        <f>COUNTIF('time table'!$AV$5:$AV$75,'item list'!C8)</f>
        <v>3</v>
      </c>
      <c r="P8" s="120">
        <f>COUNTIF('time table'!$BC$5:$BC$75,'item list'!C8)</f>
        <v>0</v>
      </c>
      <c r="Q8" s="120">
        <f>COUNTIF('time table'!$BJ$5:$BJ$75,'item list'!C8)</f>
        <v>0</v>
      </c>
      <c r="R8" s="120">
        <f>COUNTIF('time table'!$BP$5:$BP$75,'item list'!C8)</f>
        <v>0</v>
      </c>
      <c r="S8" s="120">
        <f>COUNTIF('time table'!$BV$5:$BV$75,'item list'!C8)</f>
        <v>0</v>
      </c>
      <c r="T8" s="121">
        <f>VLOOKUP('item list'!D8,standard!$A$2:$G$5,7,0)</f>
        <v>1.5384615384615381</v>
      </c>
      <c r="U8" s="122">
        <f t="shared" si="1"/>
        <v>0</v>
      </c>
      <c r="V8" s="123">
        <f t="shared" si="2"/>
        <v>40</v>
      </c>
      <c r="W8" s="124">
        <f t="shared" si="3"/>
        <v>40</v>
      </c>
      <c r="X8" s="124">
        <f t="shared" si="4"/>
        <v>40</v>
      </c>
      <c r="Y8" s="124">
        <f t="shared" si="5"/>
        <v>60</v>
      </c>
      <c r="Z8" s="15"/>
      <c r="AA8" s="15"/>
      <c r="AB8" s="14">
        <v>59</v>
      </c>
      <c r="AC8" s="131">
        <f t="shared" si="6"/>
        <v>70210000</v>
      </c>
      <c r="AD8" s="133">
        <f t="shared" si="7"/>
        <v>360</v>
      </c>
    </row>
    <row r="9" spans="1:30" ht="15" customHeight="1">
      <c r="A9" s="151">
        <v>7</v>
      </c>
      <c r="B9" s="128">
        <v>0</v>
      </c>
      <c r="C9" s="114" t="str">
        <f>duration!B9</f>
        <v>Bếp gas HN Richman 2 vòng nhiệt</v>
      </c>
      <c r="D9" s="104"/>
      <c r="E9" s="132">
        <f>VLOOKUP(C9,duration!$B$3:$D$84,2,0)</f>
        <v>15.5</v>
      </c>
      <c r="F9" s="103" t="str">
        <f>VLOOKUP(C9,duration!$B$3:$D$67,3,0)</f>
        <v>Home Appliance</v>
      </c>
      <c r="G9" s="105">
        <v>990000</v>
      </c>
      <c r="H9" s="102" t="e">
        <f t="shared" si="0"/>
        <v>#DIV/0!</v>
      </c>
      <c r="I9" s="120">
        <f>COUNTIF('time table'!$H$5:$H$75,'item list'!C9)</f>
        <v>0</v>
      </c>
      <c r="J9" s="120">
        <f>COUNTIF('time table'!$O$5:$O$75,'item list'!C9)</f>
        <v>0</v>
      </c>
      <c r="K9" s="120">
        <f>COUNTIF('time table'!$V$5:$V$75,'item list'!C9)</f>
        <v>0</v>
      </c>
      <c r="L9" s="120">
        <f>COUNTIF('time table'!$AC$5:$AC$75,'item list'!C9)</f>
        <v>0</v>
      </c>
      <c r="M9" s="120">
        <f>COUNTIF('time table'!$AJ$5:$AJ$75,'item list'!C9)</f>
        <v>0</v>
      </c>
      <c r="N9" s="120">
        <f>COUNTIF('time table'!$AP$5:$AP$75,'item list'!C9)</f>
        <v>0</v>
      </c>
      <c r="O9" s="120">
        <f>COUNTIF('time table'!$AV$5:$AV$75,'item list'!C9)</f>
        <v>0</v>
      </c>
      <c r="P9" s="120">
        <f>COUNTIF('time table'!$BC$5:$BC$75,'item list'!C9)</f>
        <v>0</v>
      </c>
      <c r="Q9" s="120">
        <f>COUNTIF('time table'!$BJ$5:$BJ$75,'item list'!C9)</f>
        <v>0</v>
      </c>
      <c r="R9" s="120">
        <f>COUNTIF('time table'!$BP$5:$BP$75,'item list'!C9)</f>
        <v>0</v>
      </c>
      <c r="S9" s="120">
        <f>COUNTIF('time table'!$BV$5:$BV$75,'item list'!C9)</f>
        <v>0</v>
      </c>
      <c r="T9" s="121" t="e">
        <f>VLOOKUP('item list'!D9,standard!$A$2:$G$5,7,0)</f>
        <v>#N/A</v>
      </c>
      <c r="U9" s="122" t="e">
        <f t="shared" si="1"/>
        <v>#N/A</v>
      </c>
      <c r="V9" s="123">
        <f t="shared" si="2"/>
        <v>0</v>
      </c>
      <c r="W9" s="124">
        <f t="shared" si="3"/>
        <v>0</v>
      </c>
      <c r="X9" s="124">
        <f t="shared" si="4"/>
        <v>0</v>
      </c>
      <c r="Y9" s="124">
        <f t="shared" si="5"/>
        <v>0</v>
      </c>
      <c r="Z9" s="15"/>
      <c r="AA9" s="15"/>
      <c r="AC9" s="131">
        <f t="shared" si="6"/>
        <v>0</v>
      </c>
      <c r="AD9" s="133">
        <f t="shared" si="7"/>
        <v>0</v>
      </c>
    </row>
    <row r="10" spans="1:30" ht="15" customHeight="1">
      <c r="A10" s="151">
        <v>8</v>
      </c>
      <c r="B10" s="129">
        <v>0</v>
      </c>
      <c r="C10" s="114" t="str">
        <f>duration!B10</f>
        <v>TPCN giảm béo Lactoferrin (file 10p)</v>
      </c>
      <c r="D10" s="104"/>
      <c r="E10" s="132">
        <f>VLOOKUP(C10,duration!$B$3:$D$84,2,0)</f>
        <v>10.5</v>
      </c>
      <c r="F10" s="103" t="str">
        <f>VLOOKUP(C10,duration!$B$3:$D$67,3,0)</f>
        <v>Health Supplement</v>
      </c>
      <c r="G10" s="105">
        <v>1540000</v>
      </c>
      <c r="H10" s="102" t="e">
        <f t="shared" si="0"/>
        <v>#DIV/0!</v>
      </c>
      <c r="I10" s="120">
        <f>COUNTIF('time table'!$H$5:$H$75,'item list'!C10)</f>
        <v>0</v>
      </c>
      <c r="J10" s="120">
        <f>COUNTIF('time table'!$O$5:$O$75,'item list'!C10)</f>
        <v>0</v>
      </c>
      <c r="K10" s="120">
        <f>COUNTIF('time table'!$V$5:$V$75,'item list'!C10)</f>
        <v>0</v>
      </c>
      <c r="L10" s="120">
        <f>COUNTIF('time table'!$AC$5:$AC$75,'item list'!C10)</f>
        <v>0</v>
      </c>
      <c r="M10" s="120">
        <f>COUNTIF('time table'!$AJ$5:$AJ$75,'item list'!C10)</f>
        <v>0</v>
      </c>
      <c r="N10" s="120">
        <f>COUNTIF('time table'!$AP$5:$AP$75,'item list'!C10)</f>
        <v>0</v>
      </c>
      <c r="O10" s="120">
        <f>COUNTIF('time table'!$AV$5:$AV$75,'item list'!C10)</f>
        <v>0</v>
      </c>
      <c r="P10" s="120">
        <f>COUNTIF('time table'!$BC$5:$BC$75,'item list'!C10)</f>
        <v>0</v>
      </c>
      <c r="Q10" s="120">
        <f>COUNTIF('time table'!$BJ$5:$BJ$75,'item list'!C10)</f>
        <v>0</v>
      </c>
      <c r="R10" s="120">
        <f>COUNTIF('time table'!$BP$5:$BP$75,'item list'!C10)</f>
        <v>0</v>
      </c>
      <c r="S10" s="120">
        <f>COUNTIF('time table'!$BV$5:$BV$75,'item list'!C10)</f>
        <v>0</v>
      </c>
      <c r="T10" s="121" t="e">
        <f>VLOOKUP('item list'!D10,standard!$A$2:$G$5,7,0)</f>
        <v>#N/A</v>
      </c>
      <c r="U10" s="122" t="e">
        <f t="shared" si="1"/>
        <v>#N/A</v>
      </c>
      <c r="V10" s="123">
        <f t="shared" si="2"/>
        <v>0</v>
      </c>
      <c r="W10" s="124">
        <f t="shared" si="3"/>
        <v>0</v>
      </c>
      <c r="X10" s="124">
        <f t="shared" si="4"/>
        <v>0</v>
      </c>
      <c r="Y10" s="124">
        <f t="shared" si="5"/>
        <v>0</v>
      </c>
      <c r="Z10" s="15"/>
      <c r="AA10" s="15"/>
      <c r="AC10" s="131">
        <f t="shared" si="6"/>
        <v>0</v>
      </c>
      <c r="AD10" s="133">
        <f t="shared" si="7"/>
        <v>0</v>
      </c>
    </row>
    <row r="11" spans="1:30" ht="15" customHeight="1">
      <c r="A11" s="151">
        <v>9</v>
      </c>
      <c r="B11" s="127">
        <v>0</v>
      </c>
      <c r="C11" s="114" t="str">
        <f>duration!B11</f>
        <v>Bộ đồ lót Relax</v>
      </c>
      <c r="D11" s="104"/>
      <c r="E11" s="132">
        <f>VLOOKUP(C11,duration!$B$3:$D$84,2,0)</f>
        <v>14.5</v>
      </c>
      <c r="F11" s="103" t="str">
        <f>VLOOKUP(C11,duration!$B$3:$D$67,3,0)</f>
        <v>Fashion</v>
      </c>
      <c r="G11" s="105">
        <v>679000</v>
      </c>
      <c r="H11" s="102">
        <f t="shared" si="0"/>
        <v>0</v>
      </c>
      <c r="I11" s="120">
        <f>COUNTIF('time table'!$H$5:$H$75,'item list'!C11)</f>
        <v>1</v>
      </c>
      <c r="J11" s="120">
        <f>COUNTIF('time table'!$O$5:$O$75,'item list'!C11)</f>
        <v>1</v>
      </c>
      <c r="K11" s="120">
        <f>COUNTIF('time table'!$V$5:$V$75,'item list'!C11)</f>
        <v>1</v>
      </c>
      <c r="L11" s="120">
        <f>COUNTIF('time table'!$AC$5:$AC$75,'item list'!C11)</f>
        <v>0</v>
      </c>
      <c r="M11" s="120">
        <f>COUNTIF('time table'!$AJ$5:$AJ$75,'item list'!C11)</f>
        <v>0</v>
      </c>
      <c r="N11" s="120">
        <f>COUNTIF('time table'!$AP$5:$AP$75,'item list'!C11)</f>
        <v>0</v>
      </c>
      <c r="O11" s="120">
        <f>COUNTIF('time table'!$AV$5:$AV$75,'item list'!C11)</f>
        <v>0</v>
      </c>
      <c r="P11" s="120">
        <f>COUNTIF('time table'!$BC$5:$BC$75,'item list'!C11)</f>
        <v>0</v>
      </c>
      <c r="Q11" s="120">
        <f>COUNTIF('time table'!$BJ$5:$BJ$75,'item list'!C11)</f>
        <v>0</v>
      </c>
      <c r="R11" s="120">
        <f>COUNTIF('time table'!$BP$5:$BP$75,'item list'!C11)</f>
        <v>0</v>
      </c>
      <c r="S11" s="120">
        <f>COUNTIF('time table'!$BV$5:$BV$75,'item list'!C11)</f>
        <v>0</v>
      </c>
      <c r="T11" s="121" t="e">
        <f>VLOOKUP('item list'!D11,standard!$A$2:$G$5,7,0)</f>
        <v>#N/A</v>
      </c>
      <c r="U11" s="122" t="e">
        <f t="shared" si="1"/>
        <v>#N/A</v>
      </c>
      <c r="V11" s="123">
        <f t="shared" si="2"/>
        <v>14.5</v>
      </c>
      <c r="W11" s="124">
        <f t="shared" si="3"/>
        <v>14.5</v>
      </c>
      <c r="X11" s="124">
        <f t="shared" si="4"/>
        <v>14.5</v>
      </c>
      <c r="Y11" s="124">
        <f t="shared" si="5"/>
        <v>0</v>
      </c>
      <c r="Z11" s="15"/>
      <c r="AA11" s="15"/>
      <c r="AC11" s="131">
        <f t="shared" si="6"/>
        <v>0</v>
      </c>
      <c r="AD11" s="133">
        <f t="shared" si="7"/>
        <v>43.5</v>
      </c>
    </row>
    <row r="12" spans="1:30" ht="27.75" customHeight="1">
      <c r="A12" s="151">
        <v>10</v>
      </c>
      <c r="B12" s="129">
        <v>0</v>
      </c>
      <c r="C12" s="114" t="str">
        <f>duration!B12</f>
        <v>Vali Macat D3X</v>
      </c>
      <c r="D12" s="104" t="s">
        <v>2</v>
      </c>
      <c r="E12" s="132">
        <f>VLOOKUP(C12,duration!$B$3:$D$84,2,0)</f>
        <v>19</v>
      </c>
      <c r="F12" s="103" t="str">
        <f>VLOOKUP(C12,duration!$B$3:$D$67,3,0)</f>
        <v>Fashion</v>
      </c>
      <c r="G12" s="105">
        <v>970000</v>
      </c>
      <c r="H12" s="102">
        <f t="shared" si="0"/>
        <v>353721.80451127817</v>
      </c>
      <c r="I12" s="120">
        <f>COUNTIF('time table'!$H$5:$H$75,'item list'!C12)</f>
        <v>2</v>
      </c>
      <c r="J12" s="120">
        <f>COUNTIF('time table'!$O$5:$O$75,'item list'!C12)</f>
        <v>2</v>
      </c>
      <c r="K12" s="120">
        <f>COUNTIF('time table'!$V$5:$V$75,'item list'!C12)</f>
        <v>2</v>
      </c>
      <c r="L12" s="120">
        <f>COUNTIF('time table'!$AC$5:$AC$75,'item list'!C12)</f>
        <v>2</v>
      </c>
      <c r="M12" s="120">
        <f>COUNTIF('time table'!$AJ$5:$AJ$75,'item list'!C12)</f>
        <v>2</v>
      </c>
      <c r="N12" s="120">
        <f>COUNTIF('time table'!$AP$5:$AP$75,'item list'!C12)</f>
        <v>2</v>
      </c>
      <c r="O12" s="120">
        <f>COUNTIF('time table'!$AV$5:$AV$75,'item list'!C12)</f>
        <v>2</v>
      </c>
      <c r="P12" s="120">
        <f>COUNTIF('time table'!$BC$5:$BC$75,'item list'!C12)</f>
        <v>0</v>
      </c>
      <c r="Q12" s="120">
        <f>COUNTIF('time table'!$BJ$5:$BJ$75,'item list'!C12)</f>
        <v>0</v>
      </c>
      <c r="R12" s="120">
        <f>COUNTIF('time table'!$BP$5:$BP$75,'item list'!C12)</f>
        <v>0</v>
      </c>
      <c r="S12" s="120">
        <f>COUNTIF('time table'!$BV$5:$BV$75,'item list'!C12)</f>
        <v>0</v>
      </c>
      <c r="T12" s="121">
        <f>VLOOKUP('item list'!D12,standard!$A$2:$G$5,7,0)</f>
        <v>1.3076923076923077</v>
      </c>
      <c r="U12" s="122">
        <f t="shared" si="1"/>
        <v>0</v>
      </c>
      <c r="V12" s="123">
        <f t="shared" si="2"/>
        <v>38</v>
      </c>
      <c r="W12" s="124">
        <f t="shared" si="3"/>
        <v>38</v>
      </c>
      <c r="X12" s="124">
        <f t="shared" si="4"/>
        <v>38</v>
      </c>
      <c r="Y12" s="124">
        <f t="shared" si="5"/>
        <v>38</v>
      </c>
      <c r="Z12" s="15"/>
      <c r="AA12" s="15"/>
      <c r="AB12" s="14">
        <v>97</v>
      </c>
      <c r="AC12" s="131">
        <f t="shared" si="6"/>
        <v>94090000</v>
      </c>
      <c r="AD12" s="133">
        <f t="shared" si="7"/>
        <v>266</v>
      </c>
    </row>
    <row r="13" spans="1:30" ht="15" customHeight="1">
      <c r="A13" s="151">
        <v>11</v>
      </c>
      <c r="B13" s="129">
        <v>0</v>
      </c>
      <c r="C13" s="114" t="str">
        <f>duration!B13</f>
        <v>Nồi cơm điện 3D BigSun</v>
      </c>
      <c r="D13" s="104" t="s">
        <v>2</v>
      </c>
      <c r="E13" s="132">
        <f>VLOOKUP(C13,duration!$B$3:$D$84,2,0)</f>
        <v>17</v>
      </c>
      <c r="F13" s="103" t="str">
        <f>VLOOKUP(C13,duration!$B$3:$D$67,3,0)</f>
        <v>Kitchen Electronics</v>
      </c>
      <c r="G13" s="105">
        <v>550000</v>
      </c>
      <c r="H13" s="102">
        <f t="shared" si="0"/>
        <v>346638.65546218486</v>
      </c>
      <c r="I13" s="120">
        <f>COUNTIF('time table'!$H$5:$H$75,'item list'!C13)</f>
        <v>2</v>
      </c>
      <c r="J13" s="120">
        <f>COUNTIF('time table'!$O$5:$O$75,'item list'!C13)</f>
        <v>2</v>
      </c>
      <c r="K13" s="120">
        <f>COUNTIF('time table'!$V$5:$V$75,'item list'!C13)</f>
        <v>2</v>
      </c>
      <c r="L13" s="120">
        <f>COUNTIF('time table'!$AC$5:$AC$75,'item list'!C13)</f>
        <v>2</v>
      </c>
      <c r="M13" s="120">
        <f>COUNTIF('time table'!$AJ$5:$AJ$75,'item list'!C13)</f>
        <v>2</v>
      </c>
      <c r="N13" s="120">
        <f>COUNTIF('time table'!$AP$5:$AP$75,'item list'!C13)</f>
        <v>2</v>
      </c>
      <c r="O13" s="120">
        <f>COUNTIF('time table'!$AV$5:$AV$75,'item list'!C13)</f>
        <v>2</v>
      </c>
      <c r="P13" s="120">
        <f>COUNTIF('time table'!$BC$5:$BC$75,'item list'!C13)</f>
        <v>0</v>
      </c>
      <c r="Q13" s="120">
        <f>COUNTIF('time table'!$BJ$5:$BJ$75,'item list'!C13)</f>
        <v>0</v>
      </c>
      <c r="R13" s="120">
        <f>COUNTIF('time table'!$BP$5:$BP$75,'item list'!C13)</f>
        <v>0</v>
      </c>
      <c r="S13" s="120">
        <f>COUNTIF('time table'!$BV$5:$BV$75,'item list'!C13)</f>
        <v>0</v>
      </c>
      <c r="T13" s="121">
        <f>VLOOKUP('item list'!D13,standard!$A$2:$G$5,7,0)</f>
        <v>1.3076923076923077</v>
      </c>
      <c r="U13" s="122">
        <f t="shared" si="1"/>
        <v>0</v>
      </c>
      <c r="V13" s="123">
        <f t="shared" si="2"/>
        <v>34</v>
      </c>
      <c r="W13" s="124">
        <f t="shared" si="3"/>
        <v>34</v>
      </c>
      <c r="X13" s="124">
        <f t="shared" si="4"/>
        <v>34</v>
      </c>
      <c r="Y13" s="124">
        <f t="shared" si="5"/>
        <v>34</v>
      </c>
      <c r="Z13" s="15"/>
      <c r="AA13" s="15"/>
      <c r="AB13" s="14">
        <v>150</v>
      </c>
      <c r="AC13" s="131">
        <f t="shared" si="6"/>
        <v>82500000</v>
      </c>
      <c r="AD13" s="133">
        <f t="shared" si="7"/>
        <v>238</v>
      </c>
    </row>
    <row r="14" spans="1:30" ht="15.75">
      <c r="A14" s="151">
        <v>12</v>
      </c>
      <c r="B14" s="129">
        <v>0</v>
      </c>
      <c r="C14" s="114" t="str">
        <f>duration!B14</f>
        <v>Bộ nồi chảo Neoflame</v>
      </c>
      <c r="D14" s="104" t="s">
        <v>29</v>
      </c>
      <c r="E14" s="132">
        <f>VLOOKUP(C14,duration!$B$3:$D$84,2,0)</f>
        <v>21.5</v>
      </c>
      <c r="F14" s="103" t="str">
        <f>VLOOKUP(C14,duration!$B$3:$D$67,3,0)</f>
        <v>Kitchen Utensils</v>
      </c>
      <c r="G14" s="105">
        <v>1590000</v>
      </c>
      <c r="H14" s="102">
        <f t="shared" ref="H14:H22" si="8">AC14/AD14</f>
        <v>68671.096345514947</v>
      </c>
      <c r="I14" s="120">
        <f>COUNTIF('time table'!$H$5:$H$75,'item list'!C14)</f>
        <v>2</v>
      </c>
      <c r="J14" s="120">
        <f>COUNTIF('time table'!$O$5:$O$75,'item list'!C14)</f>
        <v>2</v>
      </c>
      <c r="K14" s="120">
        <f>COUNTIF('time table'!$V$5:$V$75,'item list'!C14)</f>
        <v>2</v>
      </c>
      <c r="L14" s="120">
        <f>COUNTIF('time table'!$AC$5:$AC$75,'item list'!C14)</f>
        <v>2</v>
      </c>
      <c r="M14" s="120">
        <f>COUNTIF('time table'!$AJ$5:$AJ$75,'item list'!C14)</f>
        <v>2</v>
      </c>
      <c r="N14" s="120">
        <f>COUNTIF('time table'!$AP$5:$AP$75,'item list'!C14)</f>
        <v>2</v>
      </c>
      <c r="O14" s="120">
        <f>COUNTIF('time table'!$AV$5:$AV$75,'item list'!C14)</f>
        <v>2</v>
      </c>
      <c r="P14" s="120">
        <f>COUNTIF('time table'!$BC$5:$BC$75,'item list'!C14)</f>
        <v>0</v>
      </c>
      <c r="Q14" s="120">
        <f>COUNTIF('time table'!$BJ$5:$BJ$75,'item list'!C14)</f>
        <v>0</v>
      </c>
      <c r="R14" s="120">
        <f>COUNTIF('time table'!$BP$5:$BP$75,'item list'!C14)</f>
        <v>0</v>
      </c>
      <c r="S14" s="120">
        <f>COUNTIF('time table'!$BV$5:$BV$75,'item list'!C14)</f>
        <v>0</v>
      </c>
      <c r="T14" s="121">
        <f>VLOOKUP('item list'!D14,standard!$A$2:$G$5,7,0)</f>
        <v>1.5384615384615381</v>
      </c>
      <c r="U14" s="122">
        <f t="shared" ref="U14:U22" si="9">(S14/7)/T14</f>
        <v>0</v>
      </c>
      <c r="V14" s="123">
        <f t="shared" si="2"/>
        <v>43</v>
      </c>
      <c r="W14" s="124">
        <f t="shared" si="3"/>
        <v>43</v>
      </c>
      <c r="X14" s="124">
        <f t="shared" si="4"/>
        <v>43</v>
      </c>
      <c r="Y14" s="124">
        <f t="shared" si="5"/>
        <v>43</v>
      </c>
      <c r="Z14" s="15"/>
      <c r="AA14" s="15"/>
      <c r="AB14" s="14">
        <v>13</v>
      </c>
      <c r="AC14" s="131">
        <f t="shared" si="6"/>
        <v>20670000</v>
      </c>
      <c r="AD14" s="133">
        <f t="shared" si="7"/>
        <v>301</v>
      </c>
    </row>
    <row r="15" spans="1:30" ht="15.75">
      <c r="A15" s="151">
        <v>13</v>
      </c>
      <c r="B15" s="129">
        <v>0</v>
      </c>
      <c r="C15" s="114" t="str">
        <f>duration!B15</f>
        <v>Đồng hộ mạ vàng kim cương Swissguard - LIVE 30'</v>
      </c>
      <c r="D15" s="104" t="s">
        <v>3</v>
      </c>
      <c r="E15" s="132">
        <f>VLOOKUP(C15,duration!$B$3:$D$84,2,0)</f>
        <v>29.5</v>
      </c>
      <c r="F15" s="103" t="str">
        <f>VLOOKUP(C15,duration!$B$3:$D$67,3,0)</f>
        <v>Accessory</v>
      </c>
      <c r="G15" s="105">
        <v>1190000</v>
      </c>
      <c r="H15" s="102">
        <f t="shared" si="8"/>
        <v>628135.59322033904</v>
      </c>
      <c r="I15" s="120">
        <f>COUNTIF('time table'!$H$5:$H$75,'item list'!C15)</f>
        <v>1</v>
      </c>
      <c r="J15" s="120">
        <f>COUNTIF('time table'!$O$5:$O$75,'item list'!C15)</f>
        <v>1</v>
      </c>
      <c r="K15" s="120">
        <f>COUNTIF('time table'!$V$5:$V$75,'item list'!C15)</f>
        <v>1</v>
      </c>
      <c r="L15" s="120">
        <f>COUNTIF('time table'!$AC$5:$AC$75,'item list'!C15)</f>
        <v>1</v>
      </c>
      <c r="M15" s="120">
        <f>COUNTIF('time table'!$AJ$5:$AJ$75,'item list'!C15)</f>
        <v>1</v>
      </c>
      <c r="N15" s="120">
        <f>COUNTIF('time table'!$AP$5:$AP$75,'item list'!C15)</f>
        <v>1</v>
      </c>
      <c r="O15" s="120">
        <f>COUNTIF('time table'!$AV$5:$AV$75,'item list'!C15)</f>
        <v>1</v>
      </c>
      <c r="P15" s="120">
        <f>COUNTIF('time table'!$BC$5:$BC$75,'item list'!C15)</f>
        <v>0</v>
      </c>
      <c r="Q15" s="120">
        <f>COUNTIF('time table'!$BJ$5:$BJ$75,'item list'!C15)</f>
        <v>0</v>
      </c>
      <c r="R15" s="120">
        <f>COUNTIF('time table'!$BP$5:$BP$75,'item list'!C15)</f>
        <v>0</v>
      </c>
      <c r="S15" s="120">
        <f>COUNTIF('time table'!$BV$5:$BV$75,'item list'!C15)</f>
        <v>0</v>
      </c>
      <c r="T15" s="121">
        <f>VLOOKUP('item list'!D15,standard!$A$2:$G$5,7,0)</f>
        <v>2.3076923076923075</v>
      </c>
      <c r="U15" s="122">
        <f t="shared" si="9"/>
        <v>0</v>
      </c>
      <c r="V15" s="123">
        <f t="shared" si="2"/>
        <v>29.5</v>
      </c>
      <c r="W15" s="124">
        <f t="shared" si="3"/>
        <v>29.5</v>
      </c>
      <c r="X15" s="124">
        <f t="shared" si="4"/>
        <v>29.5</v>
      </c>
      <c r="Y15" s="124">
        <f t="shared" si="5"/>
        <v>29.5</v>
      </c>
      <c r="Z15" s="15"/>
      <c r="AA15" s="15"/>
      <c r="AB15" s="14">
        <v>109</v>
      </c>
      <c r="AC15" s="131">
        <f t="shared" si="6"/>
        <v>129710000</v>
      </c>
      <c r="AD15" s="133">
        <f t="shared" si="7"/>
        <v>206.5</v>
      </c>
    </row>
    <row r="16" spans="1:30">
      <c r="A16" s="151">
        <v>14</v>
      </c>
      <c r="B16" s="111">
        <v>0</v>
      </c>
      <c r="C16" s="114" t="str">
        <f>duration!B16</f>
        <v>Xe đạp tập AirBike - LIVE 30'</v>
      </c>
      <c r="D16" s="104" t="s">
        <v>3</v>
      </c>
      <c r="E16" s="132">
        <f>VLOOKUP(C16,duration!$B$3:$D$84,2,0)</f>
        <v>29.5</v>
      </c>
      <c r="F16" s="103" t="str">
        <f>VLOOKUP(C16,duration!$B$3:$D$67,3,0)</f>
        <v>Health Equipment</v>
      </c>
      <c r="G16" s="105">
        <v>1990000</v>
      </c>
      <c r="H16" s="102" t="e">
        <f t="shared" si="8"/>
        <v>#DIV/0!</v>
      </c>
      <c r="I16" s="120">
        <f>COUNTIF('time table'!$H$5:$H$75,'item list'!C16)</f>
        <v>0</v>
      </c>
      <c r="J16" s="120">
        <f>COUNTIF('time table'!$O$5:$O$75,'item list'!C16)</f>
        <v>0</v>
      </c>
      <c r="K16" s="120">
        <f>COUNTIF('time table'!$V$5:$V$75,'item list'!C16)</f>
        <v>0</v>
      </c>
      <c r="L16" s="120">
        <f>COUNTIF('time table'!$AC$5:$AC$75,'item list'!C16)</f>
        <v>0</v>
      </c>
      <c r="M16" s="120">
        <f>COUNTIF('time table'!$AJ$5:$AJ$75,'item list'!C16)</f>
        <v>0</v>
      </c>
      <c r="N16" s="120">
        <f>COUNTIF('time table'!$AP$5:$AP$75,'item list'!C16)</f>
        <v>0</v>
      </c>
      <c r="O16" s="120">
        <f>COUNTIF('time table'!$AV$5:$AV$75,'item list'!C16)</f>
        <v>0</v>
      </c>
      <c r="P16" s="120">
        <f>COUNTIF('time table'!$BC$5:$BC$75,'item list'!C16)</f>
        <v>0</v>
      </c>
      <c r="Q16" s="120">
        <f>COUNTIF('time table'!$BJ$5:$BJ$75,'item list'!C16)</f>
        <v>0</v>
      </c>
      <c r="R16" s="120">
        <f>COUNTIF('time table'!$BP$5:$BP$75,'item list'!C16)</f>
        <v>0</v>
      </c>
      <c r="S16" s="120">
        <f>COUNTIF('time table'!$BV$5:$BV$75,'item list'!C16)</f>
        <v>0</v>
      </c>
      <c r="T16" s="121">
        <f>VLOOKUP('item list'!D16,standard!$A$2:$G$5,7,0)</f>
        <v>2.3076923076923075</v>
      </c>
      <c r="U16" s="122">
        <f t="shared" si="9"/>
        <v>0</v>
      </c>
      <c r="V16" s="123">
        <f t="shared" si="2"/>
        <v>0</v>
      </c>
      <c r="W16" s="124">
        <f t="shared" si="3"/>
        <v>0</v>
      </c>
      <c r="X16" s="124">
        <f t="shared" si="4"/>
        <v>0</v>
      </c>
      <c r="Y16" s="124">
        <f t="shared" si="5"/>
        <v>0</v>
      </c>
      <c r="Z16" s="15"/>
      <c r="AA16" s="15"/>
      <c r="AB16" s="14">
        <v>50</v>
      </c>
      <c r="AC16" s="131">
        <f t="shared" si="6"/>
        <v>99500000</v>
      </c>
      <c r="AD16" s="133">
        <f t="shared" si="7"/>
        <v>0</v>
      </c>
    </row>
    <row r="17" spans="1:30" ht="30">
      <c r="A17" s="151">
        <v>15</v>
      </c>
      <c r="B17" s="111">
        <v>0</v>
      </c>
      <c r="C17" s="114" t="str">
        <f>duration!B17</f>
        <v>Bếp điện HN Bluestar</v>
      </c>
      <c r="D17" s="104" t="s">
        <v>4</v>
      </c>
      <c r="E17" s="132">
        <f>VLOOKUP(C17,duration!$B$3:$D$84,2,0)</f>
        <v>15.5</v>
      </c>
      <c r="F17" s="103" t="str">
        <f>VLOOKUP(C17,duration!$B$3:$D$67,3,0)</f>
        <v>Kitchen Electronics</v>
      </c>
      <c r="G17" s="105">
        <v>1390000</v>
      </c>
      <c r="H17" s="102">
        <f t="shared" si="8"/>
        <v>230599.07834101384</v>
      </c>
      <c r="I17" s="120">
        <f>COUNTIF('time table'!$H$5:$H$75,'item list'!C17)</f>
        <v>1</v>
      </c>
      <c r="J17" s="120">
        <f>COUNTIF('time table'!$O$5:$O$75,'item list'!C17)</f>
        <v>1</v>
      </c>
      <c r="K17" s="120">
        <f>COUNTIF('time table'!$V$5:$V$75,'item list'!C17)</f>
        <v>1</v>
      </c>
      <c r="L17" s="120">
        <f>COUNTIF('time table'!$AC$5:$AC$75,'item list'!C17)</f>
        <v>1</v>
      </c>
      <c r="M17" s="120">
        <f>COUNTIF('time table'!$AJ$5:$AJ$75,'item list'!C17)</f>
        <v>1</v>
      </c>
      <c r="N17" s="120">
        <f>COUNTIF('time table'!$AP$5:$AP$75,'item list'!C17)</f>
        <v>1</v>
      </c>
      <c r="O17" s="120">
        <f>COUNTIF('time table'!$AV$5:$AV$75,'item list'!C17)</f>
        <v>1</v>
      </c>
      <c r="P17" s="120">
        <f>COUNTIF('time table'!$BC$5:$BC$75,'item list'!C17)</f>
        <v>0</v>
      </c>
      <c r="Q17" s="120">
        <f>COUNTIF('time table'!$BJ$5:$BJ$75,'item list'!C17)</f>
        <v>0</v>
      </c>
      <c r="R17" s="120">
        <f>COUNTIF('time table'!$BP$5:$BP$75,'item list'!C17)</f>
        <v>0</v>
      </c>
      <c r="S17" s="120">
        <f>COUNTIF('time table'!$BV$5:$BV$75,'item list'!C17)</f>
        <v>0</v>
      </c>
      <c r="T17" s="121">
        <f>VLOOKUP('item list'!D17,standard!$A$2:$G$5,7,0)</f>
        <v>0.53846153846153855</v>
      </c>
      <c r="U17" s="122">
        <f t="shared" si="9"/>
        <v>0</v>
      </c>
      <c r="V17" s="123">
        <f t="shared" ref="V17:V20" si="10">I17*E17</f>
        <v>15.5</v>
      </c>
      <c r="W17" s="124">
        <f t="shared" ref="W17:W20" si="11">J17*E17</f>
        <v>15.5</v>
      </c>
      <c r="X17" s="124">
        <f t="shared" ref="X17:X20" si="12">K17*E17</f>
        <v>15.5</v>
      </c>
      <c r="Y17" s="124">
        <f t="shared" ref="Y17:Y20" si="13">E17*L17</f>
        <v>15.5</v>
      </c>
      <c r="Z17" s="15"/>
      <c r="AA17" s="15"/>
      <c r="AB17" s="14">
        <v>18</v>
      </c>
      <c r="AC17" s="131">
        <f t="shared" ref="AC17:AC20" si="14">AB17*G17</f>
        <v>25020000</v>
      </c>
      <c r="AD17" s="133">
        <f t="shared" ref="AD17:AD20" si="15">(I17+J17+K17+L17+M17+N17+O17+P17+Q17+R17+S17)*E17</f>
        <v>108.5</v>
      </c>
    </row>
    <row r="18" spans="1:30">
      <c r="A18" s="151">
        <v>16</v>
      </c>
      <c r="B18" s="111">
        <v>0</v>
      </c>
      <c r="C18" s="114" t="str">
        <f>duration!B18</f>
        <v>Nệm massage Bella</v>
      </c>
      <c r="D18" s="104" t="s">
        <v>2</v>
      </c>
      <c r="E18" s="132">
        <f>VLOOKUP(C18,duration!$B$3:$D$84,2,0)</f>
        <v>17</v>
      </c>
      <c r="F18" s="103" t="str">
        <f>VLOOKUP(C18,duration!$B$3:$D$67,3,0)</f>
        <v>Health Equipment</v>
      </c>
      <c r="G18" s="105">
        <v>990000</v>
      </c>
      <c r="H18" s="102">
        <f t="shared" si="8"/>
        <v>438151.26050420169</v>
      </c>
      <c r="I18" s="120">
        <f>COUNTIF('time table'!$H$5:$H$75,'item list'!C18)</f>
        <v>3</v>
      </c>
      <c r="J18" s="120">
        <f>COUNTIF('time table'!$O$5:$O$75,'item list'!C18)</f>
        <v>3</v>
      </c>
      <c r="K18" s="120">
        <f>COUNTIF('time table'!$V$5:$V$75,'item list'!C18)</f>
        <v>3</v>
      </c>
      <c r="L18" s="120">
        <f>COUNTIF('time table'!$AC$5:$AC$75,'item list'!C18)</f>
        <v>3</v>
      </c>
      <c r="M18" s="120">
        <f>COUNTIF('time table'!$AJ$5:$AJ$75,'item list'!C18)</f>
        <v>3</v>
      </c>
      <c r="N18" s="120">
        <f>COUNTIF('time table'!$AP$5:$AP$75,'item list'!C18)</f>
        <v>3</v>
      </c>
      <c r="O18" s="120">
        <f>COUNTIF('time table'!$AV$5:$AV$75,'item list'!C18)</f>
        <v>3</v>
      </c>
      <c r="P18" s="120">
        <f>COUNTIF('time table'!$BC$5:$BC$75,'item list'!C18)</f>
        <v>0</v>
      </c>
      <c r="Q18" s="120">
        <f>COUNTIF('time table'!$BJ$5:$BJ$75,'item list'!C18)</f>
        <v>0</v>
      </c>
      <c r="R18" s="120">
        <f>COUNTIF('time table'!$BP$5:$BP$75,'item list'!C18)</f>
        <v>0</v>
      </c>
      <c r="S18" s="120">
        <f>COUNTIF('time table'!$BV$5:$BV$75,'item list'!C18)</f>
        <v>0</v>
      </c>
      <c r="T18" s="121">
        <f>VLOOKUP('item list'!D18,standard!$A$2:$G$5,7,0)</f>
        <v>1.3076923076923077</v>
      </c>
      <c r="U18" s="122">
        <f t="shared" si="9"/>
        <v>0</v>
      </c>
      <c r="V18" s="123">
        <f t="shared" si="10"/>
        <v>51</v>
      </c>
      <c r="W18" s="124">
        <f t="shared" si="11"/>
        <v>51</v>
      </c>
      <c r="X18" s="124">
        <f t="shared" si="12"/>
        <v>51</v>
      </c>
      <c r="Y18" s="124">
        <f t="shared" si="13"/>
        <v>51</v>
      </c>
      <c r="Z18" s="15"/>
      <c r="AA18" s="15"/>
      <c r="AB18" s="14">
        <v>158</v>
      </c>
      <c r="AC18" s="131">
        <f t="shared" si="14"/>
        <v>156420000</v>
      </c>
      <c r="AD18" s="133">
        <f t="shared" si="15"/>
        <v>357</v>
      </c>
    </row>
    <row r="19" spans="1:30">
      <c r="A19" s="151">
        <v>17</v>
      </c>
      <c r="B19" s="111">
        <v>0</v>
      </c>
      <c r="C19" s="114" t="str">
        <f>duration!B19</f>
        <v>Bếp gas HN Miroka 2 vòng nhiệt</v>
      </c>
      <c r="D19" s="104" t="s">
        <v>2</v>
      </c>
      <c r="E19" s="132">
        <f>VLOOKUP(C19,duration!$B$3:$D$84,2,0)</f>
        <v>14.5</v>
      </c>
      <c r="F19" s="103" t="str">
        <f>VLOOKUP(C19,duration!$B$3:$D$67,3,0)</f>
        <v>Home Appliance</v>
      </c>
      <c r="G19" s="105">
        <v>990000</v>
      </c>
      <c r="H19" s="102">
        <f t="shared" si="8"/>
        <v>640086.20689655177</v>
      </c>
      <c r="I19" s="120">
        <f>COUNTIF('time table'!$H$5:$H$75,'item list'!C19)</f>
        <v>0</v>
      </c>
      <c r="J19" s="120">
        <f>COUNTIF('time table'!$O$5:$O$75,'item list'!C19)</f>
        <v>0</v>
      </c>
      <c r="K19" s="120">
        <f>COUNTIF('time table'!$V$5:$V$75,'item list'!C19)</f>
        <v>0</v>
      </c>
      <c r="L19" s="120">
        <f>COUNTIF('time table'!$AC$5:$AC$75,'item list'!C19)</f>
        <v>2</v>
      </c>
      <c r="M19" s="120">
        <f>COUNTIF('time table'!$AJ$5:$AJ$75,'item list'!C19)</f>
        <v>2</v>
      </c>
      <c r="N19" s="120">
        <f>COUNTIF('time table'!$AP$5:$AP$75,'item list'!C19)</f>
        <v>2</v>
      </c>
      <c r="O19" s="120">
        <f>COUNTIF('time table'!$AV$5:$AV$75,'item list'!C19)</f>
        <v>2</v>
      </c>
      <c r="P19" s="120">
        <f>COUNTIF('time table'!$BC$5:$BC$75,'item list'!C19)</f>
        <v>0</v>
      </c>
      <c r="Q19" s="120">
        <f>COUNTIF('time table'!$BJ$5:$BJ$75,'item list'!C19)</f>
        <v>0</v>
      </c>
      <c r="R19" s="120">
        <f>COUNTIF('time table'!$BP$5:$BP$75,'item list'!C19)</f>
        <v>0</v>
      </c>
      <c r="S19" s="120">
        <f>COUNTIF('time table'!$BV$5:$BV$75,'item list'!C19)</f>
        <v>0</v>
      </c>
      <c r="T19" s="121">
        <f>VLOOKUP('item list'!D19,standard!$A$2:$G$5,7,0)</f>
        <v>1.3076923076923077</v>
      </c>
      <c r="U19" s="122">
        <f t="shared" si="9"/>
        <v>0</v>
      </c>
      <c r="V19" s="123">
        <f t="shared" si="10"/>
        <v>0</v>
      </c>
      <c r="W19" s="124">
        <f t="shared" si="11"/>
        <v>0</v>
      </c>
      <c r="X19" s="124">
        <f t="shared" si="12"/>
        <v>0</v>
      </c>
      <c r="Y19" s="124">
        <f t="shared" si="13"/>
        <v>29</v>
      </c>
      <c r="Z19" s="15"/>
      <c r="AA19" s="15"/>
      <c r="AB19" s="14">
        <v>75</v>
      </c>
      <c r="AC19" s="131">
        <f t="shared" si="14"/>
        <v>74250000</v>
      </c>
      <c r="AD19" s="133">
        <f t="shared" si="15"/>
        <v>116</v>
      </c>
    </row>
    <row r="20" spans="1:30">
      <c r="A20" s="151">
        <v>18</v>
      </c>
      <c r="B20" s="111">
        <v>0</v>
      </c>
      <c r="C20" s="114" t="str">
        <f>duration!B20</f>
        <v>Máy khoan cầm tay 103 món D.I.Y</v>
      </c>
      <c r="D20" s="104" t="s">
        <v>2</v>
      </c>
      <c r="E20" s="132">
        <f>VLOOKUP(C20,duration!$B$3:$D$84,2,0)</f>
        <v>17</v>
      </c>
      <c r="F20" s="103" t="str">
        <f>VLOOKUP(C20,duration!$B$3:$D$67,3,0)</f>
        <v>Household</v>
      </c>
      <c r="G20" s="105">
        <v>1390000</v>
      </c>
      <c r="H20" s="102">
        <f t="shared" si="8"/>
        <v>439971.98879551823</v>
      </c>
      <c r="I20" s="120">
        <f>COUNTIF('time table'!$H$5:$H$75,'item list'!C20)</f>
        <v>3</v>
      </c>
      <c r="J20" s="120">
        <f>COUNTIF('time table'!$O$5:$O$75,'item list'!C20)</f>
        <v>3</v>
      </c>
      <c r="K20" s="120">
        <f>COUNTIF('time table'!$V$5:$V$75,'item list'!C20)</f>
        <v>3</v>
      </c>
      <c r="L20" s="120">
        <f>COUNTIF('time table'!$AC$5:$AC$75,'item list'!C20)</f>
        <v>3</v>
      </c>
      <c r="M20" s="120">
        <f>COUNTIF('time table'!$AJ$5:$AJ$75,'item list'!C20)</f>
        <v>3</v>
      </c>
      <c r="N20" s="120">
        <f>COUNTIF('time table'!$AP$5:$AP$75,'item list'!C20)</f>
        <v>3</v>
      </c>
      <c r="O20" s="120">
        <f>COUNTIF('time table'!$AV$5:$AV$75,'item list'!C20)</f>
        <v>3</v>
      </c>
      <c r="P20" s="120">
        <f>COUNTIF('time table'!$BC$5:$BC$75,'item list'!C20)</f>
        <v>0</v>
      </c>
      <c r="Q20" s="120">
        <f>COUNTIF('time table'!$BJ$5:$BJ$75,'item list'!C20)</f>
        <v>0</v>
      </c>
      <c r="R20" s="120">
        <f>COUNTIF('time table'!$BP$5:$BP$75,'item list'!C20)</f>
        <v>0</v>
      </c>
      <c r="S20" s="120">
        <f>COUNTIF('time table'!$BV$5:$BV$75,'item list'!C20)</f>
        <v>0</v>
      </c>
      <c r="T20" s="121">
        <f>VLOOKUP('item list'!D20,standard!$A$2:$G$5,7,0)</f>
        <v>1.3076923076923077</v>
      </c>
      <c r="U20" s="122">
        <f t="shared" si="9"/>
        <v>0</v>
      </c>
      <c r="V20" s="123">
        <f t="shared" si="10"/>
        <v>51</v>
      </c>
      <c r="W20" s="124">
        <f t="shared" si="11"/>
        <v>51</v>
      </c>
      <c r="X20" s="124">
        <f t="shared" si="12"/>
        <v>51</v>
      </c>
      <c r="Y20" s="124">
        <f t="shared" si="13"/>
        <v>51</v>
      </c>
      <c r="Z20" s="15"/>
      <c r="AA20" s="15"/>
      <c r="AB20" s="14">
        <v>113</v>
      </c>
      <c r="AC20" s="131">
        <f t="shared" si="14"/>
        <v>157070000</v>
      </c>
      <c r="AD20" s="133">
        <f t="shared" si="15"/>
        <v>357</v>
      </c>
    </row>
    <row r="21" spans="1:30">
      <c r="A21" s="151">
        <v>19</v>
      </c>
      <c r="B21" s="111">
        <v>0</v>
      </c>
      <c r="C21" s="114" t="str">
        <f>duration!B21</f>
        <v>Khóa thông minh - LIVE 30'</v>
      </c>
      <c r="D21" s="104" t="s">
        <v>2</v>
      </c>
      <c r="E21" s="132">
        <f>VLOOKUP(C21,duration!$B$3:$D$84,2,0)</f>
        <v>30.5</v>
      </c>
      <c r="F21" s="103" t="str">
        <f>VLOOKUP(C21,duration!$B$3:$D$67,3,0)</f>
        <v>Home Appliance</v>
      </c>
      <c r="G21" s="105">
        <v>590000</v>
      </c>
      <c r="H21" s="102">
        <f t="shared" si="8"/>
        <v>146463.70023419205</v>
      </c>
      <c r="I21" s="120">
        <f>COUNTIF('time table'!$H$5:$H$75,'item list'!C21)</f>
        <v>1</v>
      </c>
      <c r="J21" s="120">
        <f>COUNTIF('time table'!$O$5:$O$75,'item list'!C21)</f>
        <v>1</v>
      </c>
      <c r="K21" s="120">
        <f>COUNTIF('time table'!$V$5:$V$75,'item list'!C21)</f>
        <v>1</v>
      </c>
      <c r="L21" s="120">
        <f>COUNTIF('time table'!$AC$5:$AC$75,'item list'!C21)</f>
        <v>1</v>
      </c>
      <c r="M21" s="120">
        <f>COUNTIF('time table'!$AJ$5:$AJ$75,'item list'!C21)</f>
        <v>1</v>
      </c>
      <c r="N21" s="120">
        <f>COUNTIF('time table'!$AP$5:$AP$75,'item list'!C21)</f>
        <v>1</v>
      </c>
      <c r="O21" s="120">
        <f>COUNTIF('time table'!$AV$5:$AV$75,'item list'!C21)</f>
        <v>1</v>
      </c>
      <c r="P21" s="120">
        <f>COUNTIF('time table'!$BC$5:$BC$75,'item list'!C21)</f>
        <v>0</v>
      </c>
      <c r="Q21" s="120">
        <f>COUNTIF('time table'!$BJ$5:$BJ$75,'item list'!C21)</f>
        <v>0</v>
      </c>
      <c r="R21" s="120">
        <f>COUNTIF('time table'!$BP$5:$BP$75,'item list'!C21)</f>
        <v>0</v>
      </c>
      <c r="S21" s="120">
        <f>COUNTIF('time table'!$BV$5:$BV$75,'item list'!C21)</f>
        <v>0</v>
      </c>
      <c r="T21" s="121">
        <f>VLOOKUP('item list'!D21,standard!$A$2:$G$5,7,0)</f>
        <v>1.3076923076923077</v>
      </c>
      <c r="U21" s="122">
        <f t="shared" si="9"/>
        <v>0</v>
      </c>
      <c r="V21" s="123">
        <f>I21*E21</f>
        <v>30.5</v>
      </c>
      <c r="W21" s="124">
        <f>J21*E21</f>
        <v>30.5</v>
      </c>
      <c r="X21" s="124">
        <f>K21*E21</f>
        <v>30.5</v>
      </c>
      <c r="Y21" s="124">
        <f>E21*L21</f>
        <v>30.5</v>
      </c>
      <c r="Z21" s="15"/>
      <c r="AA21" s="15"/>
      <c r="AB21" s="14">
        <v>53</v>
      </c>
      <c r="AC21" s="131">
        <f>AB21*G21</f>
        <v>31270000</v>
      </c>
      <c r="AD21" s="133">
        <f>(I21+J21+K21+L21+M21+N21+O21+P21+Q21+R21+S21)*E21</f>
        <v>213.5</v>
      </c>
    </row>
    <row r="22" spans="1:30" ht="30">
      <c r="A22" s="151">
        <v>20</v>
      </c>
      <c r="B22" s="111">
        <v>0</v>
      </c>
      <c r="C22" s="114" t="str">
        <f>duration!B22</f>
        <v>Nước yến ĐTHT</v>
      </c>
      <c r="D22" s="104" t="s">
        <v>139</v>
      </c>
      <c r="E22" s="132">
        <f>VLOOKUP(C22,duration!$B$3:$D$84,2,0)</f>
        <v>17</v>
      </c>
      <c r="F22" s="103" t="str">
        <f>VLOOKUP(C22,duration!$B$3:$D$67,3,0)</f>
        <v>Health Supplement</v>
      </c>
      <c r="G22" s="105">
        <v>480000</v>
      </c>
      <c r="H22" s="102">
        <f t="shared" si="8"/>
        <v>64537.815126050424</v>
      </c>
      <c r="I22" s="120">
        <f>COUNTIF('time table'!$H$5:$H$75,'item list'!C22)</f>
        <v>1</v>
      </c>
      <c r="J22" s="120">
        <f>COUNTIF('time table'!$O$5:$O$75,'item list'!C22)</f>
        <v>1</v>
      </c>
      <c r="K22" s="120">
        <f>COUNTIF('time table'!$V$5:$V$75,'item list'!C22)</f>
        <v>1</v>
      </c>
      <c r="L22" s="120">
        <f>COUNTIF('time table'!$AC$5:$AC$75,'item list'!C22)</f>
        <v>1</v>
      </c>
      <c r="M22" s="120">
        <f>COUNTIF('time table'!$AJ$5:$AJ$75,'item list'!C22)</f>
        <v>1</v>
      </c>
      <c r="N22" s="120">
        <f>COUNTIF('time table'!$AP$5:$AP$75,'item list'!C22)</f>
        <v>1</v>
      </c>
      <c r="O22" s="120">
        <f>COUNTIF('time table'!$AV$5:$AV$75,'item list'!C22)</f>
        <v>1</v>
      </c>
      <c r="P22" s="120">
        <f>COUNTIF('time table'!$BC$5:$BC$75,'item list'!C22)</f>
        <v>0</v>
      </c>
      <c r="Q22" s="120">
        <f>COUNTIF('time table'!$BJ$5:$BJ$75,'item list'!C22)</f>
        <v>0</v>
      </c>
      <c r="R22" s="120">
        <f>COUNTIF('time table'!$BP$5:$BP$75,'item list'!C22)</f>
        <v>0</v>
      </c>
      <c r="S22" s="120">
        <f>COUNTIF('time table'!$BV$5:$BV$75,'item list'!C22)</f>
        <v>0</v>
      </c>
      <c r="T22" s="121" t="e">
        <f>VLOOKUP('item list'!D22,standard!$A$2:$G$5,7,0)</f>
        <v>#N/A</v>
      </c>
      <c r="U22" s="122" t="e">
        <f t="shared" si="9"/>
        <v>#N/A</v>
      </c>
      <c r="V22" s="123">
        <f t="shared" ref="V22" si="16">I22*E22</f>
        <v>17</v>
      </c>
      <c r="W22" s="124">
        <f t="shared" ref="W22" si="17">J22*E22</f>
        <v>17</v>
      </c>
      <c r="X22" s="124">
        <f t="shared" ref="X22" si="18">K22*E22</f>
        <v>17</v>
      </c>
      <c r="Y22" s="124">
        <f t="shared" ref="Y22" si="19">E22*L22</f>
        <v>17</v>
      </c>
      <c r="Z22" s="15"/>
      <c r="AA22" s="15"/>
      <c r="AB22" s="14">
        <v>16</v>
      </c>
      <c r="AC22" s="131">
        <f t="shared" ref="AC22" si="20">AB22*G22</f>
        <v>7680000</v>
      </c>
      <c r="AD22" s="133">
        <f t="shared" ref="AD22" si="21">(I22+J22+K22+L22+M22+N22+O22+P22+Q22+R22+S22)*E22</f>
        <v>119</v>
      </c>
    </row>
    <row r="23" spans="1:30">
      <c r="A23" s="151">
        <v>21</v>
      </c>
      <c r="B23" s="111">
        <v>0</v>
      </c>
      <c r="C23" s="114" t="str">
        <f>duration!B23</f>
        <v>Bộ 2 áo khoác 2 mặt Dore</v>
      </c>
      <c r="D23" s="104" t="s">
        <v>4</v>
      </c>
      <c r="E23" s="132">
        <f>VLOOKUP(C23,duration!$B$3:$D$84,2,0)</f>
        <v>17.5</v>
      </c>
      <c r="F23" s="103" t="str">
        <f>VLOOKUP(C23,duration!$B$3:$D$67,3,0)</f>
        <v>Fashion</v>
      </c>
      <c r="G23" s="105">
        <v>660000</v>
      </c>
      <c r="H23" s="102">
        <f t="shared" ref="H23:H25" si="22">AC23/AD23</f>
        <v>409469.38775510201</v>
      </c>
      <c r="I23" s="120">
        <f>COUNTIF('time table'!$H$5:$H$75,'item list'!C23)</f>
        <v>1</v>
      </c>
      <c r="J23" s="120">
        <f>COUNTIF('time table'!$O$5:$O$75,'item list'!C23)</f>
        <v>1</v>
      </c>
      <c r="K23" s="120">
        <f>COUNTIF('time table'!$V$5:$V$75,'item list'!C23)</f>
        <v>1</v>
      </c>
      <c r="L23" s="120">
        <f>COUNTIF('time table'!$AC$5:$AC$75,'item list'!C23)</f>
        <v>1</v>
      </c>
      <c r="M23" s="120">
        <f>COUNTIF('time table'!$AJ$5:$AJ$75,'item list'!C23)</f>
        <v>1</v>
      </c>
      <c r="N23" s="120">
        <f>COUNTIF('time table'!$AP$5:$AP$75,'item list'!C23)</f>
        <v>1</v>
      </c>
      <c r="O23" s="120">
        <f>COUNTIF('time table'!$AV$5:$AV$75,'item list'!C23)</f>
        <v>1</v>
      </c>
      <c r="P23" s="120">
        <f>COUNTIF('time table'!$BC$5:$BC$75,'item list'!C23)</f>
        <v>0</v>
      </c>
      <c r="Q23" s="120">
        <f>COUNTIF('time table'!$BJ$5:$BJ$75,'item list'!C23)</f>
        <v>0</v>
      </c>
      <c r="R23" s="120">
        <f>COUNTIF('time table'!$BP$5:$BP$75,'item list'!C23)</f>
        <v>0</v>
      </c>
      <c r="S23" s="120">
        <f>COUNTIF('time table'!$BV$5:$BV$75,'item list'!C23)</f>
        <v>0</v>
      </c>
      <c r="T23" s="121">
        <f>VLOOKUP('item list'!D23,standard!$A$2:$G$5,7,0)</f>
        <v>0.53846153846153855</v>
      </c>
      <c r="U23" s="122">
        <f t="shared" ref="U23:U25" si="23">(S23/7)/T23</f>
        <v>0</v>
      </c>
      <c r="V23" s="123">
        <f t="shared" ref="V23:V25" si="24">I23*E23</f>
        <v>17.5</v>
      </c>
      <c r="W23" s="124">
        <f t="shared" ref="W23:W25" si="25">J23*E23</f>
        <v>17.5</v>
      </c>
      <c r="X23" s="124">
        <f t="shared" ref="X23:X25" si="26">K23*E23</f>
        <v>17.5</v>
      </c>
      <c r="Y23" s="124">
        <f t="shared" ref="Y23:Y25" si="27">E23*L23</f>
        <v>17.5</v>
      </c>
      <c r="Z23" s="15"/>
      <c r="AA23" s="15"/>
      <c r="AB23" s="14">
        <v>76</v>
      </c>
      <c r="AC23" s="131">
        <f t="shared" ref="AC23:AC25" si="28">AB23*G23</f>
        <v>50160000</v>
      </c>
      <c r="AD23" s="133">
        <f t="shared" ref="AD23:AD25" si="29">(I23+J23+K23+L23+M23+N23+O23+P23+Q23+R23+S23)*E23</f>
        <v>122.5</v>
      </c>
    </row>
    <row r="24" spans="1:30" ht="30">
      <c r="A24" s="151">
        <v>22</v>
      </c>
      <c r="B24" s="111">
        <v>0</v>
      </c>
      <c r="C24" s="114" t="str">
        <f>duration!B24</f>
        <v>Điện thoại đi động Kingkom Sigma M1</v>
      </c>
      <c r="D24" s="104"/>
      <c r="E24" s="132">
        <f>VLOOKUP(C24,duration!$B$3:$D$84,2,0)</f>
        <v>20.5</v>
      </c>
      <c r="F24" s="103" t="str">
        <f>VLOOKUP(C24,duration!$B$3:$D$67,3,0)</f>
        <v>Digital - Electronics</v>
      </c>
      <c r="G24" s="105">
        <v>2490000</v>
      </c>
      <c r="H24" s="102" t="e">
        <f t="shared" si="22"/>
        <v>#DIV/0!</v>
      </c>
      <c r="I24" s="120">
        <f>COUNTIF('time table'!$H$5:$H$75,'item list'!C24)</f>
        <v>0</v>
      </c>
      <c r="J24" s="120">
        <f>COUNTIF('time table'!$O$5:$O$75,'item list'!C24)</f>
        <v>0</v>
      </c>
      <c r="K24" s="120">
        <f>COUNTIF('time table'!$V$5:$V$75,'item list'!C24)</f>
        <v>0</v>
      </c>
      <c r="L24" s="120">
        <f>COUNTIF('time table'!$AC$5:$AC$75,'item list'!C24)</f>
        <v>0</v>
      </c>
      <c r="M24" s="120">
        <f>COUNTIF('time table'!$AJ$5:$AJ$75,'item list'!C24)</f>
        <v>0</v>
      </c>
      <c r="N24" s="120">
        <f>COUNTIF('time table'!$AP$5:$AP$75,'item list'!C24)</f>
        <v>0</v>
      </c>
      <c r="O24" s="120">
        <f>COUNTIF('time table'!$AV$5:$AV$75,'item list'!C24)</f>
        <v>0</v>
      </c>
      <c r="P24" s="120">
        <f>COUNTIF('time table'!$BC$5:$BC$75,'item list'!C24)</f>
        <v>0</v>
      </c>
      <c r="Q24" s="120">
        <f>COUNTIF('time table'!$BJ$5:$BJ$75,'item list'!C24)</f>
        <v>0</v>
      </c>
      <c r="R24" s="120">
        <f>COUNTIF('time table'!$BP$5:$BP$75,'item list'!C24)</f>
        <v>0</v>
      </c>
      <c r="S24" s="120">
        <f>COUNTIF('time table'!$BV$5:$BV$75,'item list'!C24)</f>
        <v>0</v>
      </c>
      <c r="T24" s="121" t="e">
        <f>VLOOKUP('item list'!D24,standard!$A$2:$G$5,7,0)</f>
        <v>#N/A</v>
      </c>
      <c r="U24" s="122" t="e">
        <f t="shared" si="23"/>
        <v>#N/A</v>
      </c>
      <c r="V24" s="123">
        <f t="shared" si="24"/>
        <v>0</v>
      </c>
      <c r="W24" s="124">
        <f t="shared" si="25"/>
        <v>0</v>
      </c>
      <c r="X24" s="124">
        <f t="shared" si="26"/>
        <v>0</v>
      </c>
      <c r="Y24" s="124">
        <f t="shared" si="27"/>
        <v>0</v>
      </c>
      <c r="Z24" s="15"/>
      <c r="AA24" s="15"/>
      <c r="AC24" s="131">
        <f t="shared" si="28"/>
        <v>0</v>
      </c>
      <c r="AD24" s="133">
        <f t="shared" si="29"/>
        <v>0</v>
      </c>
    </row>
    <row r="25" spans="1:30">
      <c r="A25" s="151">
        <v>23</v>
      </c>
      <c r="B25" s="111">
        <v>0</v>
      </c>
      <c r="C25" s="114" t="str">
        <f>duration!B25</f>
        <v>Dụng cụ hỗ trợ tập bụng Elips Body - LIVE 30'</v>
      </c>
      <c r="D25" s="104" t="s">
        <v>3</v>
      </c>
      <c r="E25" s="132">
        <f>VLOOKUP(C25,duration!$B$3:$D$84,2,0)</f>
        <v>32</v>
      </c>
      <c r="F25" s="103" t="str">
        <f>VLOOKUP(C25,duration!$B$3:$D$67,3,0)</f>
        <v>Health Equipment</v>
      </c>
      <c r="G25" s="105">
        <v>1190000</v>
      </c>
      <c r="H25" s="102">
        <f t="shared" si="22"/>
        <v>517968.75</v>
      </c>
      <c r="I25" s="120">
        <f>COUNTIF('time table'!$H$5:$H$75,'item list'!C25)</f>
        <v>2</v>
      </c>
      <c r="J25" s="120">
        <f>COUNTIF('time table'!$O$5:$O$75,'item list'!C25)</f>
        <v>2</v>
      </c>
      <c r="K25" s="120">
        <f>COUNTIF('time table'!$V$5:$V$75,'item list'!C25)</f>
        <v>2</v>
      </c>
      <c r="L25" s="120">
        <f>COUNTIF('time table'!$AC$5:$AC$75,'item list'!C25)</f>
        <v>2</v>
      </c>
      <c r="M25" s="120">
        <f>COUNTIF('time table'!$AJ$5:$AJ$75,'item list'!C25)</f>
        <v>2</v>
      </c>
      <c r="N25" s="120">
        <f>COUNTIF('time table'!$AP$5:$AP$75,'item list'!C25)</f>
        <v>2</v>
      </c>
      <c r="O25" s="120">
        <f>COUNTIF('time table'!$AV$5:$AV$75,'item list'!C25)</f>
        <v>2</v>
      </c>
      <c r="P25" s="120">
        <f>COUNTIF('time table'!$BC$5:$BC$75,'item list'!C25)</f>
        <v>0</v>
      </c>
      <c r="Q25" s="120">
        <f>COUNTIF('time table'!$BJ$5:$BJ$75,'item list'!C25)</f>
        <v>0</v>
      </c>
      <c r="R25" s="120">
        <f>COUNTIF('time table'!$BP$5:$BP$75,'item list'!C25)</f>
        <v>0</v>
      </c>
      <c r="S25" s="120">
        <f>COUNTIF('time table'!$BV$5:$BV$75,'item list'!C25)</f>
        <v>0</v>
      </c>
      <c r="T25" s="121">
        <f>VLOOKUP('item list'!D25,standard!$A$2:$G$5,7,0)</f>
        <v>2.3076923076923075</v>
      </c>
      <c r="U25" s="122">
        <f t="shared" si="23"/>
        <v>0</v>
      </c>
      <c r="V25" s="123">
        <f t="shared" si="24"/>
        <v>64</v>
      </c>
      <c r="W25" s="124">
        <f t="shared" si="25"/>
        <v>64</v>
      </c>
      <c r="X25" s="124">
        <f t="shared" si="26"/>
        <v>64</v>
      </c>
      <c r="Y25" s="124">
        <f t="shared" si="27"/>
        <v>64</v>
      </c>
      <c r="Z25" s="15"/>
      <c r="AA25" s="15"/>
      <c r="AB25" s="14">
        <v>195</v>
      </c>
      <c r="AC25" s="131">
        <f t="shared" si="28"/>
        <v>232050000</v>
      </c>
      <c r="AD25" s="133">
        <f t="shared" si="29"/>
        <v>448</v>
      </c>
    </row>
    <row r="26" spans="1:30">
      <c r="A26" s="151">
        <v>24</v>
      </c>
      <c r="B26" s="111">
        <v>0</v>
      </c>
      <c r="C26" s="114" t="str">
        <f>duration!B26</f>
        <v>Bộ 2 đầm Vita Bella</v>
      </c>
      <c r="D26" s="104"/>
      <c r="E26" s="132">
        <f>VLOOKUP(C26,duration!$B$3:$D$84,2,0)</f>
        <v>16</v>
      </c>
      <c r="F26" s="103" t="str">
        <f>VLOOKUP(C26,duration!$B$3:$D$67,3,0)</f>
        <v>Fashion</v>
      </c>
      <c r="G26" s="105">
        <v>590000</v>
      </c>
      <c r="H26" s="102" t="e">
        <f t="shared" ref="H26:H29" si="30">AC26/AD26</f>
        <v>#DIV/0!</v>
      </c>
      <c r="I26" s="120">
        <f>COUNTIF('time table'!$H$5:$H$75,'item list'!C26)</f>
        <v>0</v>
      </c>
      <c r="J26" s="120">
        <f>COUNTIF('time table'!$O$5:$O$75,'item list'!C26)</f>
        <v>0</v>
      </c>
      <c r="K26" s="120">
        <f>COUNTIF('time table'!$V$5:$V$75,'item list'!C26)</f>
        <v>0</v>
      </c>
      <c r="L26" s="120">
        <f>COUNTIF('time table'!$AC$5:$AC$75,'item list'!C26)</f>
        <v>0</v>
      </c>
      <c r="M26" s="120">
        <f>COUNTIF('time table'!$AJ$5:$AJ$75,'item list'!C26)</f>
        <v>0</v>
      </c>
      <c r="N26" s="120">
        <f>COUNTIF('time table'!$AP$5:$AP$75,'item list'!C26)</f>
        <v>0</v>
      </c>
      <c r="O26" s="120">
        <f>COUNTIF('time table'!$AV$5:$AV$75,'item list'!C26)</f>
        <v>0</v>
      </c>
      <c r="P26" s="120">
        <f>COUNTIF('time table'!$BC$5:$BC$75,'item list'!C26)</f>
        <v>0</v>
      </c>
      <c r="Q26" s="120">
        <f>COUNTIF('time table'!$BJ$5:$BJ$75,'item list'!C26)</f>
        <v>0</v>
      </c>
      <c r="R26" s="120">
        <f>COUNTIF('time table'!$BP$5:$BP$75,'item list'!C26)</f>
        <v>0</v>
      </c>
      <c r="S26" s="120">
        <f>COUNTIF('time table'!$BV$5:$BV$75,'item list'!C26)</f>
        <v>0</v>
      </c>
      <c r="T26" s="121" t="e">
        <f>VLOOKUP('item list'!D26,standard!$A$2:$G$5,7,0)</f>
        <v>#N/A</v>
      </c>
      <c r="U26" s="122" t="e">
        <f t="shared" ref="U26:U29" si="31">(S26/7)/T26</f>
        <v>#N/A</v>
      </c>
      <c r="V26" s="123">
        <f t="shared" ref="V26:V29" si="32">I26*E26</f>
        <v>0</v>
      </c>
      <c r="W26" s="124">
        <f t="shared" ref="W26:W29" si="33">J26*E26</f>
        <v>0</v>
      </c>
      <c r="X26" s="124">
        <f t="shared" ref="X26:X29" si="34">K26*E26</f>
        <v>0</v>
      </c>
      <c r="Y26" s="124">
        <f t="shared" ref="Y26:Y29" si="35">E26*L26</f>
        <v>0</v>
      </c>
      <c r="Z26" s="15"/>
      <c r="AA26" s="15"/>
      <c r="AC26" s="131">
        <f t="shared" ref="AC26:AC29" si="36">AB26*G26</f>
        <v>0</v>
      </c>
      <c r="AD26" s="133">
        <f t="shared" ref="AD26:AD29" si="37">(I26+J26+K26+L26+M26+N26+O26+P26+Q26+R26+S26)*E26</f>
        <v>0</v>
      </c>
    </row>
    <row r="27" spans="1:30">
      <c r="A27" s="151">
        <v>25</v>
      </c>
      <c r="B27" s="111">
        <v>0</v>
      </c>
      <c r="C27" s="114" t="str">
        <f>duration!B27</f>
        <v>Bộ 3 quần Jegging Vita Bela 2015</v>
      </c>
      <c r="D27" s="104" t="s">
        <v>2</v>
      </c>
      <c r="E27" s="132">
        <f>VLOOKUP(C27,duration!$B$3:$D$84,2,0)</f>
        <v>17</v>
      </c>
      <c r="F27" s="103" t="str">
        <f>VLOOKUP(C27,duration!$B$3:$D$67,3,0)</f>
        <v>Fashion</v>
      </c>
      <c r="G27" s="105">
        <v>690000</v>
      </c>
      <c r="H27" s="102">
        <f t="shared" si="30"/>
        <v>345000</v>
      </c>
      <c r="I27" s="120">
        <f>COUNTIF('time table'!$H$5:$H$75,'item list'!C27)</f>
        <v>2</v>
      </c>
      <c r="J27" s="120">
        <f>COUNTIF('time table'!$O$5:$O$75,'item list'!C27)</f>
        <v>2</v>
      </c>
      <c r="K27" s="120">
        <f>COUNTIF('time table'!$V$5:$V$75,'item list'!C27)</f>
        <v>2</v>
      </c>
      <c r="L27" s="120">
        <f>COUNTIF('time table'!$AC$5:$AC$75,'item list'!C27)</f>
        <v>2</v>
      </c>
      <c r="M27" s="120">
        <f>COUNTIF('time table'!$AJ$5:$AJ$75,'item list'!C27)</f>
        <v>2</v>
      </c>
      <c r="N27" s="120">
        <f>COUNTIF('time table'!$AP$5:$AP$75,'item list'!C27)</f>
        <v>2</v>
      </c>
      <c r="O27" s="120">
        <f>COUNTIF('time table'!$AV$5:$AV$75,'item list'!C27)</f>
        <v>2</v>
      </c>
      <c r="P27" s="120">
        <f>COUNTIF('time table'!$BC$5:$BC$75,'item list'!C27)</f>
        <v>0</v>
      </c>
      <c r="Q27" s="120">
        <f>COUNTIF('time table'!$BJ$5:$BJ$75,'item list'!C27)</f>
        <v>0</v>
      </c>
      <c r="R27" s="120">
        <f>COUNTIF('time table'!$BP$5:$BP$75,'item list'!C27)</f>
        <v>0</v>
      </c>
      <c r="S27" s="120">
        <f>COUNTIF('time table'!$BV$5:$BV$75,'item list'!C27)</f>
        <v>0</v>
      </c>
      <c r="T27" s="121">
        <f>VLOOKUP('item list'!D27,standard!$A$2:$G$5,7,0)</f>
        <v>1.3076923076923077</v>
      </c>
      <c r="U27" s="122">
        <f t="shared" si="31"/>
        <v>0</v>
      </c>
      <c r="V27" s="123">
        <f t="shared" si="32"/>
        <v>34</v>
      </c>
      <c r="W27" s="124">
        <f t="shared" si="33"/>
        <v>34</v>
      </c>
      <c r="X27" s="124">
        <f t="shared" si="34"/>
        <v>34</v>
      </c>
      <c r="Y27" s="124">
        <f t="shared" si="35"/>
        <v>34</v>
      </c>
      <c r="Z27" s="15"/>
      <c r="AA27" s="15"/>
      <c r="AB27" s="14">
        <v>119</v>
      </c>
      <c r="AC27" s="131">
        <f t="shared" si="36"/>
        <v>82110000</v>
      </c>
      <c r="AD27" s="133">
        <f t="shared" si="37"/>
        <v>238</v>
      </c>
    </row>
    <row r="28" spans="1:30">
      <c r="A28" s="151">
        <v>26</v>
      </c>
      <c r="B28" s="111">
        <v>0</v>
      </c>
      <c r="C28" s="114" t="str">
        <f>duration!B28</f>
        <v>Bộ 3 quần Jegging Vita Bela - Ver 2</v>
      </c>
      <c r="D28" s="104" t="s">
        <v>2</v>
      </c>
      <c r="E28" s="132">
        <f>VLOOKUP(C28,duration!$B$3:$D$84,2,0)</f>
        <v>15.5</v>
      </c>
      <c r="F28" s="103" t="str">
        <f>VLOOKUP(C28,duration!$B$3:$D$67,3,0)</f>
        <v>Fashion</v>
      </c>
      <c r="G28" s="105">
        <v>690000</v>
      </c>
      <c r="H28" s="102">
        <f t="shared" si="30"/>
        <v>465395.89442815247</v>
      </c>
      <c r="I28" s="120">
        <f>COUNTIF('time table'!$H$5:$H$75,'item list'!C28)</f>
        <v>1</v>
      </c>
      <c r="J28" s="120">
        <f>COUNTIF('time table'!$O$5:$O$75,'item list'!C28)</f>
        <v>1</v>
      </c>
      <c r="K28" s="120">
        <f>COUNTIF('time table'!$V$5:$V$75,'item list'!C28)</f>
        <v>1</v>
      </c>
      <c r="L28" s="120">
        <f>COUNTIF('time table'!$AC$5:$AC$75,'item list'!C28)</f>
        <v>2</v>
      </c>
      <c r="M28" s="120">
        <f>COUNTIF('time table'!$AJ$5:$AJ$75,'item list'!C28)</f>
        <v>2</v>
      </c>
      <c r="N28" s="120">
        <f>COUNTIF('time table'!$AP$5:$AP$75,'item list'!C28)</f>
        <v>2</v>
      </c>
      <c r="O28" s="120">
        <f>COUNTIF('time table'!$AV$5:$AV$75,'item list'!C28)</f>
        <v>2</v>
      </c>
      <c r="P28" s="120">
        <f>COUNTIF('time table'!$BC$5:$BC$75,'item list'!C28)</f>
        <v>0</v>
      </c>
      <c r="Q28" s="120">
        <f>COUNTIF('time table'!$BJ$5:$BJ$75,'item list'!C28)</f>
        <v>0</v>
      </c>
      <c r="R28" s="120">
        <f>COUNTIF('time table'!$BP$5:$BP$75,'item list'!C28)</f>
        <v>0</v>
      </c>
      <c r="S28" s="120">
        <f>COUNTIF('time table'!$BV$5:$BV$75,'item list'!C28)</f>
        <v>0</v>
      </c>
      <c r="T28" s="121">
        <f>VLOOKUP('item list'!D28,standard!$A$2:$G$5,7,0)</f>
        <v>1.3076923076923077</v>
      </c>
      <c r="U28" s="122">
        <f t="shared" si="31"/>
        <v>0</v>
      </c>
      <c r="V28" s="123">
        <f t="shared" si="32"/>
        <v>15.5</v>
      </c>
      <c r="W28" s="124">
        <f t="shared" si="33"/>
        <v>15.5</v>
      </c>
      <c r="X28" s="124">
        <f t="shared" si="34"/>
        <v>15.5</v>
      </c>
      <c r="Y28" s="124">
        <f t="shared" si="35"/>
        <v>31</v>
      </c>
      <c r="Z28" s="15"/>
      <c r="AA28" s="15"/>
      <c r="AB28" s="14">
        <v>115</v>
      </c>
      <c r="AC28" s="131">
        <f t="shared" si="36"/>
        <v>79350000</v>
      </c>
      <c r="AD28" s="133">
        <f t="shared" si="37"/>
        <v>170.5</v>
      </c>
    </row>
    <row r="29" spans="1:30">
      <c r="A29" s="151">
        <v>27</v>
      </c>
      <c r="B29" s="111">
        <v>0</v>
      </c>
      <c r="C29" s="114" t="str">
        <f>duration!B29</f>
        <v>Bếp ga HN RichMan 1 vòng nhiệt - LIVE 30'</v>
      </c>
      <c r="D29" s="104" t="s">
        <v>3</v>
      </c>
      <c r="E29" s="132">
        <f>VLOOKUP(C29,duration!$B$3:$D$84,2,0)</f>
        <v>31</v>
      </c>
      <c r="F29" s="103" t="str">
        <f>VLOOKUP(C29,duration!$B$3:$D$67,3,0)</f>
        <v>Home Appliance</v>
      </c>
      <c r="G29" s="105">
        <v>590000</v>
      </c>
      <c r="H29" s="102">
        <f t="shared" si="30"/>
        <v>587281.10599078343</v>
      </c>
      <c r="I29" s="120">
        <f>COUNTIF('time table'!$H$5:$H$75,'item list'!C29)</f>
        <v>1</v>
      </c>
      <c r="J29" s="120">
        <f>COUNTIF('time table'!$O$5:$O$75,'item list'!C29)</f>
        <v>1</v>
      </c>
      <c r="K29" s="120">
        <f>COUNTIF('time table'!$V$5:$V$75,'item list'!C29)</f>
        <v>1</v>
      </c>
      <c r="L29" s="120">
        <f>COUNTIF('time table'!$AC$5:$AC$75,'item list'!C29)</f>
        <v>1</v>
      </c>
      <c r="M29" s="120">
        <f>COUNTIF('time table'!$AJ$5:$AJ$75,'item list'!C29)</f>
        <v>1</v>
      </c>
      <c r="N29" s="120">
        <f>COUNTIF('time table'!$AP$5:$AP$75,'item list'!C29)</f>
        <v>1</v>
      </c>
      <c r="O29" s="120">
        <f>COUNTIF('time table'!$AV$5:$AV$75,'item list'!C29)</f>
        <v>1</v>
      </c>
      <c r="P29" s="120">
        <f>COUNTIF('time table'!$BC$5:$BC$75,'item list'!C29)</f>
        <v>0</v>
      </c>
      <c r="Q29" s="120">
        <f>COUNTIF('time table'!$BJ$5:$BJ$75,'item list'!C29)</f>
        <v>0</v>
      </c>
      <c r="R29" s="120">
        <f>COUNTIF('time table'!$BP$5:$BP$75,'item list'!C29)</f>
        <v>0</v>
      </c>
      <c r="S29" s="120">
        <f>COUNTIF('time table'!$BV$5:$BV$75,'item list'!C29)</f>
        <v>0</v>
      </c>
      <c r="T29" s="121">
        <f>VLOOKUP('item list'!D29,standard!$A$2:$G$5,7,0)</f>
        <v>2.3076923076923075</v>
      </c>
      <c r="U29" s="122">
        <f t="shared" si="31"/>
        <v>0</v>
      </c>
      <c r="V29" s="123">
        <f t="shared" si="32"/>
        <v>31</v>
      </c>
      <c r="W29" s="124">
        <f t="shared" si="33"/>
        <v>31</v>
      </c>
      <c r="X29" s="124">
        <f t="shared" si="34"/>
        <v>31</v>
      </c>
      <c r="Y29" s="124">
        <f t="shared" si="35"/>
        <v>31</v>
      </c>
      <c r="Z29" s="15"/>
      <c r="AA29" s="15"/>
      <c r="AB29" s="14">
        <v>216</v>
      </c>
      <c r="AC29" s="131">
        <f t="shared" si="36"/>
        <v>127440000</v>
      </c>
      <c r="AD29" s="133">
        <f t="shared" si="37"/>
        <v>217</v>
      </c>
    </row>
    <row r="30" spans="1:30">
      <c r="A30" s="151">
        <v>28</v>
      </c>
      <c r="B30" s="111">
        <v>0</v>
      </c>
      <c r="C30" s="114" t="str">
        <f>duration!B30</f>
        <v>Bộ nữ trang Tình Yêu Màu Nắng</v>
      </c>
      <c r="D30" s="104" t="s">
        <v>29</v>
      </c>
      <c r="E30" s="132">
        <f>VLOOKUP(C30,duration!$B$3:$D$84,2,0)</f>
        <v>18.5</v>
      </c>
      <c r="F30" s="103" t="str">
        <f>VLOOKUP(C30,duration!$B$3:$D$67,3,0)</f>
        <v>Accessory</v>
      </c>
      <c r="G30" s="105">
        <v>690000</v>
      </c>
      <c r="H30" s="102">
        <f t="shared" ref="H30:H36" si="38">AC30/AD30</f>
        <v>175830.11583011583</v>
      </c>
      <c r="I30" s="120">
        <f>COUNTIF('time table'!$H$5:$H$75,'item list'!C30)</f>
        <v>1</v>
      </c>
      <c r="J30" s="120">
        <f>COUNTIF('time table'!$O$5:$O$75,'item list'!C30)</f>
        <v>1</v>
      </c>
      <c r="K30" s="120">
        <f>COUNTIF('time table'!$V$5:$V$75,'item list'!C30)</f>
        <v>1</v>
      </c>
      <c r="L30" s="120">
        <f>COUNTIF('time table'!$AC$5:$AC$75,'item list'!C30)</f>
        <v>1</v>
      </c>
      <c r="M30" s="120">
        <f>COUNTIF('time table'!$AJ$5:$AJ$75,'item list'!C30)</f>
        <v>1</v>
      </c>
      <c r="N30" s="120">
        <f>COUNTIF('time table'!$AP$5:$AP$75,'item list'!C30)</f>
        <v>1</v>
      </c>
      <c r="O30" s="120">
        <f>COUNTIF('time table'!$AV$5:$AV$75,'item list'!C30)</f>
        <v>1</v>
      </c>
      <c r="P30" s="120">
        <f>COUNTIF('time table'!$BC$5:$BC$75,'item list'!C30)</f>
        <v>0</v>
      </c>
      <c r="Q30" s="120">
        <f>COUNTIF('time table'!$BJ$5:$BJ$75,'item list'!C30)</f>
        <v>0</v>
      </c>
      <c r="R30" s="120">
        <f>COUNTIF('time table'!$BP$5:$BP$75,'item list'!C30)</f>
        <v>0</v>
      </c>
      <c r="S30" s="120">
        <f>COUNTIF('time table'!$BV$5:$BV$75,'item list'!C30)</f>
        <v>0</v>
      </c>
      <c r="T30" s="121">
        <f>VLOOKUP('item list'!D30,standard!$A$2:$G$5,7,0)</f>
        <v>1.5384615384615381</v>
      </c>
      <c r="U30" s="122">
        <f t="shared" ref="U30:U36" si="39">(S30/7)/T30</f>
        <v>0</v>
      </c>
      <c r="V30" s="123">
        <f t="shared" ref="V30:V36" si="40">I30*E30</f>
        <v>18.5</v>
      </c>
      <c r="W30" s="124">
        <f t="shared" ref="W30:W36" si="41">J30*E30</f>
        <v>18.5</v>
      </c>
      <c r="X30" s="124">
        <f t="shared" ref="X30:X36" si="42">K30*E30</f>
        <v>18.5</v>
      </c>
      <c r="Y30" s="124">
        <f t="shared" ref="Y30:Y36" si="43">E30*L30</f>
        <v>18.5</v>
      </c>
      <c r="Z30" s="15"/>
      <c r="AA30" s="15"/>
      <c r="AB30" s="14">
        <v>33</v>
      </c>
      <c r="AC30" s="131">
        <f t="shared" ref="AC30:AC36" si="44">AB30*G30</f>
        <v>22770000</v>
      </c>
      <c r="AD30" s="133">
        <f t="shared" ref="AD30:AD36" si="45">(I30+J30+K30+L30+M30+N30+O30+P30+Q30+R30+S30)*E30</f>
        <v>129.5</v>
      </c>
    </row>
    <row r="31" spans="1:30">
      <c r="A31" s="151">
        <v>29</v>
      </c>
      <c r="B31" s="111">
        <v>0</v>
      </c>
      <c r="C31" s="114" t="str">
        <f>duration!B31</f>
        <v>Quạt làm mát không khí Goodlife</v>
      </c>
      <c r="D31" s="104" t="s">
        <v>2</v>
      </c>
      <c r="E31" s="132">
        <f>VLOOKUP(C31,duration!$B$3:$D$84,2,0)</f>
        <v>18.5</v>
      </c>
      <c r="F31" s="103" t="str">
        <f>VLOOKUP(C31,duration!$B$3:$D$67,3,0)</f>
        <v>Home Appliance</v>
      </c>
      <c r="G31" s="105">
        <v>1990000</v>
      </c>
      <c r="H31" s="102">
        <f t="shared" si="38"/>
        <v>409781.20978120976</v>
      </c>
      <c r="I31" s="120">
        <f>COUNTIF('time table'!$H$5:$H$75,'item list'!C31)</f>
        <v>3</v>
      </c>
      <c r="J31" s="120">
        <f>COUNTIF('time table'!$O$5:$O$75,'item list'!C31)</f>
        <v>3</v>
      </c>
      <c r="K31" s="120">
        <f>COUNTIF('time table'!$V$5:$V$75,'item list'!C31)</f>
        <v>3</v>
      </c>
      <c r="L31" s="120">
        <f>COUNTIF('time table'!$AC$5:$AC$75,'item list'!C31)</f>
        <v>3</v>
      </c>
      <c r="M31" s="120">
        <f>COUNTIF('time table'!$AJ$5:$AJ$75,'item list'!C31)</f>
        <v>3</v>
      </c>
      <c r="N31" s="120">
        <f>COUNTIF('time table'!$AP$5:$AP$75,'item list'!C31)</f>
        <v>3</v>
      </c>
      <c r="O31" s="120">
        <f>COUNTIF('time table'!$AV$5:$AV$75,'item list'!C31)</f>
        <v>3</v>
      </c>
      <c r="P31" s="120">
        <f>COUNTIF('time table'!$BC$5:$BC$75,'item list'!C31)</f>
        <v>0</v>
      </c>
      <c r="Q31" s="120">
        <f>COUNTIF('time table'!$BJ$5:$BJ$75,'item list'!C31)</f>
        <v>0</v>
      </c>
      <c r="R31" s="120">
        <f>COUNTIF('time table'!$BP$5:$BP$75,'item list'!C31)</f>
        <v>0</v>
      </c>
      <c r="S31" s="120">
        <f>COUNTIF('time table'!$BV$5:$BV$75,'item list'!C31)</f>
        <v>0</v>
      </c>
      <c r="T31" s="121">
        <f>VLOOKUP('item list'!D31,standard!$A$2:$G$5,7,0)</f>
        <v>1.3076923076923077</v>
      </c>
      <c r="U31" s="122">
        <f t="shared" si="39"/>
        <v>0</v>
      </c>
      <c r="V31" s="123">
        <f t="shared" si="40"/>
        <v>55.5</v>
      </c>
      <c r="W31" s="124">
        <f t="shared" si="41"/>
        <v>55.5</v>
      </c>
      <c r="X31" s="124">
        <f t="shared" si="42"/>
        <v>55.5</v>
      </c>
      <c r="Y31" s="124">
        <f t="shared" si="43"/>
        <v>55.5</v>
      </c>
      <c r="Z31" s="15"/>
      <c r="AA31" s="15"/>
      <c r="AB31" s="14">
        <v>80</v>
      </c>
      <c r="AC31" s="131">
        <f t="shared" si="44"/>
        <v>159200000</v>
      </c>
      <c r="AD31" s="133">
        <f t="shared" si="45"/>
        <v>388.5</v>
      </c>
    </row>
    <row r="32" spans="1:30">
      <c r="A32" s="151">
        <v>30</v>
      </c>
      <c r="B32" s="111">
        <v>0</v>
      </c>
      <c r="C32" s="114" t="str">
        <f>duration!B32</f>
        <v>Bộ nữ trang Hoa Biển và Biển Đêm - LIVE 30'</v>
      </c>
      <c r="D32" s="104" t="s">
        <v>2</v>
      </c>
      <c r="E32" s="132">
        <f>VLOOKUP(C32,duration!$B$3:$D$84,2,0)</f>
        <v>31</v>
      </c>
      <c r="F32" s="103" t="str">
        <f>VLOOKUP(C32,duration!$B$3:$D$67,3,0)</f>
        <v>Accessory</v>
      </c>
      <c r="G32" s="105">
        <v>390000</v>
      </c>
      <c r="H32" s="102">
        <f t="shared" si="38"/>
        <v>381013.82488479262</v>
      </c>
      <c r="I32" s="120">
        <f>COUNTIF('time table'!$H$5:$H$75,'item list'!C32)</f>
        <v>1</v>
      </c>
      <c r="J32" s="120">
        <f>COUNTIF('time table'!$O$5:$O$75,'item list'!C32)</f>
        <v>1</v>
      </c>
      <c r="K32" s="120">
        <f>COUNTIF('time table'!$V$5:$V$75,'item list'!C32)</f>
        <v>1</v>
      </c>
      <c r="L32" s="120">
        <f>COUNTIF('time table'!$AC$5:$AC$75,'item list'!C32)</f>
        <v>1</v>
      </c>
      <c r="M32" s="120">
        <f>COUNTIF('time table'!$AJ$5:$AJ$75,'item list'!C32)</f>
        <v>1</v>
      </c>
      <c r="N32" s="120">
        <f>COUNTIF('time table'!$AP$5:$AP$75,'item list'!C32)</f>
        <v>1</v>
      </c>
      <c r="O32" s="120">
        <f>COUNTIF('time table'!$AV$5:$AV$75,'item list'!C32)</f>
        <v>1</v>
      </c>
      <c r="P32" s="120">
        <f>COUNTIF('time table'!$BC$5:$BC$75,'item list'!C32)</f>
        <v>0</v>
      </c>
      <c r="Q32" s="120">
        <f>COUNTIF('time table'!$BJ$5:$BJ$75,'item list'!C32)</f>
        <v>0</v>
      </c>
      <c r="R32" s="120">
        <f>COUNTIF('time table'!$BP$5:$BP$75,'item list'!C32)</f>
        <v>0</v>
      </c>
      <c r="S32" s="120">
        <f>COUNTIF('time table'!$BV$5:$BV$75,'item list'!C32)</f>
        <v>0</v>
      </c>
      <c r="T32" s="121">
        <f>VLOOKUP('item list'!D32,standard!$A$2:$G$5,7,0)</f>
        <v>1.3076923076923077</v>
      </c>
      <c r="U32" s="122">
        <f t="shared" si="39"/>
        <v>0</v>
      </c>
      <c r="V32" s="123">
        <f t="shared" si="40"/>
        <v>31</v>
      </c>
      <c r="W32" s="124">
        <f t="shared" si="41"/>
        <v>31</v>
      </c>
      <c r="X32" s="124">
        <f t="shared" si="42"/>
        <v>31</v>
      </c>
      <c r="Y32" s="124">
        <f t="shared" si="43"/>
        <v>31</v>
      </c>
      <c r="Z32" s="15"/>
      <c r="AA32" s="15"/>
      <c r="AB32" s="14">
        <v>212</v>
      </c>
      <c r="AC32" s="131">
        <f t="shared" si="44"/>
        <v>82680000</v>
      </c>
      <c r="AD32" s="133">
        <f t="shared" si="45"/>
        <v>217</v>
      </c>
    </row>
    <row r="33" spans="1:30" ht="30">
      <c r="A33" s="151">
        <v>31</v>
      </c>
      <c r="B33" s="111">
        <v>0</v>
      </c>
      <c r="C33" s="114" t="str">
        <f>duration!B33</f>
        <v>Nồi lẩu điện Gowell</v>
      </c>
      <c r="D33" s="104"/>
      <c r="E33" s="132">
        <f>VLOOKUP(C33,duration!$B$3:$D$84,2,0)</f>
        <v>13.5</v>
      </c>
      <c r="F33" s="103" t="str">
        <f>VLOOKUP(C33,duration!$B$3:$D$67,3,0)</f>
        <v>Kitchen Electronics</v>
      </c>
      <c r="G33" s="105">
        <v>449000</v>
      </c>
      <c r="H33" s="102" t="e">
        <f t="shared" si="38"/>
        <v>#DIV/0!</v>
      </c>
      <c r="I33" s="120">
        <f>COUNTIF('time table'!$H$5:$H$75,'item list'!C33)</f>
        <v>0</v>
      </c>
      <c r="J33" s="120">
        <f>COUNTIF('time table'!$O$5:$O$75,'item list'!C33)</f>
        <v>0</v>
      </c>
      <c r="K33" s="120">
        <f>COUNTIF('time table'!$V$5:$V$75,'item list'!C33)</f>
        <v>0</v>
      </c>
      <c r="L33" s="120">
        <f>COUNTIF('time table'!$AC$5:$AC$75,'item list'!C33)</f>
        <v>0</v>
      </c>
      <c r="M33" s="120">
        <f>COUNTIF('time table'!$AJ$5:$AJ$75,'item list'!C33)</f>
        <v>0</v>
      </c>
      <c r="N33" s="120">
        <f>COUNTIF('time table'!$AP$5:$AP$75,'item list'!C33)</f>
        <v>0</v>
      </c>
      <c r="O33" s="120">
        <f>COUNTIF('time table'!$AV$5:$AV$75,'item list'!C33)</f>
        <v>0</v>
      </c>
      <c r="P33" s="120">
        <f>COUNTIF('time table'!$BC$5:$BC$75,'item list'!C33)</f>
        <v>0</v>
      </c>
      <c r="Q33" s="120">
        <f>COUNTIF('time table'!$BJ$5:$BJ$75,'item list'!C33)</f>
        <v>0</v>
      </c>
      <c r="R33" s="120">
        <f>COUNTIF('time table'!$BP$5:$BP$75,'item list'!C33)</f>
        <v>0</v>
      </c>
      <c r="S33" s="120">
        <f>COUNTIF('time table'!$BV$5:$BV$75,'item list'!C33)</f>
        <v>0</v>
      </c>
      <c r="T33" s="121" t="e">
        <f>VLOOKUP('item list'!D33,standard!$A$2:$G$5,7,0)</f>
        <v>#N/A</v>
      </c>
      <c r="U33" s="122" t="e">
        <f t="shared" si="39"/>
        <v>#N/A</v>
      </c>
      <c r="V33" s="123">
        <f t="shared" si="40"/>
        <v>0</v>
      </c>
      <c r="W33" s="124">
        <f t="shared" si="41"/>
        <v>0</v>
      </c>
      <c r="X33" s="124">
        <f t="shared" si="42"/>
        <v>0</v>
      </c>
      <c r="Y33" s="124">
        <f t="shared" si="43"/>
        <v>0</v>
      </c>
      <c r="Z33" s="15"/>
      <c r="AA33" s="15"/>
      <c r="AC33" s="131">
        <f t="shared" si="44"/>
        <v>0</v>
      </c>
      <c r="AD33" s="133">
        <f t="shared" si="45"/>
        <v>0</v>
      </c>
    </row>
    <row r="34" spans="1:30" ht="30">
      <c r="A34" s="151">
        <v>32</v>
      </c>
      <c r="B34" s="111">
        <v>0</v>
      </c>
      <c r="C34" s="114" t="str">
        <f>duration!B34</f>
        <v>Nồi lẩu điện Blue Star</v>
      </c>
      <c r="D34" s="104" t="s">
        <v>4</v>
      </c>
      <c r="E34" s="132">
        <f>VLOOKUP(C34,duration!$B$3:$D$84,2,0)</f>
        <v>19.5</v>
      </c>
      <c r="F34" s="103" t="str">
        <f>VLOOKUP(C34,duration!$B$3:$D$67,3,0)</f>
        <v>Kitchen Electronics</v>
      </c>
      <c r="G34" s="105">
        <v>599000</v>
      </c>
      <c r="H34" s="102">
        <f t="shared" si="38"/>
        <v>201860.80586080585</v>
      </c>
      <c r="I34" s="120">
        <f>COUNTIF('time table'!$H$5:$H$75,'item list'!C34)</f>
        <v>2</v>
      </c>
      <c r="J34" s="120">
        <f>COUNTIF('time table'!$O$5:$O$75,'item list'!C34)</f>
        <v>2</v>
      </c>
      <c r="K34" s="120">
        <f>COUNTIF('time table'!$V$5:$V$75,'item list'!C34)</f>
        <v>2</v>
      </c>
      <c r="L34" s="120">
        <f>COUNTIF('time table'!$AC$5:$AC$75,'item list'!C34)</f>
        <v>2</v>
      </c>
      <c r="M34" s="120">
        <f>COUNTIF('time table'!$AJ$5:$AJ$75,'item list'!C34)</f>
        <v>2</v>
      </c>
      <c r="N34" s="120">
        <f>COUNTIF('time table'!$AP$5:$AP$75,'item list'!C34)</f>
        <v>2</v>
      </c>
      <c r="O34" s="120">
        <f>COUNTIF('time table'!$AV$5:$AV$75,'item list'!C34)</f>
        <v>2</v>
      </c>
      <c r="P34" s="120">
        <f>COUNTIF('time table'!$BC$5:$BC$75,'item list'!C34)</f>
        <v>0</v>
      </c>
      <c r="Q34" s="120">
        <f>COUNTIF('time table'!$BJ$5:$BJ$75,'item list'!C34)</f>
        <v>0</v>
      </c>
      <c r="R34" s="120">
        <f>COUNTIF('time table'!$BP$5:$BP$75,'item list'!C34)</f>
        <v>0</v>
      </c>
      <c r="S34" s="120">
        <f>COUNTIF('time table'!$BV$5:$BV$75,'item list'!C34)</f>
        <v>0</v>
      </c>
      <c r="T34" s="121">
        <f>VLOOKUP('item list'!D34,standard!$A$2:$G$5,7,0)</f>
        <v>0.53846153846153855</v>
      </c>
      <c r="U34" s="122">
        <f t="shared" si="39"/>
        <v>0</v>
      </c>
      <c r="V34" s="123">
        <f t="shared" si="40"/>
        <v>39</v>
      </c>
      <c r="W34" s="124">
        <f t="shared" si="41"/>
        <v>39</v>
      </c>
      <c r="X34" s="124">
        <f t="shared" si="42"/>
        <v>39</v>
      </c>
      <c r="Y34" s="124">
        <f t="shared" si="43"/>
        <v>39</v>
      </c>
      <c r="Z34" s="15"/>
      <c r="AA34" s="15"/>
      <c r="AB34" s="14">
        <v>92</v>
      </c>
      <c r="AC34" s="131">
        <f t="shared" si="44"/>
        <v>55108000</v>
      </c>
      <c r="AD34" s="133">
        <f t="shared" si="45"/>
        <v>273</v>
      </c>
    </row>
    <row r="35" spans="1:30">
      <c r="A35" s="151">
        <v>33</v>
      </c>
      <c r="B35" s="111">
        <v>0</v>
      </c>
      <c r="C35" s="114" t="str">
        <f>duration!B35</f>
        <v>Bộ 03 áo thời trang Hen</v>
      </c>
      <c r="D35" s="104" t="s">
        <v>29</v>
      </c>
      <c r="E35" s="132">
        <f>VLOOKUP(C35,duration!$B$3:$D$84,2,0)</f>
        <v>18</v>
      </c>
      <c r="F35" s="103" t="str">
        <f>VLOOKUP(C35,duration!$B$3:$D$67,3,0)</f>
        <v>Fashion</v>
      </c>
      <c r="G35" s="105">
        <v>950000</v>
      </c>
      <c r="H35" s="102">
        <f t="shared" si="38"/>
        <v>131944.44444444444</v>
      </c>
      <c r="I35" s="120">
        <f>COUNTIF('time table'!$H$5:$H$75,'item list'!C35)</f>
        <v>0</v>
      </c>
      <c r="J35" s="120">
        <f>COUNTIF('time table'!$O$5:$O$75,'item list'!C35)</f>
        <v>0</v>
      </c>
      <c r="K35" s="120">
        <f>COUNTIF('time table'!$V$5:$V$75,'item list'!C35)</f>
        <v>0</v>
      </c>
      <c r="L35" s="120">
        <f>COUNTIF('time table'!$AC$5:$AC$75,'item list'!C35)</f>
        <v>1</v>
      </c>
      <c r="M35" s="120">
        <f>COUNTIF('time table'!$AJ$5:$AJ$75,'item list'!C35)</f>
        <v>1</v>
      </c>
      <c r="N35" s="120">
        <f>COUNTIF('time table'!$AP$5:$AP$75,'item list'!C35)</f>
        <v>1</v>
      </c>
      <c r="O35" s="120">
        <f>COUNTIF('time table'!$AV$5:$AV$75,'item list'!C35)</f>
        <v>1</v>
      </c>
      <c r="P35" s="120">
        <f>COUNTIF('time table'!$BC$5:$BC$75,'item list'!C35)</f>
        <v>0</v>
      </c>
      <c r="Q35" s="120">
        <f>COUNTIF('time table'!$BJ$5:$BJ$75,'item list'!C35)</f>
        <v>0</v>
      </c>
      <c r="R35" s="120">
        <f>COUNTIF('time table'!$BP$5:$BP$75,'item list'!C35)</f>
        <v>0</v>
      </c>
      <c r="S35" s="120">
        <f>COUNTIF('time table'!$BV$5:$BV$75,'item list'!C35)</f>
        <v>0</v>
      </c>
      <c r="T35" s="121">
        <f>VLOOKUP('item list'!D35,standard!$A$2:$G$5,7,0)</f>
        <v>1.5384615384615381</v>
      </c>
      <c r="U35" s="122">
        <f t="shared" si="39"/>
        <v>0</v>
      </c>
      <c r="V35" s="123">
        <f t="shared" si="40"/>
        <v>0</v>
      </c>
      <c r="W35" s="124">
        <f t="shared" si="41"/>
        <v>0</v>
      </c>
      <c r="X35" s="124">
        <f t="shared" si="42"/>
        <v>0</v>
      </c>
      <c r="Y35" s="124">
        <f t="shared" si="43"/>
        <v>18</v>
      </c>
      <c r="Z35" s="15"/>
      <c r="AA35" s="15"/>
      <c r="AB35" s="14">
        <v>10</v>
      </c>
      <c r="AC35" s="131">
        <f t="shared" si="44"/>
        <v>9500000</v>
      </c>
      <c r="AD35" s="133">
        <f t="shared" si="45"/>
        <v>72</v>
      </c>
    </row>
    <row r="36" spans="1:30">
      <c r="A36" s="151">
        <v>34</v>
      </c>
      <c r="B36" s="111">
        <v>0</v>
      </c>
      <c r="C36" s="114" t="str">
        <f>duration!B36</f>
        <v>Thiết bị hỗ trợ tập bụng New Six Pack Care - LIVE 30'</v>
      </c>
      <c r="D36" s="104" t="s">
        <v>3</v>
      </c>
      <c r="E36" s="132">
        <f>VLOOKUP(C36,duration!$B$3:$D$84,2,0)</f>
        <v>27</v>
      </c>
      <c r="F36" s="103" t="str">
        <f>VLOOKUP(C36,duration!$B$3:$D$67,3,0)</f>
        <v>Health Equipment</v>
      </c>
      <c r="G36" s="105">
        <v>1570000</v>
      </c>
      <c r="H36" s="102">
        <f t="shared" si="38"/>
        <v>623015.87301587302</v>
      </c>
      <c r="I36" s="120">
        <f>COUNTIF('time table'!$H$5:$H$75,'item list'!C36)</f>
        <v>1</v>
      </c>
      <c r="J36" s="120">
        <f>COUNTIF('time table'!$O$5:$O$75,'item list'!C36)</f>
        <v>1</v>
      </c>
      <c r="K36" s="120">
        <f>COUNTIF('time table'!$V$5:$V$75,'item list'!C36)</f>
        <v>1</v>
      </c>
      <c r="L36" s="120">
        <f>COUNTIF('time table'!$AC$5:$AC$75,'item list'!C36)</f>
        <v>1</v>
      </c>
      <c r="M36" s="120">
        <f>COUNTIF('time table'!$AJ$5:$AJ$75,'item list'!C36)</f>
        <v>1</v>
      </c>
      <c r="N36" s="120">
        <f>COUNTIF('time table'!$AP$5:$AP$75,'item list'!C36)</f>
        <v>1</v>
      </c>
      <c r="O36" s="120">
        <f>COUNTIF('time table'!$AV$5:$AV$75,'item list'!C36)</f>
        <v>1</v>
      </c>
      <c r="P36" s="120">
        <f>COUNTIF('time table'!$BC$5:$BC$75,'item list'!C36)</f>
        <v>0</v>
      </c>
      <c r="Q36" s="120">
        <f>COUNTIF('time table'!$BJ$5:$BJ$75,'item list'!C36)</f>
        <v>0</v>
      </c>
      <c r="R36" s="120">
        <f>COUNTIF('time table'!$BP$5:$BP$75,'item list'!C36)</f>
        <v>0</v>
      </c>
      <c r="S36" s="120">
        <f>COUNTIF('time table'!$BV$5:$BV$75,'item list'!C36)</f>
        <v>0</v>
      </c>
      <c r="T36" s="121">
        <f>VLOOKUP('item list'!D36,standard!$A$2:$G$5,7,0)</f>
        <v>2.3076923076923075</v>
      </c>
      <c r="U36" s="122">
        <f t="shared" si="39"/>
        <v>0</v>
      </c>
      <c r="V36" s="123">
        <f t="shared" si="40"/>
        <v>27</v>
      </c>
      <c r="W36" s="124">
        <f t="shared" si="41"/>
        <v>27</v>
      </c>
      <c r="X36" s="124">
        <f t="shared" si="42"/>
        <v>27</v>
      </c>
      <c r="Y36" s="124">
        <f t="shared" si="43"/>
        <v>27</v>
      </c>
      <c r="Z36" s="15"/>
      <c r="AA36" s="15"/>
      <c r="AB36" s="14">
        <v>75</v>
      </c>
      <c r="AC36" s="131">
        <f t="shared" si="44"/>
        <v>117750000</v>
      </c>
      <c r="AD36" s="133">
        <f t="shared" si="45"/>
        <v>189</v>
      </c>
    </row>
    <row r="37" spans="1:30">
      <c r="A37" s="151">
        <v>35</v>
      </c>
      <c r="B37" s="111">
        <v>0</v>
      </c>
      <c r="C37" s="114" t="str">
        <f>duration!B37</f>
        <v>Ba lô Tomi 8C</v>
      </c>
      <c r="D37" s="104" t="s">
        <v>2</v>
      </c>
      <c r="E37" s="132">
        <f>VLOOKUP(C37,duration!$B$3:$D$84,2,0)</f>
        <v>20.5</v>
      </c>
      <c r="F37" s="103" t="str">
        <f>VLOOKUP(C37,duration!$B$3:$D$67,3,0)</f>
        <v>Kid</v>
      </c>
      <c r="G37" s="105">
        <v>599000</v>
      </c>
      <c r="H37" s="102">
        <f t="shared" ref="H37:H40" si="46">AC37/AD37</f>
        <v>214276.42276422764</v>
      </c>
      <c r="I37" s="120">
        <f>COUNTIF('time table'!$H$5:$H$75,'item list'!C37)</f>
        <v>2</v>
      </c>
      <c r="J37" s="120">
        <f>COUNTIF('time table'!$O$5:$O$75,'item list'!C37)</f>
        <v>2</v>
      </c>
      <c r="K37" s="120">
        <f>COUNTIF('time table'!$V$5:$V$75,'item list'!C37)</f>
        <v>2</v>
      </c>
      <c r="L37" s="120">
        <f>COUNTIF('time table'!$AC$5:$AC$75,'item list'!C37)</f>
        <v>0</v>
      </c>
      <c r="M37" s="120">
        <f>COUNTIF('time table'!$AJ$5:$AJ$75,'item list'!C37)</f>
        <v>0</v>
      </c>
      <c r="N37" s="120">
        <f>COUNTIF('time table'!$AP$5:$AP$75,'item list'!C37)</f>
        <v>0</v>
      </c>
      <c r="O37" s="120">
        <f>COUNTIF('time table'!$AV$5:$AV$75,'item list'!C37)</f>
        <v>0</v>
      </c>
      <c r="P37" s="120">
        <f>COUNTIF('time table'!$BC$5:$BC$75,'item list'!C37)</f>
        <v>0</v>
      </c>
      <c r="Q37" s="120">
        <f>COUNTIF('time table'!$BJ$5:$BJ$75,'item list'!C37)</f>
        <v>0</v>
      </c>
      <c r="R37" s="120">
        <f>COUNTIF('time table'!$BP$5:$BP$75,'item list'!C37)</f>
        <v>0</v>
      </c>
      <c r="S37" s="120">
        <f>COUNTIF('time table'!$BV$5:$BV$75,'item list'!C37)</f>
        <v>0</v>
      </c>
      <c r="T37" s="121">
        <f>VLOOKUP('item list'!D37,standard!$A$2:$G$5,7,0)</f>
        <v>1.3076923076923077</v>
      </c>
      <c r="U37" s="122">
        <f t="shared" ref="U37:U40" si="47">(S37/7)/T37</f>
        <v>0</v>
      </c>
      <c r="V37" s="123">
        <f t="shared" ref="V37:V40" si="48">I37*E37</f>
        <v>41</v>
      </c>
      <c r="W37" s="124">
        <f t="shared" ref="W37:W40" si="49">J37*E37</f>
        <v>41</v>
      </c>
      <c r="X37" s="124">
        <f t="shared" ref="X37:X40" si="50">K37*E37</f>
        <v>41</v>
      </c>
      <c r="Y37" s="124">
        <f t="shared" ref="Y37:Y40" si="51">E37*L37</f>
        <v>0</v>
      </c>
      <c r="Z37" s="15"/>
      <c r="AA37" s="15"/>
      <c r="AB37" s="14">
        <v>44</v>
      </c>
      <c r="AC37" s="131">
        <f t="shared" ref="AC37:AC40" si="52">AB37*G37</f>
        <v>26356000</v>
      </c>
      <c r="AD37" s="133">
        <f t="shared" ref="AD37:AD40" si="53">(I37+J37+K37+L37+M37+N37+O37+P37+Q37+R37+S37)*E37</f>
        <v>123</v>
      </c>
    </row>
    <row r="38" spans="1:30" ht="30">
      <c r="A38" s="151">
        <v>36</v>
      </c>
      <c r="B38" s="111">
        <v>0</v>
      </c>
      <c r="C38" s="114" t="str">
        <f>duration!B38</f>
        <v>Điện thoại di động Coocel M6</v>
      </c>
      <c r="D38" s="104" t="s">
        <v>3</v>
      </c>
      <c r="E38" s="132">
        <f>VLOOKUP(C38,duration!$B$3:$D$84,2,0)</f>
        <v>17.5</v>
      </c>
      <c r="F38" s="103" t="str">
        <f>VLOOKUP(C38,duration!$B$3:$D$67,3,0)</f>
        <v>Digital - Electronics</v>
      </c>
      <c r="G38" s="105">
        <v>990000</v>
      </c>
      <c r="H38" s="102">
        <f t="shared" si="46"/>
        <v>787959.18367346935</v>
      </c>
      <c r="I38" s="120">
        <f>COUNTIF('time table'!$H$5:$H$75,'item list'!C38)</f>
        <v>2</v>
      </c>
      <c r="J38" s="120">
        <f>COUNTIF('time table'!$O$5:$O$75,'item list'!C38)</f>
        <v>2</v>
      </c>
      <c r="K38" s="120">
        <f>COUNTIF('time table'!$V$5:$V$75,'item list'!C38)</f>
        <v>2</v>
      </c>
      <c r="L38" s="120">
        <f>COUNTIF('time table'!$AC$5:$AC$75,'item list'!C38)</f>
        <v>2</v>
      </c>
      <c r="M38" s="120">
        <f>COUNTIF('time table'!$AJ$5:$AJ$75,'item list'!C38)</f>
        <v>2</v>
      </c>
      <c r="N38" s="120">
        <f>COUNTIF('time table'!$AP$5:$AP$75,'item list'!C38)</f>
        <v>2</v>
      </c>
      <c r="O38" s="120">
        <f>COUNTIF('time table'!$AV$5:$AV$75,'item list'!C38)</f>
        <v>2</v>
      </c>
      <c r="P38" s="120">
        <f>COUNTIF('time table'!$BC$5:$BC$75,'item list'!C38)</f>
        <v>0</v>
      </c>
      <c r="Q38" s="120">
        <f>COUNTIF('time table'!$BJ$5:$BJ$75,'item list'!C38)</f>
        <v>0</v>
      </c>
      <c r="R38" s="120">
        <f>COUNTIF('time table'!$BP$5:$BP$75,'item list'!C38)</f>
        <v>0</v>
      </c>
      <c r="S38" s="120">
        <f>COUNTIF('time table'!$BV$5:$BV$75,'item list'!C38)</f>
        <v>0</v>
      </c>
      <c r="T38" s="121">
        <f>VLOOKUP('item list'!D38,standard!$A$2:$G$5,7,0)</f>
        <v>2.3076923076923075</v>
      </c>
      <c r="U38" s="122">
        <f t="shared" si="47"/>
        <v>0</v>
      </c>
      <c r="V38" s="123">
        <f t="shared" si="48"/>
        <v>35</v>
      </c>
      <c r="W38" s="124">
        <f t="shared" si="49"/>
        <v>35</v>
      </c>
      <c r="X38" s="124">
        <f t="shared" si="50"/>
        <v>35</v>
      </c>
      <c r="Y38" s="124">
        <f t="shared" si="51"/>
        <v>35</v>
      </c>
      <c r="Z38" s="15"/>
      <c r="AA38" s="15"/>
      <c r="AB38" s="14">
        <v>195</v>
      </c>
      <c r="AC38" s="131">
        <f t="shared" si="52"/>
        <v>193050000</v>
      </c>
      <c r="AD38" s="133">
        <f t="shared" si="53"/>
        <v>245</v>
      </c>
    </row>
    <row r="39" spans="1:30">
      <c r="A39" s="151">
        <v>37</v>
      </c>
      <c r="B39" s="111">
        <v>0</v>
      </c>
      <c r="C39" s="114" t="str">
        <f>duration!B39</f>
        <v>Máy bơm chìm Patio</v>
      </c>
      <c r="D39" s="104" t="s">
        <v>29</v>
      </c>
      <c r="E39" s="132">
        <f>VLOOKUP(C39,duration!$B$3:$D$84,2,0)</f>
        <v>18.5</v>
      </c>
      <c r="F39" s="103" t="str">
        <f>VLOOKUP(C39,duration!$B$3:$D$67,3,0)</f>
        <v>Home Appliance</v>
      </c>
      <c r="G39" s="105">
        <v>2700000</v>
      </c>
      <c r="H39" s="102">
        <f t="shared" si="46"/>
        <v>145945.94594594595</v>
      </c>
      <c r="I39" s="120">
        <f>COUNTIF('time table'!$H$5:$H$75,'item list'!C39)</f>
        <v>1</v>
      </c>
      <c r="J39" s="120">
        <f>COUNTIF('time table'!$O$5:$O$75,'item list'!C39)</f>
        <v>1</v>
      </c>
      <c r="K39" s="120">
        <f>COUNTIF('time table'!$V$5:$V$75,'item list'!C39)</f>
        <v>1</v>
      </c>
      <c r="L39" s="120">
        <f>COUNTIF('time table'!$AC$5:$AC$75,'item list'!C39)</f>
        <v>1</v>
      </c>
      <c r="M39" s="120">
        <f>COUNTIF('time table'!$AJ$5:$AJ$75,'item list'!C39)</f>
        <v>1</v>
      </c>
      <c r="N39" s="120">
        <f>COUNTIF('time table'!$AP$5:$AP$75,'item list'!C39)</f>
        <v>1</v>
      </c>
      <c r="O39" s="120">
        <f>COUNTIF('time table'!$AV$5:$AV$75,'item list'!C39)</f>
        <v>1</v>
      </c>
      <c r="P39" s="120">
        <f>COUNTIF('time table'!$BC$5:$BC$75,'item list'!C39)</f>
        <v>0</v>
      </c>
      <c r="Q39" s="120">
        <f>COUNTIF('time table'!$BJ$5:$BJ$75,'item list'!C39)</f>
        <v>0</v>
      </c>
      <c r="R39" s="120">
        <f>COUNTIF('time table'!$BP$5:$BP$75,'item list'!C39)</f>
        <v>0</v>
      </c>
      <c r="S39" s="120">
        <f>COUNTIF('time table'!$BV$5:$BV$75,'item list'!C39)</f>
        <v>0</v>
      </c>
      <c r="T39" s="121">
        <f>VLOOKUP('item list'!D39,standard!$A$2:$G$5,7,0)</f>
        <v>1.5384615384615381</v>
      </c>
      <c r="U39" s="122">
        <f t="shared" si="47"/>
        <v>0</v>
      </c>
      <c r="V39" s="123">
        <f t="shared" si="48"/>
        <v>18.5</v>
      </c>
      <c r="W39" s="124">
        <f t="shared" si="49"/>
        <v>18.5</v>
      </c>
      <c r="X39" s="124">
        <f t="shared" si="50"/>
        <v>18.5</v>
      </c>
      <c r="Y39" s="124">
        <f t="shared" si="51"/>
        <v>18.5</v>
      </c>
      <c r="Z39" s="15"/>
      <c r="AA39" s="15"/>
      <c r="AB39" s="14">
        <v>7</v>
      </c>
      <c r="AC39" s="131">
        <f t="shared" si="52"/>
        <v>18900000</v>
      </c>
      <c r="AD39" s="133">
        <f t="shared" si="53"/>
        <v>129.5</v>
      </c>
    </row>
    <row r="40" spans="1:30">
      <c r="A40" s="151">
        <v>38</v>
      </c>
      <c r="B40" s="111">
        <v>0</v>
      </c>
      <c r="C40" s="114" t="str">
        <f>duration!B40</f>
        <v>Bộ đồ lót Hide &amp; Show</v>
      </c>
      <c r="D40" s="104"/>
      <c r="E40" s="132">
        <f>VLOOKUP(C40,duration!$B$3:$D$84,2,0)</f>
        <v>17.5</v>
      </c>
      <c r="F40" s="103" t="str">
        <f>VLOOKUP(C40,duration!$B$3:$D$67,3,0)</f>
        <v>Fashion</v>
      </c>
      <c r="G40" s="105">
        <v>519000</v>
      </c>
      <c r="H40" s="102" t="e">
        <f t="shared" si="46"/>
        <v>#DIV/0!</v>
      </c>
      <c r="I40" s="120">
        <f>COUNTIF('time table'!$H$5:$H$75,'item list'!C40)</f>
        <v>0</v>
      </c>
      <c r="J40" s="120">
        <f>COUNTIF('time table'!$O$5:$O$75,'item list'!C40)</f>
        <v>0</v>
      </c>
      <c r="K40" s="120">
        <f>COUNTIF('time table'!$V$5:$V$75,'item list'!C40)</f>
        <v>0</v>
      </c>
      <c r="L40" s="120">
        <f>COUNTIF('time table'!$AC$5:$AC$75,'item list'!C40)</f>
        <v>0</v>
      </c>
      <c r="M40" s="120">
        <f>COUNTIF('time table'!$AJ$5:$AJ$75,'item list'!C40)</f>
        <v>0</v>
      </c>
      <c r="N40" s="120">
        <f>COUNTIF('time table'!$AP$5:$AP$75,'item list'!C40)</f>
        <v>0</v>
      </c>
      <c r="O40" s="120">
        <f>COUNTIF('time table'!$AV$5:$AV$75,'item list'!C40)</f>
        <v>0</v>
      </c>
      <c r="P40" s="120">
        <f>COUNTIF('time table'!$BC$5:$BC$75,'item list'!C40)</f>
        <v>0</v>
      </c>
      <c r="Q40" s="120">
        <f>COUNTIF('time table'!$BJ$5:$BJ$75,'item list'!C40)</f>
        <v>0</v>
      </c>
      <c r="R40" s="120">
        <f>COUNTIF('time table'!$BP$5:$BP$75,'item list'!C40)</f>
        <v>0</v>
      </c>
      <c r="S40" s="120">
        <f>COUNTIF('time table'!$BV$5:$BV$75,'item list'!C40)</f>
        <v>0</v>
      </c>
      <c r="T40" s="121" t="e">
        <f>VLOOKUP('item list'!D40,standard!$A$2:$G$5,7,0)</f>
        <v>#N/A</v>
      </c>
      <c r="U40" s="122" t="e">
        <f t="shared" si="47"/>
        <v>#N/A</v>
      </c>
      <c r="V40" s="123">
        <f t="shared" si="48"/>
        <v>0</v>
      </c>
      <c r="W40" s="124">
        <f t="shared" si="49"/>
        <v>0</v>
      </c>
      <c r="X40" s="124">
        <f t="shared" si="50"/>
        <v>0</v>
      </c>
      <c r="Y40" s="124">
        <f t="shared" si="51"/>
        <v>0</v>
      </c>
      <c r="Z40" s="15"/>
      <c r="AA40" s="15"/>
      <c r="AC40" s="131">
        <f t="shared" si="52"/>
        <v>0</v>
      </c>
      <c r="AD40" s="133">
        <f t="shared" si="53"/>
        <v>0</v>
      </c>
    </row>
    <row r="41" spans="1:30">
      <c r="A41" s="151">
        <v>39</v>
      </c>
      <c r="B41" s="111">
        <v>0</v>
      </c>
      <c r="C41" s="114" t="str">
        <f>duration!B41</f>
        <v>Dụng cụ tập bụng Newbody 2016 - LIVE 30'</v>
      </c>
      <c r="D41" s="104"/>
      <c r="E41" s="132">
        <f>VLOOKUP(C41,duration!$B$3:$D$84,2,0)</f>
        <v>26</v>
      </c>
      <c r="F41" s="103" t="str">
        <f>VLOOKUP(C41,duration!$B$3:$D$67,3,0)</f>
        <v>Health Equipment</v>
      </c>
      <c r="G41" s="105">
        <v>850000</v>
      </c>
      <c r="H41" s="102" t="e">
        <f t="shared" ref="H41" si="54">AC41/AD41</f>
        <v>#DIV/0!</v>
      </c>
      <c r="I41" s="120">
        <f>COUNTIF('time table'!$H$5:$H$75,'item list'!C41)</f>
        <v>0</v>
      </c>
      <c r="J41" s="120">
        <f>COUNTIF('time table'!$O$5:$O$75,'item list'!C41)</f>
        <v>0</v>
      </c>
      <c r="K41" s="120">
        <f>COUNTIF('time table'!$V$5:$V$75,'item list'!C41)</f>
        <v>0</v>
      </c>
      <c r="L41" s="120">
        <f>COUNTIF('time table'!$AC$5:$AC$75,'item list'!C41)</f>
        <v>0</v>
      </c>
      <c r="M41" s="120">
        <f>COUNTIF('time table'!$AJ$5:$AJ$75,'item list'!C41)</f>
        <v>0</v>
      </c>
      <c r="N41" s="120">
        <f>COUNTIF('time table'!$AP$5:$AP$75,'item list'!C41)</f>
        <v>0</v>
      </c>
      <c r="O41" s="120">
        <f>COUNTIF('time table'!$AV$5:$AV$75,'item list'!C41)</f>
        <v>0</v>
      </c>
      <c r="P41" s="120">
        <f>COUNTIF('time table'!$BC$5:$BC$75,'item list'!C41)</f>
        <v>0</v>
      </c>
      <c r="Q41" s="120">
        <f>COUNTIF('time table'!$BJ$5:$BJ$75,'item list'!C41)</f>
        <v>0</v>
      </c>
      <c r="R41" s="120">
        <f>COUNTIF('time table'!$BP$5:$BP$75,'item list'!C41)</f>
        <v>0</v>
      </c>
      <c r="S41" s="120">
        <f>COUNTIF('time table'!$BV$5:$BV$75,'item list'!C41)</f>
        <v>0</v>
      </c>
      <c r="T41" s="121" t="e">
        <f>VLOOKUP('item list'!D41,standard!$A$2:$G$5,7,0)</f>
        <v>#N/A</v>
      </c>
      <c r="U41" s="122" t="e">
        <f t="shared" ref="U41" si="55">(S41/7)/T41</f>
        <v>#N/A</v>
      </c>
      <c r="V41" s="123">
        <f t="shared" ref="V41" si="56">I41*E41</f>
        <v>0</v>
      </c>
      <c r="W41" s="124">
        <f t="shared" ref="W41" si="57">J41*E41</f>
        <v>0</v>
      </c>
      <c r="X41" s="124">
        <f t="shared" ref="X41" si="58">K41*E41</f>
        <v>0</v>
      </c>
      <c r="Y41" s="124">
        <f t="shared" ref="Y41" si="59">E41*L41</f>
        <v>0</v>
      </c>
      <c r="Z41" s="15"/>
      <c r="AA41" s="15"/>
      <c r="AC41" s="131">
        <f t="shared" ref="AC41" si="60">AB41*G41</f>
        <v>0</v>
      </c>
      <c r="AD41" s="133">
        <f t="shared" ref="AD41" si="61">(I41+J41+K41+L41+M41+N41+O41+P41+Q41+R41+S41)*E41</f>
        <v>0</v>
      </c>
    </row>
    <row r="42" spans="1:30" ht="30">
      <c r="A42" s="151">
        <v>40</v>
      </c>
      <c r="B42" s="111">
        <v>0</v>
      </c>
      <c r="C42" s="114" t="str">
        <f>duration!B42</f>
        <v>Cao hồng sâm Hàn Quốc 6 năm tuổi</v>
      </c>
      <c r="D42" s="104" t="s">
        <v>139</v>
      </c>
      <c r="E42" s="132">
        <f>VLOOKUP(C42,duration!$B$3:$D$84,2,0)</f>
        <v>19</v>
      </c>
      <c r="F42" s="103" t="str">
        <f>VLOOKUP(C42,duration!$B$3:$D$67,3,0)</f>
        <v>Health Supplement</v>
      </c>
      <c r="G42" s="105">
        <v>1990000</v>
      </c>
      <c r="H42" s="102">
        <f t="shared" ref="H42:H44" si="62">AC42/AD42</f>
        <v>97255.639097744366</v>
      </c>
      <c r="I42" s="120">
        <f>COUNTIF('time table'!$H$5:$H$75,'item list'!C42)</f>
        <v>2</v>
      </c>
      <c r="J42" s="120">
        <f>COUNTIF('time table'!$O$5:$O$75,'item list'!C42)</f>
        <v>2</v>
      </c>
      <c r="K42" s="120">
        <f>COUNTIF('time table'!$V$5:$V$75,'item list'!C42)</f>
        <v>2</v>
      </c>
      <c r="L42" s="120">
        <f>COUNTIF('time table'!$AC$5:$AC$75,'item list'!C42)</f>
        <v>2</v>
      </c>
      <c r="M42" s="120">
        <f>COUNTIF('time table'!$AJ$5:$AJ$75,'item list'!C42)</f>
        <v>2</v>
      </c>
      <c r="N42" s="120">
        <f>COUNTIF('time table'!$AP$5:$AP$75,'item list'!C42)</f>
        <v>2</v>
      </c>
      <c r="O42" s="120">
        <f>COUNTIF('time table'!$AV$5:$AV$75,'item list'!C42)</f>
        <v>2</v>
      </c>
      <c r="P42" s="120">
        <f>COUNTIF('time table'!$BC$5:$BC$75,'item list'!C42)</f>
        <v>0</v>
      </c>
      <c r="Q42" s="120">
        <f>COUNTIF('time table'!$BJ$5:$BJ$75,'item list'!C42)</f>
        <v>0</v>
      </c>
      <c r="R42" s="120">
        <f>COUNTIF('time table'!$BP$5:$BP$75,'item list'!C42)</f>
        <v>0</v>
      </c>
      <c r="S42" s="120">
        <f>COUNTIF('time table'!$BV$5:$BV$75,'item list'!C42)</f>
        <v>0</v>
      </c>
      <c r="T42" s="121" t="e">
        <f>VLOOKUP('item list'!D42,standard!$A$2:$G$5,7,0)</f>
        <v>#N/A</v>
      </c>
      <c r="U42" s="122" t="e">
        <f t="shared" ref="U42:U44" si="63">(S42/7)/T42</f>
        <v>#N/A</v>
      </c>
      <c r="V42" s="123">
        <f t="shared" ref="V42:V44" si="64">I42*E42</f>
        <v>38</v>
      </c>
      <c r="W42" s="124">
        <f t="shared" ref="W42:W44" si="65">J42*E42</f>
        <v>38</v>
      </c>
      <c r="X42" s="124">
        <f t="shared" ref="X42:X44" si="66">K42*E42</f>
        <v>38</v>
      </c>
      <c r="Y42" s="124">
        <f t="shared" ref="Y42:Y44" si="67">E42*L42</f>
        <v>38</v>
      </c>
      <c r="Z42" s="15"/>
      <c r="AA42" s="15"/>
      <c r="AB42" s="14">
        <v>13</v>
      </c>
      <c r="AC42" s="131">
        <f t="shared" ref="AC42:AC44" si="68">AB42*G42</f>
        <v>25870000</v>
      </c>
      <c r="AD42" s="133">
        <f t="shared" ref="AD42:AD44" si="69">(I42+J42+K42+L42+M42+N42+O42+P42+Q42+R42+S42)*E42</f>
        <v>266</v>
      </c>
    </row>
    <row r="43" spans="1:30">
      <c r="A43" s="151">
        <v>41</v>
      </c>
      <c r="B43" s="111">
        <v>0</v>
      </c>
      <c r="C43" s="114" t="str">
        <f>duration!B43</f>
        <v>Bộ đồ lót nữ Vita Bella</v>
      </c>
      <c r="D43" s="104" t="s">
        <v>29</v>
      </c>
      <c r="E43" s="132">
        <f>VLOOKUP(C43,duration!$B$3:$D$84,2,0)</f>
        <v>18</v>
      </c>
      <c r="F43" s="103" t="str">
        <f>VLOOKUP(C43,duration!$B$3:$D$67,3,0)</f>
        <v>Fashion</v>
      </c>
      <c r="G43" s="105">
        <v>590000</v>
      </c>
      <c r="H43" s="102">
        <f t="shared" si="62"/>
        <v>194325.39682539683</v>
      </c>
      <c r="I43" s="120">
        <f>COUNTIF('time table'!$H$5:$H$75,'item list'!C43)</f>
        <v>2</v>
      </c>
      <c r="J43" s="120">
        <f>COUNTIF('time table'!$O$5:$O$75,'item list'!C43)</f>
        <v>2</v>
      </c>
      <c r="K43" s="120">
        <f>COUNTIF('time table'!$V$5:$V$75,'item list'!C43)</f>
        <v>2</v>
      </c>
      <c r="L43" s="120">
        <f>COUNTIF('time table'!$AC$5:$AC$75,'item list'!C43)</f>
        <v>2</v>
      </c>
      <c r="M43" s="120">
        <f>COUNTIF('time table'!$AJ$5:$AJ$75,'item list'!C43)</f>
        <v>2</v>
      </c>
      <c r="N43" s="120">
        <f>COUNTIF('time table'!$AP$5:$AP$75,'item list'!C43)</f>
        <v>2</v>
      </c>
      <c r="O43" s="120">
        <f>COUNTIF('time table'!$AV$5:$AV$75,'item list'!C43)</f>
        <v>2</v>
      </c>
      <c r="P43" s="120">
        <f>COUNTIF('time table'!$BC$5:$BC$75,'item list'!C43)</f>
        <v>0</v>
      </c>
      <c r="Q43" s="120">
        <f>COUNTIF('time table'!$BJ$5:$BJ$75,'item list'!C43)</f>
        <v>0</v>
      </c>
      <c r="R43" s="120">
        <f>COUNTIF('time table'!$BP$5:$BP$75,'item list'!C43)</f>
        <v>0</v>
      </c>
      <c r="S43" s="120">
        <f>COUNTIF('time table'!$BV$5:$BV$75,'item list'!C43)</f>
        <v>0</v>
      </c>
      <c r="T43" s="121">
        <f>VLOOKUP('item list'!D43,standard!$A$2:$G$5,7,0)</f>
        <v>1.5384615384615381</v>
      </c>
      <c r="U43" s="122">
        <f t="shared" si="63"/>
        <v>0</v>
      </c>
      <c r="V43" s="123">
        <f t="shared" si="64"/>
        <v>36</v>
      </c>
      <c r="W43" s="124">
        <f t="shared" si="65"/>
        <v>36</v>
      </c>
      <c r="X43" s="124">
        <f t="shared" si="66"/>
        <v>36</v>
      </c>
      <c r="Y43" s="124">
        <f t="shared" si="67"/>
        <v>36</v>
      </c>
      <c r="Z43" s="15"/>
      <c r="AA43" s="15"/>
      <c r="AB43" s="14">
        <v>83</v>
      </c>
      <c r="AC43" s="131">
        <f t="shared" si="68"/>
        <v>48970000</v>
      </c>
      <c r="AD43" s="133">
        <f t="shared" si="69"/>
        <v>252</v>
      </c>
    </row>
    <row r="44" spans="1:30">
      <c r="A44" s="151">
        <v>42</v>
      </c>
      <c r="B44" s="111">
        <v>0</v>
      </c>
      <c r="C44" s="114" t="str">
        <f>duration!B44</f>
        <v>Khóa thông minh Kinbar - LIVE 30'</v>
      </c>
      <c r="D44" s="104" t="s">
        <v>3</v>
      </c>
      <c r="E44" s="132">
        <f>VLOOKUP(C44,duration!$B$3:$D$84,2,0)</f>
        <v>30.5</v>
      </c>
      <c r="F44" s="103" t="str">
        <f>VLOOKUP(C44,duration!$B$3:$D$67,3,0)</f>
        <v>Home Appliance</v>
      </c>
      <c r="G44" s="105">
        <v>690000</v>
      </c>
      <c r="H44" s="102">
        <f t="shared" si="62"/>
        <v>927540.98360655736</v>
      </c>
      <c r="I44" s="120">
        <f>COUNTIF('time table'!$H$5:$H$75,'item list'!C44)</f>
        <v>1</v>
      </c>
      <c r="J44" s="120">
        <f>COUNTIF('time table'!$O$5:$O$75,'item list'!C44)</f>
        <v>1</v>
      </c>
      <c r="K44" s="120">
        <f>COUNTIF('time table'!$V$5:$V$75,'item list'!C44)</f>
        <v>1</v>
      </c>
      <c r="L44" s="120">
        <f>COUNTIF('time table'!$AC$5:$AC$75,'item list'!C44)</f>
        <v>1</v>
      </c>
      <c r="M44" s="120">
        <f>COUNTIF('time table'!$AJ$5:$AJ$75,'item list'!C44)</f>
        <v>1</v>
      </c>
      <c r="N44" s="120">
        <f>COUNTIF('time table'!$AP$5:$AP$75,'item list'!C44)</f>
        <v>1</v>
      </c>
      <c r="O44" s="120">
        <f>COUNTIF('time table'!$AV$5:$AV$75,'item list'!C44)</f>
        <v>1</v>
      </c>
      <c r="P44" s="120">
        <f>COUNTIF('time table'!$BC$5:$BC$75,'item list'!C44)</f>
        <v>0</v>
      </c>
      <c r="Q44" s="120">
        <f>COUNTIF('time table'!$BJ$5:$BJ$75,'item list'!C44)</f>
        <v>0</v>
      </c>
      <c r="R44" s="120">
        <f>COUNTIF('time table'!$BP$5:$BP$75,'item list'!C44)</f>
        <v>0</v>
      </c>
      <c r="S44" s="120">
        <f>COUNTIF('time table'!$BV$5:$BV$75,'item list'!C44)</f>
        <v>0</v>
      </c>
      <c r="T44" s="121">
        <f>VLOOKUP('item list'!D44,standard!$A$2:$G$5,7,0)</f>
        <v>2.3076923076923075</v>
      </c>
      <c r="U44" s="122">
        <f t="shared" si="63"/>
        <v>0</v>
      </c>
      <c r="V44" s="123">
        <f t="shared" si="64"/>
        <v>30.5</v>
      </c>
      <c r="W44" s="124">
        <f t="shared" si="65"/>
        <v>30.5</v>
      </c>
      <c r="X44" s="124">
        <f t="shared" si="66"/>
        <v>30.5</v>
      </c>
      <c r="Y44" s="124">
        <f t="shared" si="67"/>
        <v>30.5</v>
      </c>
      <c r="Z44" s="15"/>
      <c r="AA44" s="15"/>
      <c r="AB44" s="14">
        <v>287</v>
      </c>
      <c r="AC44" s="131">
        <f t="shared" si="68"/>
        <v>198030000</v>
      </c>
      <c r="AD44" s="133">
        <f t="shared" si="69"/>
        <v>213.5</v>
      </c>
    </row>
    <row r="45" spans="1:30">
      <c r="A45" s="151">
        <v>43</v>
      </c>
      <c r="B45" s="111">
        <v>0</v>
      </c>
      <c r="C45" s="114" t="str">
        <f>duration!B45</f>
        <v>Túi xách Magicom</v>
      </c>
      <c r="D45" s="104" t="s">
        <v>29</v>
      </c>
      <c r="E45" s="132">
        <f>VLOOKUP(C45,duration!$B$3:$D$84,2,0)</f>
        <v>19.5</v>
      </c>
      <c r="F45" s="103" t="str">
        <f>VLOOKUP(C45,duration!$B$3:$D$67,3,0)</f>
        <v>Accessory</v>
      </c>
      <c r="G45" s="105">
        <v>690000</v>
      </c>
      <c r="H45" s="102">
        <f t="shared" ref="H45:H46" si="70">AC45/AD45</f>
        <v>136483.51648351649</v>
      </c>
      <c r="I45" s="120">
        <f>COUNTIF('time table'!$H$5:$H$75,'item list'!C45)</f>
        <v>1</v>
      </c>
      <c r="J45" s="120">
        <f>COUNTIF('time table'!$O$5:$O$75,'item list'!C45)</f>
        <v>1</v>
      </c>
      <c r="K45" s="120">
        <f>COUNTIF('time table'!$V$5:$V$75,'item list'!C45)</f>
        <v>1</v>
      </c>
      <c r="L45" s="120">
        <f>COUNTIF('time table'!$AC$5:$AC$75,'item list'!C45)</f>
        <v>1</v>
      </c>
      <c r="M45" s="120">
        <f>COUNTIF('time table'!$AJ$5:$AJ$75,'item list'!C45)</f>
        <v>1</v>
      </c>
      <c r="N45" s="120">
        <f>COUNTIF('time table'!$AP$5:$AP$75,'item list'!C45)</f>
        <v>1</v>
      </c>
      <c r="O45" s="120">
        <f>COUNTIF('time table'!$AV$5:$AV$75,'item list'!C45)</f>
        <v>1</v>
      </c>
      <c r="P45" s="120">
        <f>COUNTIF('time table'!$BC$5:$BC$75,'item list'!C45)</f>
        <v>0</v>
      </c>
      <c r="Q45" s="120">
        <f>COUNTIF('time table'!$BJ$5:$BJ$75,'item list'!C45)</f>
        <v>0</v>
      </c>
      <c r="R45" s="120">
        <f>COUNTIF('time table'!$BP$5:$BP$75,'item list'!C45)</f>
        <v>0</v>
      </c>
      <c r="S45" s="120">
        <f>COUNTIF('time table'!$BV$5:$BV$75,'item list'!C45)</f>
        <v>0</v>
      </c>
      <c r="T45" s="121">
        <f>VLOOKUP('item list'!D45,standard!$A$2:$G$5,7,0)</f>
        <v>1.5384615384615381</v>
      </c>
      <c r="U45" s="122">
        <f t="shared" ref="U45:U46" si="71">(S45/7)/T45</f>
        <v>0</v>
      </c>
      <c r="V45" s="123">
        <f t="shared" ref="V45:V46" si="72">I45*E45</f>
        <v>19.5</v>
      </c>
      <c r="W45" s="124">
        <f t="shared" ref="W45:W46" si="73">J45*E45</f>
        <v>19.5</v>
      </c>
      <c r="X45" s="124">
        <f t="shared" ref="X45:X46" si="74">K45*E45</f>
        <v>19.5</v>
      </c>
      <c r="Y45" s="124">
        <f t="shared" ref="Y45:Y46" si="75">E45*L45</f>
        <v>19.5</v>
      </c>
      <c r="Z45" s="15"/>
      <c r="AA45" s="15"/>
      <c r="AB45" s="14">
        <v>27</v>
      </c>
      <c r="AC45" s="131">
        <f t="shared" ref="AC45:AC46" si="76">AB45*G45</f>
        <v>18630000</v>
      </c>
      <c r="AD45" s="133">
        <f t="shared" ref="AD45:AD46" si="77">(I45+J45+K45+L45+M45+N45+O45+P45+Q45+R45+S45)*E45</f>
        <v>136.5</v>
      </c>
    </row>
    <row r="46" spans="1:30">
      <c r="A46" s="151">
        <v>44</v>
      </c>
      <c r="B46" s="111">
        <v>0</v>
      </c>
      <c r="C46" s="114" t="str">
        <f>duration!B46</f>
        <v>Bộ dao 8 món GoodLife - LIVE 30'</v>
      </c>
      <c r="D46" s="104" t="s">
        <v>2</v>
      </c>
      <c r="E46" s="132">
        <f>VLOOKUP(C46,duration!$B$3:$D$84,2,0)</f>
        <v>29.5</v>
      </c>
      <c r="F46" s="103" t="str">
        <f>VLOOKUP(C46,duration!$B$3:$D$67,3,0)</f>
        <v>Home Appliance</v>
      </c>
      <c r="G46" s="105">
        <v>590000</v>
      </c>
      <c r="H46" s="102">
        <f t="shared" si="70"/>
        <v>840000</v>
      </c>
      <c r="I46" s="120">
        <f>COUNTIF('time table'!$H$5:$H$75,'item list'!C46)</f>
        <v>0</v>
      </c>
      <c r="J46" s="120">
        <f>COUNTIF('time table'!$O$5:$O$75,'item list'!C46)</f>
        <v>0</v>
      </c>
      <c r="K46" s="120">
        <f>COUNTIF('time table'!$V$5:$V$75,'item list'!C46)</f>
        <v>0</v>
      </c>
      <c r="L46" s="120">
        <f>COUNTIF('time table'!$AC$5:$AC$75,'item list'!C46)</f>
        <v>2</v>
      </c>
      <c r="M46" s="120">
        <f>COUNTIF('time table'!$AJ$5:$AJ$75,'item list'!C46)</f>
        <v>2</v>
      </c>
      <c r="N46" s="120">
        <f>COUNTIF('time table'!$AP$5:$AP$75,'item list'!C46)</f>
        <v>2</v>
      </c>
      <c r="O46" s="120">
        <f>COUNTIF('time table'!$AV$5:$AV$75,'item list'!C46)</f>
        <v>2</v>
      </c>
      <c r="P46" s="120">
        <f>COUNTIF('time table'!$BC$5:$BC$75,'item list'!C46)</f>
        <v>0</v>
      </c>
      <c r="Q46" s="120">
        <f>COUNTIF('time table'!$BJ$5:$BJ$75,'item list'!C46)</f>
        <v>0</v>
      </c>
      <c r="R46" s="120">
        <f>COUNTIF('time table'!$BP$5:$BP$75,'item list'!C46)</f>
        <v>0</v>
      </c>
      <c r="S46" s="120">
        <f>COUNTIF('time table'!$BV$5:$BV$75,'item list'!C46)</f>
        <v>0</v>
      </c>
      <c r="T46" s="121">
        <f>VLOOKUP('item list'!D46,standard!$A$2:$G$5,7,0)</f>
        <v>1.3076923076923077</v>
      </c>
      <c r="U46" s="122">
        <f t="shared" si="71"/>
        <v>0</v>
      </c>
      <c r="V46" s="123">
        <f t="shared" si="72"/>
        <v>0</v>
      </c>
      <c r="W46" s="124">
        <f t="shared" si="73"/>
        <v>0</v>
      </c>
      <c r="X46" s="124">
        <f t="shared" si="74"/>
        <v>0</v>
      </c>
      <c r="Y46" s="124">
        <f t="shared" si="75"/>
        <v>59</v>
      </c>
      <c r="Z46" s="15"/>
      <c r="AA46" s="15"/>
      <c r="AB46" s="14">
        <v>336</v>
      </c>
      <c r="AC46" s="131">
        <f t="shared" si="76"/>
        <v>198240000</v>
      </c>
      <c r="AD46" s="133">
        <f t="shared" si="77"/>
        <v>236</v>
      </c>
    </row>
    <row r="47" spans="1:30" ht="30">
      <c r="A47" s="151"/>
      <c r="B47" s="111">
        <v>0</v>
      </c>
      <c r="C47" s="114" t="str">
        <f>duration!B47</f>
        <v>Bếp điện quang Saijodenki</v>
      </c>
      <c r="D47" s="104" t="s">
        <v>29</v>
      </c>
      <c r="E47" s="132">
        <f>VLOOKUP(C47,duration!$B$3:$D$84,2,0)</f>
        <v>15.5</v>
      </c>
      <c r="F47" s="103" t="str">
        <f>VLOOKUP(C47,duration!$B$3:$D$67,3,0)</f>
        <v>Kitchen Electronics</v>
      </c>
      <c r="G47" s="105">
        <v>1090000</v>
      </c>
      <c r="H47" s="102">
        <f t="shared" ref="H47" si="78">AC47/AD47</f>
        <v>246129.03225806452</v>
      </c>
      <c r="I47" s="120">
        <f>COUNTIF('time table'!$H$5:$H$75,'item list'!C47)</f>
        <v>0</v>
      </c>
      <c r="J47" s="120">
        <f>COUNTIF('time table'!$O$5:$O$75,'item list'!C47)</f>
        <v>0</v>
      </c>
      <c r="K47" s="120">
        <f>COUNTIF('time table'!$V$5:$V$75,'item list'!C47)</f>
        <v>0</v>
      </c>
      <c r="L47" s="120">
        <f>COUNTIF('time table'!$AC$5:$AC$75,'item list'!C47)</f>
        <v>1</v>
      </c>
      <c r="M47" s="120">
        <f>COUNTIF('time table'!$AJ$5:$AJ$75,'item list'!C47)</f>
        <v>1</v>
      </c>
      <c r="N47" s="120">
        <f>COUNTIF('time table'!$AP$5:$AP$75,'item list'!C47)</f>
        <v>1</v>
      </c>
      <c r="O47" s="120">
        <f>COUNTIF('time table'!$AV$5:$AV$75,'item list'!C47)</f>
        <v>1</v>
      </c>
      <c r="P47" s="120">
        <f>COUNTIF('time table'!$BC$5:$BC$75,'item list'!C47)</f>
        <v>0</v>
      </c>
      <c r="Q47" s="120">
        <f>COUNTIF('time table'!$BJ$5:$BJ$75,'item list'!C47)</f>
        <v>0</v>
      </c>
      <c r="R47" s="120">
        <f>COUNTIF('time table'!$BP$5:$BP$75,'item list'!C47)</f>
        <v>0</v>
      </c>
      <c r="S47" s="120">
        <f>COUNTIF('time table'!$BV$5:$BV$75,'item list'!C47)</f>
        <v>0</v>
      </c>
      <c r="T47" s="121">
        <f>VLOOKUP('item list'!D47,standard!$A$2:$G$5,7,0)</f>
        <v>1.5384615384615381</v>
      </c>
      <c r="U47" s="122">
        <f t="shared" ref="U47" si="79">(S47/7)/T47</f>
        <v>0</v>
      </c>
      <c r="V47" s="123">
        <f t="shared" ref="V47" si="80">I47*E47</f>
        <v>0</v>
      </c>
      <c r="W47" s="124">
        <f t="shared" ref="W47" si="81">J47*E47</f>
        <v>0</v>
      </c>
      <c r="X47" s="124">
        <f t="shared" ref="X47" si="82">K47*E47</f>
        <v>0</v>
      </c>
      <c r="Y47" s="124">
        <f t="shared" ref="Y47" si="83">E47*L47</f>
        <v>15.5</v>
      </c>
      <c r="Z47" s="15"/>
      <c r="AA47" s="15"/>
      <c r="AB47" s="14">
        <v>14</v>
      </c>
      <c r="AC47" s="131">
        <f t="shared" ref="AC47" si="84">AB47*G47</f>
        <v>15260000</v>
      </c>
      <c r="AD47" s="133">
        <f t="shared" ref="AD47" si="85">(I47+J47+K47+L47+M47+N47+O47+P47+Q47+R47+S47)*E47</f>
        <v>62</v>
      </c>
    </row>
    <row r="48" spans="1:30" ht="30">
      <c r="A48" s="151"/>
      <c r="B48" s="111">
        <v>0</v>
      </c>
      <c r="C48" s="114" t="str">
        <f>duration!B48</f>
        <v>Điện thoại di động Coocel M4</v>
      </c>
      <c r="D48" s="104" t="s">
        <v>29</v>
      </c>
      <c r="E48" s="132">
        <f>VLOOKUP(C48,duration!$B$3:$D$84,2,0)</f>
        <v>19</v>
      </c>
      <c r="F48" s="103" t="str">
        <f>VLOOKUP(C48,duration!$B$3:$D$67,3,0)</f>
        <v>Digital - Electronics</v>
      </c>
      <c r="G48" s="105">
        <v>1790000</v>
      </c>
      <c r="H48" s="102">
        <f t="shared" ref="H48:H49" si="86">AC48/AD48</f>
        <v>235526.31578947368</v>
      </c>
      <c r="I48" s="120">
        <f>COUNTIF('time table'!$H$5:$H$75,'item list'!C48)</f>
        <v>2</v>
      </c>
      <c r="J48" s="120">
        <f>COUNTIF('time table'!$O$5:$O$75,'item list'!C48)</f>
        <v>2</v>
      </c>
      <c r="K48" s="120">
        <f>COUNTIF('time table'!$V$5:$V$75,'item list'!C48)</f>
        <v>2</v>
      </c>
      <c r="L48" s="120">
        <f>COUNTIF('time table'!$AC$5:$AC$75,'item list'!C48)</f>
        <v>0</v>
      </c>
      <c r="M48" s="120">
        <f>COUNTIF('time table'!$AJ$5:$AJ$75,'item list'!C48)</f>
        <v>0</v>
      </c>
      <c r="N48" s="120">
        <f>COUNTIF('time table'!$AP$5:$AP$75,'item list'!C48)</f>
        <v>0</v>
      </c>
      <c r="O48" s="120">
        <f>COUNTIF('time table'!$AV$5:$AV$75,'item list'!C48)</f>
        <v>0</v>
      </c>
      <c r="P48" s="120">
        <f>COUNTIF('time table'!$BC$5:$BC$75,'item list'!C48)</f>
        <v>0</v>
      </c>
      <c r="Q48" s="120">
        <f>COUNTIF('time table'!$BJ$5:$BJ$75,'item list'!C48)</f>
        <v>0</v>
      </c>
      <c r="R48" s="120">
        <f>COUNTIF('time table'!$BP$5:$BP$75,'item list'!C48)</f>
        <v>0</v>
      </c>
      <c r="S48" s="120">
        <f>COUNTIF('time table'!$BV$5:$BV$75,'item list'!C48)</f>
        <v>0</v>
      </c>
      <c r="T48" s="121">
        <f>VLOOKUP('item list'!D48,standard!$A$2:$G$5,7,0)</f>
        <v>1.5384615384615381</v>
      </c>
      <c r="U48" s="122">
        <f t="shared" ref="U48:U49" si="87">(S48/7)/T48</f>
        <v>0</v>
      </c>
      <c r="V48" s="123">
        <f t="shared" ref="V48:V49" si="88">I48*E48</f>
        <v>38</v>
      </c>
      <c r="W48" s="124">
        <f t="shared" ref="W48:W49" si="89">J48*E48</f>
        <v>38</v>
      </c>
      <c r="X48" s="124">
        <f t="shared" ref="X48:X49" si="90">K48*E48</f>
        <v>38</v>
      </c>
      <c r="Y48" s="124">
        <f t="shared" ref="Y48:Y49" si="91">E48*L48</f>
        <v>0</v>
      </c>
      <c r="Z48" s="15"/>
      <c r="AA48" s="15"/>
      <c r="AB48" s="14">
        <v>15</v>
      </c>
      <c r="AC48" s="131">
        <f t="shared" ref="AC48:AC49" si="92">AB48*G48</f>
        <v>26850000</v>
      </c>
      <c r="AD48" s="133">
        <f t="shared" ref="AD48:AD49" si="93">(I48+J48+K48+L48+M48+N48+O48+P48+Q48+R48+S48)*E48</f>
        <v>114</v>
      </c>
    </row>
    <row r="49" spans="1:30" ht="30">
      <c r="A49" s="151"/>
      <c r="B49" s="111">
        <v>0</v>
      </c>
      <c r="C49" s="114" t="str">
        <f>duration!B49</f>
        <v>Bộ cưa GoodLife</v>
      </c>
      <c r="D49" s="104" t="s">
        <v>29</v>
      </c>
      <c r="E49" s="132">
        <f>VLOOKUP(C49,duration!$B$3:$D$84,2,0)</f>
        <v>17</v>
      </c>
      <c r="F49" s="103" t="str">
        <f>VLOOKUP(C49,duration!$B$3:$D$67,3,0)</f>
        <v>Household</v>
      </c>
      <c r="G49" s="105">
        <v>499000</v>
      </c>
      <c r="H49" s="102">
        <f t="shared" si="86"/>
        <v>78274.509803921566</v>
      </c>
      <c r="I49" s="120">
        <f>COUNTIF('time table'!$H$5:$H$75,'item list'!C49)</f>
        <v>2</v>
      </c>
      <c r="J49" s="120">
        <f>COUNTIF('time table'!$O$5:$O$75,'item list'!C49)</f>
        <v>2</v>
      </c>
      <c r="K49" s="120">
        <f>COUNTIF('time table'!$V$5:$V$75,'item list'!C49)</f>
        <v>2</v>
      </c>
      <c r="L49" s="120">
        <f>COUNTIF('time table'!$AC$5:$AC$75,'item list'!C49)</f>
        <v>0</v>
      </c>
      <c r="M49" s="120">
        <f>COUNTIF('time table'!$AJ$5:$AJ$75,'item list'!C49)</f>
        <v>0</v>
      </c>
      <c r="N49" s="120">
        <f>COUNTIF('time table'!$AP$5:$AP$75,'item list'!C49)</f>
        <v>0</v>
      </c>
      <c r="O49" s="120">
        <f>COUNTIF('time table'!$AV$5:$AV$75,'item list'!C49)</f>
        <v>0</v>
      </c>
      <c r="P49" s="120">
        <f>COUNTIF('time table'!$BC$5:$BC$75,'item list'!C49)</f>
        <v>0</v>
      </c>
      <c r="Q49" s="120">
        <f>COUNTIF('time table'!$BJ$5:$BJ$75,'item list'!C49)</f>
        <v>0</v>
      </c>
      <c r="R49" s="120">
        <f>COUNTIF('time table'!$BP$5:$BP$75,'item list'!C49)</f>
        <v>0</v>
      </c>
      <c r="S49" s="120">
        <f>COUNTIF('time table'!$BV$5:$BV$75,'item list'!C49)</f>
        <v>0</v>
      </c>
      <c r="T49" s="121">
        <f>VLOOKUP('item list'!D49,standard!$A$2:$G$5,7,0)</f>
        <v>1.5384615384615381</v>
      </c>
      <c r="U49" s="122">
        <f t="shared" si="87"/>
        <v>0</v>
      </c>
      <c r="V49" s="123">
        <f t="shared" si="88"/>
        <v>34</v>
      </c>
      <c r="W49" s="124">
        <f t="shared" si="89"/>
        <v>34</v>
      </c>
      <c r="X49" s="124">
        <f t="shared" si="90"/>
        <v>34</v>
      </c>
      <c r="Y49" s="124">
        <f t="shared" si="91"/>
        <v>0</v>
      </c>
      <c r="Z49" s="15"/>
      <c r="AA49" s="15"/>
      <c r="AB49" s="14">
        <v>16</v>
      </c>
      <c r="AC49" s="131">
        <f t="shared" si="92"/>
        <v>7984000</v>
      </c>
      <c r="AD49" s="133">
        <f t="shared" si="93"/>
        <v>102</v>
      </c>
    </row>
    <row r="50" spans="1:30">
      <c r="A50" s="152"/>
      <c r="B50" s="111">
        <v>0</v>
      </c>
      <c r="C50" s="114" t="str">
        <f>duration!B50</f>
        <v>Nón BH Asia</v>
      </c>
      <c r="D50" s="104" t="s">
        <v>29</v>
      </c>
      <c r="E50" s="132">
        <f>VLOOKUP(C50,duration!$B$3:$D$84,2,0)</f>
        <v>15.5</v>
      </c>
      <c r="F50" s="103" t="str">
        <f>VLOOKUP(C50,duration!$B$3:$D$67,3,0)</f>
        <v>Fashion</v>
      </c>
      <c r="G50" s="105">
        <v>650000</v>
      </c>
      <c r="H50" s="102">
        <f t="shared" ref="H50" si="94">AC50/AD50</f>
        <v>118817.20430107527</v>
      </c>
      <c r="I50" s="120">
        <f>COUNTIF('time table'!$H$5:$H$75,'item list'!C50)</f>
        <v>2</v>
      </c>
      <c r="J50" s="120">
        <f>COUNTIF('time table'!$O$5:$O$75,'item list'!C50)</f>
        <v>2</v>
      </c>
      <c r="K50" s="120">
        <f>COUNTIF('time table'!$V$5:$V$75,'item list'!C50)</f>
        <v>2</v>
      </c>
      <c r="L50" s="120">
        <f>COUNTIF('time table'!$AC$5:$AC$75,'item list'!C50)</f>
        <v>0</v>
      </c>
      <c r="M50" s="120">
        <f>COUNTIF('time table'!$AJ$5:$AJ$75,'item list'!C50)</f>
        <v>0</v>
      </c>
      <c r="N50" s="120">
        <f>COUNTIF('time table'!$AP$5:$AP$75,'item list'!C50)</f>
        <v>0</v>
      </c>
      <c r="O50" s="120">
        <f>COUNTIF('time table'!$AV$5:$AV$75,'item list'!C50)</f>
        <v>0</v>
      </c>
      <c r="P50" s="120">
        <f>COUNTIF('time table'!$BC$5:$BC$75,'item list'!C50)</f>
        <v>0</v>
      </c>
      <c r="Q50" s="120">
        <f>COUNTIF('time table'!$BJ$5:$BJ$75,'item list'!C50)</f>
        <v>0</v>
      </c>
      <c r="R50" s="120">
        <f>COUNTIF('time table'!$BP$5:$BP$75,'item list'!C50)</f>
        <v>0</v>
      </c>
      <c r="S50" s="120">
        <f>COUNTIF('time table'!$BV$5:$BV$75,'item list'!C50)</f>
        <v>0</v>
      </c>
      <c r="T50" s="121">
        <f>VLOOKUP('item list'!D50,standard!$A$2:$G$5,7,0)</f>
        <v>1.5384615384615381</v>
      </c>
      <c r="U50" s="122">
        <f t="shared" ref="U50" si="95">(S50/7)/T50</f>
        <v>0</v>
      </c>
      <c r="V50" s="123">
        <f t="shared" ref="V50" si="96">I50*E50</f>
        <v>31</v>
      </c>
      <c r="W50" s="124">
        <f t="shared" ref="W50" si="97">J50*E50</f>
        <v>31</v>
      </c>
      <c r="X50" s="124">
        <f t="shared" ref="X50" si="98">K50*E50</f>
        <v>31</v>
      </c>
      <c r="Y50" s="124">
        <f t="shared" ref="Y50" si="99">E50*L50</f>
        <v>0</v>
      </c>
      <c r="Z50" s="15"/>
      <c r="AA50" s="15"/>
      <c r="AB50" s="14">
        <v>17</v>
      </c>
      <c r="AC50" s="131">
        <f t="shared" ref="AC50" si="100">AB50*G50</f>
        <v>11050000</v>
      </c>
      <c r="AD50" s="133">
        <f t="shared" ref="AD50" si="101">(I50+J50+K50+L50+M50+N50+O50+P50+Q50+R50+S50)*E50</f>
        <v>93</v>
      </c>
    </row>
    <row r="51" spans="1:30">
      <c r="A51" s="152"/>
      <c r="B51" s="111">
        <v>0</v>
      </c>
      <c r="C51" s="114" t="str">
        <f>duration!B51</f>
        <v>Vòi nước đa năng Magic Hose</v>
      </c>
      <c r="D51" s="104" t="s">
        <v>29</v>
      </c>
      <c r="E51" s="132">
        <f>VLOOKUP(C51,duration!$B$3:$D$84,2,0)</f>
        <v>17.5</v>
      </c>
      <c r="F51" s="103" t="str">
        <f>VLOOKUP(C51,duration!$B$3:$D$67,3,0)</f>
        <v>Household</v>
      </c>
      <c r="G51" s="105">
        <v>650001</v>
      </c>
      <c r="H51" s="102">
        <v>590000</v>
      </c>
      <c r="I51" s="120">
        <f>COUNTIF('time table'!$H$5:$H$75,'item list'!C51)</f>
        <v>1</v>
      </c>
      <c r="J51" s="120">
        <f>COUNTIF('time table'!$O$5:$O$75,'item list'!C51)</f>
        <v>1</v>
      </c>
      <c r="K51" s="120">
        <f>COUNTIF('time table'!$V$5:$V$75,'item list'!C51)</f>
        <v>1</v>
      </c>
      <c r="L51" s="120">
        <f>COUNTIF('time table'!$AC$5:$AC$75,'item list'!C51)</f>
        <v>0</v>
      </c>
      <c r="M51" s="120">
        <f>COUNTIF('time table'!$AJ$5:$AJ$75,'item list'!C51)</f>
        <v>0</v>
      </c>
      <c r="N51" s="120">
        <f>COUNTIF('time table'!$AP$5:$AP$75,'item list'!C51)</f>
        <v>0</v>
      </c>
      <c r="O51" s="120">
        <f>COUNTIF('time table'!$AV$5:$AV$75,'item list'!C51)</f>
        <v>0</v>
      </c>
      <c r="P51" s="120">
        <f>COUNTIF('time table'!$BC$5:$BC$75,'item list'!C51)</f>
        <v>0</v>
      </c>
      <c r="Q51" s="120">
        <f>COUNTIF('time table'!$BJ$5:$BJ$75,'item list'!C51)</f>
        <v>0</v>
      </c>
      <c r="R51" s="120">
        <f>COUNTIF('time table'!$BP$5:$BP$75,'item list'!C51)</f>
        <v>0</v>
      </c>
      <c r="S51" s="120">
        <f>COUNTIF('time table'!$BV$5:$BV$75,'item list'!C51)</f>
        <v>0</v>
      </c>
      <c r="T51" s="121">
        <f>VLOOKUP('item list'!D51,standard!$A$2:$G$5,7,0)</f>
        <v>1.5384615384615381</v>
      </c>
      <c r="U51" s="122">
        <f t="shared" ref="U51" si="102">(S51/7)/T51</f>
        <v>0</v>
      </c>
      <c r="V51" s="123">
        <f t="shared" ref="V51" si="103">I51*E51</f>
        <v>17.5</v>
      </c>
      <c r="W51" s="124">
        <f t="shared" ref="W51" si="104">J51*E51</f>
        <v>17.5</v>
      </c>
      <c r="X51" s="124">
        <f t="shared" ref="X51" si="105">K51*E51</f>
        <v>17.5</v>
      </c>
      <c r="Y51" s="124">
        <f t="shared" ref="Y51" si="106">E51*L51</f>
        <v>0</v>
      </c>
      <c r="Z51" s="15"/>
      <c r="AA51" s="15"/>
      <c r="AB51" s="14">
        <v>18</v>
      </c>
      <c r="AC51" s="131">
        <f t="shared" ref="AC51" si="107">AB51*G51</f>
        <v>11700018</v>
      </c>
      <c r="AD51" s="133">
        <f t="shared" ref="AD51" si="108">(I51+J51+K51+L51+M51+N51+O51+P51+Q51+R51+S51)*E51</f>
        <v>52.5</v>
      </c>
    </row>
    <row r="52" spans="1:30">
      <c r="A52" s="152"/>
      <c r="C52" s="114"/>
      <c r="D52" s="104"/>
      <c r="E52" s="132"/>
      <c r="F52" s="103"/>
      <c r="G52" s="105"/>
      <c r="H52" s="102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1"/>
      <c r="U52" s="122"/>
      <c r="V52" s="123"/>
      <c r="W52" s="124"/>
      <c r="X52" s="124"/>
      <c r="Y52" s="124"/>
      <c r="Z52" s="15"/>
      <c r="AA52" s="15"/>
      <c r="AC52" s="131"/>
      <c r="AD52" s="133"/>
    </row>
    <row r="53" spans="1:30">
      <c r="A53" s="152"/>
      <c r="C53" s="114"/>
      <c r="D53" s="104"/>
      <c r="E53" s="132"/>
      <c r="F53" s="103"/>
      <c r="G53" s="105"/>
      <c r="H53" s="102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1"/>
      <c r="U53" s="122"/>
      <c r="V53" s="123"/>
      <c r="W53" s="124"/>
      <c r="X53" s="124"/>
      <c r="Y53" s="124"/>
      <c r="Z53" s="15"/>
      <c r="AA53" s="15"/>
      <c r="AC53" s="131"/>
      <c r="AD53" s="133"/>
    </row>
    <row r="54" spans="1:30">
      <c r="A54" s="151"/>
      <c r="C54" s="114"/>
      <c r="D54" s="104"/>
      <c r="E54" s="132"/>
      <c r="F54" s="103"/>
      <c r="G54" s="105"/>
      <c r="H54" s="102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1"/>
      <c r="U54" s="122"/>
      <c r="V54" s="123"/>
      <c r="W54" s="124"/>
      <c r="X54" s="124"/>
      <c r="Y54" s="124"/>
      <c r="Z54" s="15"/>
      <c r="AA54" s="15"/>
      <c r="AC54" s="131"/>
      <c r="AD54" s="133"/>
    </row>
    <row r="55" spans="1:30">
      <c r="A55" s="135">
        <v>56</v>
      </c>
      <c r="B55" s="111">
        <v>0</v>
      </c>
      <c r="C55" s="136" t="s">
        <v>154</v>
      </c>
    </row>
    <row r="56" spans="1:30">
      <c r="A56" s="135">
        <v>57</v>
      </c>
      <c r="C56" s="136" t="s">
        <v>155</v>
      </c>
    </row>
    <row r="57" spans="1:30">
      <c r="A57" s="135">
        <v>58</v>
      </c>
      <c r="C57" s="136" t="s">
        <v>156</v>
      </c>
    </row>
    <row r="58" spans="1:30">
      <c r="A58" s="135">
        <v>59</v>
      </c>
      <c r="C58" s="136" t="s">
        <v>157</v>
      </c>
    </row>
    <row r="59" spans="1:30">
      <c r="A59" s="135">
        <v>60</v>
      </c>
      <c r="C59" s="136" t="s">
        <v>158</v>
      </c>
    </row>
  </sheetData>
  <autoFilter ref="A2:U21"/>
  <mergeCells count="1">
    <mergeCell ref="A1:B1"/>
  </mergeCells>
  <phoneticPr fontId="3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list'!$D$3:$D$58,standard!A2)</f>
        <v>7</v>
      </c>
      <c r="D2" s="7">
        <f>(B2*C2*20)/60</f>
        <v>7</v>
      </c>
      <c r="E2" s="8">
        <f>D2/$D$6</f>
        <v>0.29914529914529914</v>
      </c>
      <c r="F2" s="11">
        <f>$F$6*E2</f>
        <v>5.3846153846153841</v>
      </c>
      <c r="G2" s="12">
        <f>((F2*60)/20)/C2</f>
        <v>2.3076923076923075</v>
      </c>
    </row>
    <row r="3" spans="1:7">
      <c r="A3" s="1" t="s">
        <v>10</v>
      </c>
      <c r="B3" s="9">
        <v>1.7</v>
      </c>
      <c r="C3" s="2">
        <f>COUNTIF('item list'!$D$3:$D$58,standard!A3)</f>
        <v>12</v>
      </c>
      <c r="D3" s="7">
        <f>(B3*C3*20)/60</f>
        <v>6.8</v>
      </c>
      <c r="E3" s="8">
        <f>D3/$D$6</f>
        <v>0.29059829059829062</v>
      </c>
      <c r="F3" s="11">
        <f>$F$6*E3</f>
        <v>5.2307692307692308</v>
      </c>
      <c r="G3" s="12">
        <f>((F3*60)/20)/C3</f>
        <v>1.3076923076923077</v>
      </c>
    </row>
    <row r="4" spans="1:7">
      <c r="A4" s="1" t="s">
        <v>11</v>
      </c>
      <c r="B4" s="9">
        <v>0.7</v>
      </c>
      <c r="C4" s="2">
        <f>COUNTIF('item list'!$D$3:$D$58,standard!A4)</f>
        <v>4</v>
      </c>
      <c r="D4" s="7">
        <f>(B4*C4*20)/60</f>
        <v>0.93333333333333335</v>
      </c>
      <c r="E4" s="8">
        <f>D4/$D$6</f>
        <v>3.9886039886039892E-2</v>
      </c>
      <c r="F4" s="11">
        <f>$F$6*E4</f>
        <v>0.71794871794871806</v>
      </c>
      <c r="G4" s="12">
        <f>((F4*60)/20)/C4</f>
        <v>0.53846153846153855</v>
      </c>
    </row>
    <row r="5" spans="1:7">
      <c r="A5" s="1" t="s">
        <v>12</v>
      </c>
      <c r="B5" s="9">
        <v>2</v>
      </c>
      <c r="C5" s="2">
        <f>COUNTIF('item list'!$D$3:$D$58,standard!A5)</f>
        <v>13</v>
      </c>
      <c r="D5" s="7">
        <f>(B5*C5*20)/60</f>
        <v>8.6666666666666661</v>
      </c>
      <c r="E5" s="8">
        <f>D5/$D$6</f>
        <v>0.37037037037037035</v>
      </c>
      <c r="F5" s="11">
        <f>$F$6*E5</f>
        <v>6.6666666666666661</v>
      </c>
      <c r="G5" s="12">
        <f>((F5*60)/20)/C5</f>
        <v>1.5384615384615381</v>
      </c>
    </row>
    <row r="6" spans="1:7">
      <c r="A6" s="1" t="s">
        <v>33</v>
      </c>
      <c r="B6" s="1"/>
      <c r="C6" s="2">
        <f>SUM(C2:C5)</f>
        <v>36</v>
      </c>
      <c r="D6" s="7">
        <f>SUM(D2:D5)</f>
        <v>23.4</v>
      </c>
      <c r="E6" s="8">
        <f>SUM(E2:E5)</f>
        <v>1</v>
      </c>
      <c r="F6" s="11">
        <v>18</v>
      </c>
      <c r="G6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RowHeight="14.25"/>
  <cols>
    <col min="1" max="1" width="4.42578125" style="16" bestFit="1" customWidth="1"/>
    <col min="2" max="2" width="18.85546875" style="16" bestFit="1" customWidth="1"/>
    <col min="3" max="16384" width="9.14062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115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114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1" topLeftCell="A37" activePane="bottomLeft" state="frozen"/>
      <selection pane="bottomLeft" activeCell="C52" sqref="C52"/>
    </sheetView>
  </sheetViews>
  <sheetFormatPr defaultRowHeight="15"/>
  <cols>
    <col min="1" max="1" width="6.5703125" style="13" customWidth="1"/>
    <col min="2" max="2" width="50.140625" style="92" customWidth="1"/>
    <col min="3" max="3" width="7" style="107" customWidth="1"/>
    <col min="4" max="4" width="17.7109375" style="92" customWidth="1"/>
    <col min="5" max="16384" width="9.140625" style="14"/>
  </cols>
  <sheetData>
    <row r="1" spans="1:6">
      <c r="A1" s="17"/>
      <c r="B1" s="26"/>
      <c r="C1" s="25"/>
      <c r="D1" s="26"/>
    </row>
    <row r="2" spans="1:6" ht="15.75">
      <c r="A2" s="137" t="s">
        <v>146</v>
      </c>
      <c r="B2" s="138" t="s">
        <v>8</v>
      </c>
      <c r="C2" s="139" t="s">
        <v>30</v>
      </c>
      <c r="D2" s="140" t="s">
        <v>6</v>
      </c>
    </row>
    <row r="3" spans="1:6" ht="15" customHeight="1">
      <c r="A3" s="141">
        <v>1</v>
      </c>
      <c r="B3" s="150" t="s">
        <v>146</v>
      </c>
      <c r="C3" s="142">
        <v>22</v>
      </c>
      <c r="D3" s="143" t="s">
        <v>40</v>
      </c>
      <c r="E3" s="15"/>
      <c r="F3" s="15"/>
    </row>
    <row r="4" spans="1:6">
      <c r="A4" s="141">
        <v>2</v>
      </c>
      <c r="B4" s="143" t="s">
        <v>163</v>
      </c>
      <c r="C4" s="142">
        <v>19.5</v>
      </c>
      <c r="D4" s="144" t="s">
        <v>97</v>
      </c>
      <c r="E4" s="15"/>
      <c r="F4" s="15"/>
    </row>
    <row r="5" spans="1:6">
      <c r="A5" s="141">
        <v>3</v>
      </c>
      <c r="B5" s="143" t="s">
        <v>121</v>
      </c>
      <c r="C5" s="142">
        <v>20</v>
      </c>
      <c r="D5" s="144" t="s">
        <v>115</v>
      </c>
      <c r="E5" s="15"/>
      <c r="F5" s="15"/>
    </row>
    <row r="6" spans="1:6">
      <c r="A6" s="141">
        <v>4</v>
      </c>
      <c r="B6" s="143" t="s">
        <v>122</v>
      </c>
      <c r="C6" s="142">
        <v>17</v>
      </c>
      <c r="D6" s="144" t="s">
        <v>37</v>
      </c>
      <c r="E6" s="15"/>
      <c r="F6" s="15"/>
    </row>
    <row r="7" spans="1:6">
      <c r="A7" s="141">
        <v>5</v>
      </c>
      <c r="B7" s="143" t="s">
        <v>123</v>
      </c>
      <c r="C7" s="142">
        <v>20.5</v>
      </c>
      <c r="D7" s="144" t="s">
        <v>97</v>
      </c>
      <c r="E7" s="15"/>
      <c r="F7" s="15"/>
    </row>
    <row r="8" spans="1:6">
      <c r="A8" s="141">
        <v>6</v>
      </c>
      <c r="B8" s="144" t="s">
        <v>130</v>
      </c>
      <c r="C8" s="145">
        <v>20</v>
      </c>
      <c r="D8" s="144" t="s">
        <v>39</v>
      </c>
      <c r="E8" s="15"/>
      <c r="F8" s="15"/>
    </row>
    <row r="9" spans="1:6">
      <c r="A9" s="141">
        <v>7</v>
      </c>
      <c r="B9" s="143" t="s">
        <v>143</v>
      </c>
      <c r="C9" s="142">
        <v>15.5</v>
      </c>
      <c r="D9" s="144" t="s">
        <v>37</v>
      </c>
      <c r="E9" s="15"/>
      <c r="F9" s="15"/>
    </row>
    <row r="10" spans="1:6" ht="30">
      <c r="A10" s="141">
        <v>8</v>
      </c>
      <c r="B10" s="147" t="s">
        <v>164</v>
      </c>
      <c r="C10" s="142">
        <v>10.5</v>
      </c>
      <c r="D10" s="143" t="s">
        <v>40</v>
      </c>
      <c r="E10" s="15"/>
      <c r="F10" s="15"/>
    </row>
    <row r="11" spans="1:6">
      <c r="A11" s="141">
        <v>9</v>
      </c>
      <c r="B11" s="143" t="s">
        <v>140</v>
      </c>
      <c r="C11" s="142">
        <v>14.5</v>
      </c>
      <c r="D11" s="144" t="s">
        <v>42</v>
      </c>
      <c r="E11" s="15"/>
      <c r="F11" s="15"/>
    </row>
    <row r="12" spans="1:6" ht="15.75">
      <c r="A12" s="141">
        <v>10</v>
      </c>
      <c r="B12" s="148" t="s">
        <v>150</v>
      </c>
      <c r="C12" s="142">
        <v>19</v>
      </c>
      <c r="D12" s="144" t="s">
        <v>42</v>
      </c>
    </row>
    <row r="13" spans="1:6" ht="15.75">
      <c r="A13" s="141">
        <v>11</v>
      </c>
      <c r="B13" s="148" t="s">
        <v>120</v>
      </c>
      <c r="C13" s="142">
        <v>17</v>
      </c>
      <c r="D13" s="144" t="s">
        <v>97</v>
      </c>
    </row>
    <row r="14" spans="1:6">
      <c r="A14" s="141">
        <v>12</v>
      </c>
      <c r="B14" s="144" t="s">
        <v>133</v>
      </c>
      <c r="C14" s="146">
        <v>21.5</v>
      </c>
      <c r="D14" s="143" t="s">
        <v>17</v>
      </c>
    </row>
    <row r="15" spans="1:6">
      <c r="A15" s="141">
        <v>13</v>
      </c>
      <c r="B15" s="144" t="s">
        <v>149</v>
      </c>
      <c r="C15" s="146">
        <v>29.5</v>
      </c>
      <c r="D15" s="149" t="s">
        <v>14</v>
      </c>
    </row>
    <row r="16" spans="1:6">
      <c r="A16" s="141">
        <v>14</v>
      </c>
      <c r="B16" s="144" t="s">
        <v>137</v>
      </c>
      <c r="C16" s="142">
        <v>29.5</v>
      </c>
      <c r="D16" s="143" t="s">
        <v>39</v>
      </c>
    </row>
    <row r="17" spans="1:4">
      <c r="A17" s="141">
        <v>15</v>
      </c>
      <c r="B17" s="144" t="s">
        <v>135</v>
      </c>
      <c r="C17" s="142">
        <v>15.5</v>
      </c>
      <c r="D17" s="144" t="s">
        <v>97</v>
      </c>
    </row>
    <row r="18" spans="1:4">
      <c r="A18" s="141">
        <v>16</v>
      </c>
      <c r="B18" s="144" t="s">
        <v>124</v>
      </c>
      <c r="C18" s="142">
        <v>17</v>
      </c>
      <c r="D18" s="143" t="s">
        <v>39</v>
      </c>
    </row>
    <row r="19" spans="1:4">
      <c r="A19" s="141">
        <v>17</v>
      </c>
      <c r="B19" s="144" t="s">
        <v>148</v>
      </c>
      <c r="C19" s="142">
        <v>14.5</v>
      </c>
      <c r="D19" s="144" t="s">
        <v>37</v>
      </c>
    </row>
    <row r="20" spans="1:4">
      <c r="A20" s="141">
        <v>18</v>
      </c>
      <c r="B20" s="144" t="s">
        <v>125</v>
      </c>
      <c r="C20" s="146">
        <v>17</v>
      </c>
      <c r="D20" s="144" t="s">
        <v>26</v>
      </c>
    </row>
    <row r="21" spans="1:4">
      <c r="A21" s="141">
        <v>19</v>
      </c>
      <c r="B21" s="144" t="s">
        <v>126</v>
      </c>
      <c r="C21" s="142">
        <v>30.5</v>
      </c>
      <c r="D21" s="144" t="s">
        <v>37</v>
      </c>
    </row>
    <row r="22" spans="1:4" ht="30">
      <c r="A22" s="141">
        <v>20</v>
      </c>
      <c r="B22" s="144" t="s">
        <v>145</v>
      </c>
      <c r="C22" s="142">
        <v>17</v>
      </c>
      <c r="D22" s="143" t="s">
        <v>40</v>
      </c>
    </row>
    <row r="23" spans="1:4">
      <c r="A23" s="141">
        <v>21</v>
      </c>
      <c r="B23" s="144" t="s">
        <v>129</v>
      </c>
      <c r="C23" s="142">
        <v>17.5</v>
      </c>
      <c r="D23" s="144" t="s">
        <v>42</v>
      </c>
    </row>
    <row r="24" spans="1:4">
      <c r="A24" s="141">
        <v>22</v>
      </c>
      <c r="B24" s="144" t="s">
        <v>134</v>
      </c>
      <c r="C24" s="146">
        <v>20.5</v>
      </c>
      <c r="D24" s="149" t="s">
        <v>115</v>
      </c>
    </row>
    <row r="25" spans="1:4">
      <c r="A25" s="141">
        <v>23</v>
      </c>
      <c r="B25" s="144" t="s">
        <v>161</v>
      </c>
      <c r="C25" s="142">
        <v>32</v>
      </c>
      <c r="D25" s="143" t="s">
        <v>39</v>
      </c>
    </row>
    <row r="26" spans="1:4">
      <c r="A26" s="141">
        <v>24</v>
      </c>
      <c r="B26" s="144" t="s">
        <v>136</v>
      </c>
      <c r="C26" s="142">
        <v>16</v>
      </c>
      <c r="D26" s="144" t="s">
        <v>42</v>
      </c>
    </row>
    <row r="27" spans="1:4">
      <c r="A27" s="141">
        <v>25</v>
      </c>
      <c r="B27" s="144" t="s">
        <v>131</v>
      </c>
      <c r="C27" s="142">
        <v>17</v>
      </c>
      <c r="D27" s="144" t="s">
        <v>42</v>
      </c>
    </row>
    <row r="28" spans="1:4">
      <c r="A28" s="141">
        <v>26</v>
      </c>
      <c r="B28" s="144" t="s">
        <v>132</v>
      </c>
      <c r="C28" s="142">
        <v>15.5</v>
      </c>
      <c r="D28" s="144" t="s">
        <v>42</v>
      </c>
    </row>
    <row r="29" spans="1:4">
      <c r="A29" s="141">
        <v>27</v>
      </c>
      <c r="B29" s="144" t="s">
        <v>147</v>
      </c>
      <c r="C29" s="142">
        <v>31</v>
      </c>
      <c r="D29" s="144" t="s">
        <v>37</v>
      </c>
    </row>
    <row r="30" spans="1:4">
      <c r="A30" s="141">
        <v>28</v>
      </c>
      <c r="B30" s="144" t="s">
        <v>144</v>
      </c>
      <c r="C30" s="145">
        <v>18.5</v>
      </c>
      <c r="D30" s="144" t="s">
        <v>14</v>
      </c>
    </row>
    <row r="31" spans="1:4">
      <c r="A31" s="141">
        <v>29</v>
      </c>
      <c r="B31" s="144" t="s">
        <v>138</v>
      </c>
      <c r="C31" s="142">
        <v>18.5</v>
      </c>
      <c r="D31" s="144" t="s">
        <v>37</v>
      </c>
    </row>
    <row r="32" spans="1:4">
      <c r="A32" s="141">
        <v>30</v>
      </c>
      <c r="B32" s="144" t="s">
        <v>142</v>
      </c>
      <c r="C32" s="145">
        <v>31</v>
      </c>
      <c r="D32" s="144" t="s">
        <v>14</v>
      </c>
    </row>
    <row r="33" spans="1:4">
      <c r="A33" s="141">
        <v>31</v>
      </c>
      <c r="B33" s="144" t="s">
        <v>151</v>
      </c>
      <c r="C33" s="146">
        <v>13.5</v>
      </c>
      <c r="D33" s="144" t="s">
        <v>97</v>
      </c>
    </row>
    <row r="34" spans="1:4">
      <c r="A34" s="141">
        <v>32</v>
      </c>
      <c r="B34" s="144" t="s">
        <v>152</v>
      </c>
      <c r="C34" s="146">
        <v>19.5</v>
      </c>
      <c r="D34" s="144" t="s">
        <v>97</v>
      </c>
    </row>
    <row r="35" spans="1:4">
      <c r="A35" s="141">
        <v>33</v>
      </c>
      <c r="B35" s="144" t="s">
        <v>153</v>
      </c>
      <c r="C35" s="142">
        <v>18</v>
      </c>
      <c r="D35" s="144" t="s">
        <v>42</v>
      </c>
    </row>
    <row r="36" spans="1:4">
      <c r="A36" s="141">
        <v>34</v>
      </c>
      <c r="B36" s="144" t="s">
        <v>141</v>
      </c>
      <c r="C36" s="142">
        <v>27</v>
      </c>
      <c r="D36" s="143" t="s">
        <v>39</v>
      </c>
    </row>
    <row r="37" spans="1:4">
      <c r="A37" s="141">
        <v>35</v>
      </c>
      <c r="B37" s="144" t="s">
        <v>159</v>
      </c>
      <c r="C37" s="142">
        <v>20.5</v>
      </c>
      <c r="D37" s="143" t="s">
        <v>43</v>
      </c>
    </row>
    <row r="38" spans="1:4">
      <c r="A38" s="141">
        <v>36</v>
      </c>
      <c r="B38" s="144" t="s">
        <v>181</v>
      </c>
      <c r="C38" s="146">
        <v>17.5</v>
      </c>
      <c r="D38" s="149" t="s">
        <v>115</v>
      </c>
    </row>
    <row r="39" spans="1:4">
      <c r="A39" s="141">
        <v>37</v>
      </c>
      <c r="B39" s="144" t="s">
        <v>160</v>
      </c>
      <c r="C39" s="146">
        <v>18.5</v>
      </c>
      <c r="D39" s="149" t="s">
        <v>37</v>
      </c>
    </row>
    <row r="40" spans="1:4">
      <c r="A40" s="141">
        <v>38</v>
      </c>
      <c r="B40" s="144" t="s">
        <v>162</v>
      </c>
      <c r="C40" s="142">
        <v>17.5</v>
      </c>
      <c r="D40" s="144" t="s">
        <v>42</v>
      </c>
    </row>
    <row r="41" spans="1:4">
      <c r="A41" s="141">
        <v>39</v>
      </c>
      <c r="B41" s="144" t="s">
        <v>165</v>
      </c>
      <c r="C41" s="142">
        <v>26</v>
      </c>
      <c r="D41" s="143" t="s">
        <v>39</v>
      </c>
    </row>
    <row r="42" spans="1:4" ht="30">
      <c r="A42" s="141">
        <v>40</v>
      </c>
      <c r="B42" s="144" t="s">
        <v>166</v>
      </c>
      <c r="C42" s="142">
        <v>19</v>
      </c>
      <c r="D42" s="143" t="s">
        <v>40</v>
      </c>
    </row>
    <row r="43" spans="1:4">
      <c r="A43" s="141">
        <v>41</v>
      </c>
      <c r="B43" s="144" t="s">
        <v>167</v>
      </c>
      <c r="C43" s="142">
        <v>18</v>
      </c>
      <c r="D43" s="144" t="s">
        <v>42</v>
      </c>
    </row>
    <row r="44" spans="1:4">
      <c r="A44" s="141">
        <v>42</v>
      </c>
      <c r="B44" s="144" t="s">
        <v>168</v>
      </c>
      <c r="C44" s="142">
        <v>30.5</v>
      </c>
      <c r="D44" s="144" t="s">
        <v>37</v>
      </c>
    </row>
    <row r="45" spans="1:4">
      <c r="A45" s="141">
        <v>43</v>
      </c>
      <c r="B45" s="144" t="s">
        <v>169</v>
      </c>
      <c r="C45" s="146">
        <v>19.5</v>
      </c>
      <c r="D45" s="149" t="s">
        <v>14</v>
      </c>
    </row>
    <row r="46" spans="1:4">
      <c r="A46" s="141">
        <v>44</v>
      </c>
      <c r="B46" s="144" t="s">
        <v>170</v>
      </c>
      <c r="C46" s="142">
        <v>29.5</v>
      </c>
      <c r="D46" s="144" t="s">
        <v>37</v>
      </c>
    </row>
    <row r="47" spans="1:4">
      <c r="A47" s="13">
        <v>45</v>
      </c>
      <c r="B47" s="92" t="s">
        <v>171</v>
      </c>
      <c r="C47" s="142">
        <v>15.5</v>
      </c>
      <c r="D47" s="144" t="s">
        <v>97</v>
      </c>
    </row>
    <row r="48" spans="1:4" ht="18">
      <c r="A48" s="13">
        <v>46</v>
      </c>
      <c r="B48" s="163" t="s">
        <v>180</v>
      </c>
      <c r="C48" s="146">
        <v>19</v>
      </c>
      <c r="D48" s="149" t="s">
        <v>115</v>
      </c>
    </row>
    <row r="49" spans="1:4">
      <c r="A49" s="13">
        <v>47</v>
      </c>
      <c r="B49" s="92" t="s">
        <v>182</v>
      </c>
      <c r="C49" s="146">
        <v>17</v>
      </c>
      <c r="D49" s="144" t="s">
        <v>26</v>
      </c>
    </row>
    <row r="50" spans="1:4">
      <c r="A50" s="13">
        <v>48</v>
      </c>
      <c r="B50" s="92" t="s">
        <v>183</v>
      </c>
      <c r="C50" s="142">
        <v>15.5</v>
      </c>
      <c r="D50" s="144" t="s">
        <v>42</v>
      </c>
    </row>
    <row r="51" spans="1:4">
      <c r="A51" s="13">
        <v>47</v>
      </c>
      <c r="B51" s="92" t="s">
        <v>184</v>
      </c>
      <c r="C51" s="146">
        <v>17.5</v>
      </c>
      <c r="D51" s="144" t="s">
        <v>26</v>
      </c>
    </row>
  </sheetData>
  <autoFilter ref="A2:D46"/>
  <pageMargins left="0.2" right="0.19" top="0.4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MayTinhDucDung</cp:lastModifiedBy>
  <cp:lastPrinted>2013-12-20T04:17:46Z</cp:lastPrinted>
  <dcterms:created xsi:type="dcterms:W3CDTF">2013-07-10T06:09:57Z</dcterms:created>
  <dcterms:modified xsi:type="dcterms:W3CDTF">2015-07-23T06:17:08Z</dcterms:modified>
</cp:coreProperties>
</file>