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25" windowWidth="20475" windowHeight="9510"/>
  </bookViews>
  <sheets>
    <sheet name="月度" sheetId="2" r:id="rId1"/>
    <sheet name="累计" sheetId="1" r:id="rId2"/>
    <sheet name="Sheet1" sheetId="3" r:id="rId3"/>
  </sheets>
  <definedNames>
    <definedName name="_xlnm.Print_Area" localSheetId="1">累计!$A$1:$S$23</definedName>
  </definedNames>
  <calcPr calcId="145621"/>
</workbook>
</file>

<file path=xl/calcChain.xml><?xml version="1.0" encoding="utf-8"?>
<calcChain xmlns="http://schemas.openxmlformats.org/spreadsheetml/2006/main">
  <c r="F7" i="1" l="1"/>
  <c r="H18" i="2" l="1"/>
  <c r="B18" i="2"/>
  <c r="C18" i="2"/>
  <c r="E10" i="2" l="1"/>
  <c r="E15" i="2"/>
  <c r="E18" i="2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6" i="1"/>
  <c r="J18" i="1"/>
  <c r="J8" i="1"/>
  <c r="J9" i="1"/>
  <c r="J10" i="1"/>
  <c r="J11" i="1"/>
  <c r="J12" i="1"/>
  <c r="J13" i="1"/>
  <c r="J14" i="1"/>
  <c r="J15" i="1"/>
  <c r="J16" i="1"/>
  <c r="K18" i="1"/>
  <c r="K15" i="1"/>
  <c r="K10" i="1"/>
  <c r="K7" i="1"/>
  <c r="E7" i="1" s="1"/>
  <c r="J7" i="1"/>
  <c r="D7" i="1" s="1"/>
  <c r="H23" i="1"/>
  <c r="H22" i="1"/>
  <c r="H21" i="1"/>
  <c r="H20" i="1"/>
  <c r="H19" i="1"/>
  <c r="H17" i="1"/>
  <c r="H9" i="1"/>
  <c r="H10" i="1"/>
  <c r="H11" i="1"/>
  <c r="H12" i="1"/>
  <c r="H13" i="1"/>
  <c r="H14" i="1"/>
  <c r="H15" i="1"/>
  <c r="H16" i="1"/>
  <c r="F22" i="1"/>
  <c r="F23" i="1"/>
  <c r="C19" i="3" l="1"/>
  <c r="D19" i="3"/>
  <c r="E19" i="3"/>
  <c r="F19" i="3"/>
  <c r="B19" i="3"/>
  <c r="F21" i="3"/>
  <c r="F22" i="3"/>
  <c r="F23" i="3"/>
  <c r="F24" i="3"/>
  <c r="F25" i="3"/>
  <c r="F26" i="3"/>
  <c r="F20" i="3"/>
  <c r="D20" i="3"/>
  <c r="H6" i="1" l="1"/>
  <c r="H8" i="1" l="1"/>
  <c r="H7" i="1" l="1"/>
  <c r="T23" i="1" l="1"/>
  <c r="T19" i="1"/>
  <c r="B19" i="1"/>
  <c r="B7" i="1"/>
  <c r="N7" i="1" s="1"/>
  <c r="B8" i="1"/>
  <c r="B9" i="1"/>
  <c r="B10" i="1"/>
  <c r="N10" i="1" s="1"/>
  <c r="B11" i="1"/>
  <c r="N11" i="1" s="1"/>
  <c r="B15" i="1"/>
  <c r="B16" i="1"/>
  <c r="N16" i="1" s="1"/>
  <c r="B17" i="1"/>
  <c r="C17" i="1" s="1"/>
  <c r="B20" i="1"/>
  <c r="C20" i="1" s="1"/>
  <c r="R7" i="1"/>
  <c r="F8" i="1"/>
  <c r="R8" i="1" s="1"/>
  <c r="F9" i="1"/>
  <c r="R9" i="1" s="1"/>
  <c r="F10" i="1"/>
  <c r="R10" i="1" s="1"/>
  <c r="F12" i="1"/>
  <c r="F14" i="1"/>
  <c r="F15" i="1"/>
  <c r="F18" i="1"/>
  <c r="R18" i="1" s="1"/>
  <c r="F6" i="1"/>
  <c r="R6" i="1" s="1"/>
  <c r="B6" i="1"/>
  <c r="C6" i="1" s="1"/>
  <c r="R23" i="1"/>
  <c r="Q23" i="1"/>
  <c r="P23" i="1"/>
  <c r="M23" i="1"/>
  <c r="I23" i="1"/>
  <c r="R22" i="1"/>
  <c r="Q22" i="1"/>
  <c r="P22" i="1"/>
  <c r="M22" i="1"/>
  <c r="I22" i="1"/>
  <c r="Q21" i="1"/>
  <c r="P21" i="1"/>
  <c r="M21" i="1"/>
  <c r="I21" i="1"/>
  <c r="Q20" i="1"/>
  <c r="P20" i="1"/>
  <c r="M20" i="1"/>
  <c r="I20" i="1"/>
  <c r="Q19" i="1"/>
  <c r="P19" i="1"/>
  <c r="M19" i="1"/>
  <c r="I19" i="1"/>
  <c r="O18" i="1"/>
  <c r="H18" i="1"/>
  <c r="M18" i="1" s="1"/>
  <c r="E18" i="1"/>
  <c r="Q18" i="1" s="1"/>
  <c r="D18" i="1"/>
  <c r="Q17" i="1"/>
  <c r="P17" i="1"/>
  <c r="N17" i="1"/>
  <c r="M17" i="1"/>
  <c r="I17" i="1"/>
  <c r="Q16" i="1"/>
  <c r="M16" i="1"/>
  <c r="I16" i="1"/>
  <c r="D16" i="1"/>
  <c r="P16" i="1" s="1"/>
  <c r="R15" i="1"/>
  <c r="M15" i="1"/>
  <c r="I15" i="1"/>
  <c r="E15" i="1"/>
  <c r="Q15" i="1" s="1"/>
  <c r="D15" i="1"/>
  <c r="P15" i="1" s="1"/>
  <c r="R14" i="1"/>
  <c r="Q14" i="1"/>
  <c r="M14" i="1"/>
  <c r="I14" i="1"/>
  <c r="D14" i="1"/>
  <c r="P14" i="1" s="1"/>
  <c r="Q13" i="1"/>
  <c r="M13" i="1"/>
  <c r="I13" i="1"/>
  <c r="D13" i="1"/>
  <c r="P13" i="1" s="1"/>
  <c r="Q12" i="1"/>
  <c r="M12" i="1"/>
  <c r="D12" i="1"/>
  <c r="Q11" i="1"/>
  <c r="M11" i="1"/>
  <c r="I11" i="1"/>
  <c r="D11" i="1"/>
  <c r="P11" i="1" s="1"/>
  <c r="E10" i="1"/>
  <c r="Q10" i="1" s="1"/>
  <c r="D10" i="1"/>
  <c r="P10" i="1" s="1"/>
  <c r="Q9" i="1"/>
  <c r="M9" i="1"/>
  <c r="D9" i="1"/>
  <c r="P9" i="1" s="1"/>
  <c r="Q8" i="1"/>
  <c r="I8" i="1"/>
  <c r="D8" i="1"/>
  <c r="P8" i="1" s="1"/>
  <c r="M7" i="1"/>
  <c r="I7" i="1"/>
  <c r="P7" i="1"/>
  <c r="Q6" i="1"/>
  <c r="P6" i="1"/>
  <c r="M6" i="1"/>
  <c r="I6" i="1"/>
  <c r="R23" i="2"/>
  <c r="Q23" i="2"/>
  <c r="P23" i="2"/>
  <c r="M23" i="2"/>
  <c r="I23" i="2"/>
  <c r="R22" i="2"/>
  <c r="Q22" i="2"/>
  <c r="P22" i="2"/>
  <c r="M22" i="2"/>
  <c r="I22" i="2"/>
  <c r="Q21" i="2"/>
  <c r="P21" i="2"/>
  <c r="N21" i="2"/>
  <c r="M21" i="2"/>
  <c r="I21" i="2"/>
  <c r="R20" i="2"/>
  <c r="Q20" i="2"/>
  <c r="P20" i="2"/>
  <c r="N20" i="2"/>
  <c r="M20" i="2"/>
  <c r="I20" i="2"/>
  <c r="C20" i="2"/>
  <c r="Q19" i="2"/>
  <c r="P19" i="2"/>
  <c r="M19" i="2"/>
  <c r="I19" i="2"/>
  <c r="R18" i="2"/>
  <c r="O18" i="2"/>
  <c r="M18" i="2"/>
  <c r="Q18" i="2"/>
  <c r="D18" i="2"/>
  <c r="P18" i="2" s="1"/>
  <c r="Q17" i="2"/>
  <c r="P17" i="2"/>
  <c r="N17" i="2"/>
  <c r="M17" i="2"/>
  <c r="I17" i="2"/>
  <c r="C17" i="2"/>
  <c r="Q16" i="2"/>
  <c r="M16" i="2"/>
  <c r="I16" i="2"/>
  <c r="D16" i="2"/>
  <c r="P16" i="2" s="1"/>
  <c r="R15" i="2"/>
  <c r="M15" i="2"/>
  <c r="I15" i="2"/>
  <c r="D15" i="2"/>
  <c r="P15" i="2" s="1"/>
  <c r="Q14" i="2"/>
  <c r="M14" i="2"/>
  <c r="I14" i="2"/>
  <c r="D14" i="2"/>
  <c r="Q13" i="2"/>
  <c r="M13" i="2"/>
  <c r="I13" i="2"/>
  <c r="D13" i="2"/>
  <c r="P13" i="2" s="1"/>
  <c r="Q12" i="2"/>
  <c r="I12" i="2"/>
  <c r="G12" i="2"/>
  <c r="D12" i="2"/>
  <c r="P12" i="2" s="1"/>
  <c r="Q11" i="2"/>
  <c r="N11" i="2"/>
  <c r="M11" i="2"/>
  <c r="I11" i="2"/>
  <c r="D11" i="2"/>
  <c r="P11" i="2" s="1"/>
  <c r="C11" i="2"/>
  <c r="N10" i="2"/>
  <c r="M10" i="2"/>
  <c r="I10" i="2"/>
  <c r="G10" i="2"/>
  <c r="D10" i="2"/>
  <c r="P10" i="2" s="1"/>
  <c r="R9" i="2"/>
  <c r="Q9" i="2"/>
  <c r="N9" i="2"/>
  <c r="G9" i="2"/>
  <c r="D9" i="2"/>
  <c r="P9" i="2" s="1"/>
  <c r="R8" i="2"/>
  <c r="Q8" i="2"/>
  <c r="M8" i="2"/>
  <c r="I8" i="2"/>
  <c r="D8" i="2"/>
  <c r="P8" i="2" s="1"/>
  <c r="N7" i="2"/>
  <c r="E7" i="2"/>
  <c r="D7" i="2"/>
  <c r="P7" i="2" s="1"/>
  <c r="Q6" i="2"/>
  <c r="P6" i="2"/>
  <c r="M6" i="2"/>
  <c r="G6" i="2"/>
  <c r="C8" i="1" l="1"/>
  <c r="O8" i="1" s="1"/>
  <c r="C11" i="1"/>
  <c r="C10" i="1"/>
  <c r="O17" i="1"/>
  <c r="C7" i="1"/>
  <c r="O7" i="1" s="1"/>
  <c r="N20" i="1"/>
  <c r="C15" i="1"/>
  <c r="O15" i="1" s="1"/>
  <c r="G9" i="1"/>
  <c r="S9" i="1" s="1"/>
  <c r="G8" i="1"/>
  <c r="N9" i="1"/>
  <c r="O20" i="1"/>
  <c r="R7" i="2"/>
  <c r="G23" i="2"/>
  <c r="B23" i="1"/>
  <c r="C23" i="1" s="1"/>
  <c r="O23" i="1" s="1"/>
  <c r="N6" i="2"/>
  <c r="G7" i="1"/>
  <c r="S7" i="1" s="1"/>
  <c r="G21" i="2"/>
  <c r="S21" i="2" s="1"/>
  <c r="F21" i="1"/>
  <c r="R21" i="1" s="1"/>
  <c r="G13" i="2"/>
  <c r="S13" i="2" s="1"/>
  <c r="F13" i="1"/>
  <c r="R13" i="1" s="1"/>
  <c r="N14" i="2"/>
  <c r="B14" i="1"/>
  <c r="N14" i="1" s="1"/>
  <c r="C6" i="2"/>
  <c r="G7" i="2"/>
  <c r="N8" i="2"/>
  <c r="R12" i="2"/>
  <c r="N15" i="2"/>
  <c r="N18" i="2"/>
  <c r="R16" i="2"/>
  <c r="F16" i="1"/>
  <c r="R16" i="1" s="1"/>
  <c r="C16" i="2"/>
  <c r="O16" i="2" s="1"/>
  <c r="G6" i="1"/>
  <c r="S6" i="1" s="1"/>
  <c r="C16" i="1"/>
  <c r="O16" i="1" s="1"/>
  <c r="C8" i="2"/>
  <c r="O8" i="2" s="1"/>
  <c r="G16" i="2"/>
  <c r="S16" i="2" s="1"/>
  <c r="G20" i="2"/>
  <c r="S20" i="2" s="1"/>
  <c r="F20" i="1"/>
  <c r="C21" i="2"/>
  <c r="O21" i="2" s="1"/>
  <c r="B21" i="1"/>
  <c r="C13" i="2"/>
  <c r="O13" i="2" s="1"/>
  <c r="B13" i="1"/>
  <c r="N13" i="1" s="1"/>
  <c r="G8" i="2"/>
  <c r="S8" i="2" s="1"/>
  <c r="R10" i="2"/>
  <c r="N13" i="2"/>
  <c r="G15" i="2"/>
  <c r="S15" i="2" s="1"/>
  <c r="R19" i="2"/>
  <c r="F19" i="1"/>
  <c r="R19" i="1" s="1"/>
  <c r="R11" i="2"/>
  <c r="F11" i="1"/>
  <c r="N12" i="2"/>
  <c r="B12" i="1"/>
  <c r="P18" i="1"/>
  <c r="B18" i="1"/>
  <c r="N22" i="2"/>
  <c r="B22" i="1"/>
  <c r="N22" i="1" s="1"/>
  <c r="R6" i="2"/>
  <c r="N23" i="2"/>
  <c r="N16" i="2"/>
  <c r="R17" i="2"/>
  <c r="F17" i="1"/>
  <c r="O11" i="2"/>
  <c r="Q15" i="2"/>
  <c r="P12" i="1"/>
  <c r="C10" i="2"/>
  <c r="O10" i="2" s="1"/>
  <c r="C7" i="2"/>
  <c r="O11" i="1"/>
  <c r="O6" i="1"/>
  <c r="N6" i="1"/>
  <c r="G11" i="2"/>
  <c r="S11" i="2" s="1"/>
  <c r="G17" i="2"/>
  <c r="S17" i="2" s="1"/>
  <c r="S10" i="2"/>
  <c r="O17" i="2"/>
  <c r="C22" i="2"/>
  <c r="O22" i="2" s="1"/>
  <c r="G22" i="2"/>
  <c r="S22" i="2"/>
  <c r="C14" i="2"/>
  <c r="O14" i="2" s="1"/>
  <c r="O20" i="2"/>
  <c r="G14" i="2"/>
  <c r="S14" i="2" s="1"/>
  <c r="R14" i="2"/>
  <c r="R21" i="2"/>
  <c r="R13" i="2"/>
  <c r="S6" i="2"/>
  <c r="G10" i="1"/>
  <c r="Q7" i="1"/>
  <c r="M8" i="1"/>
  <c r="C9" i="1"/>
  <c r="N8" i="1"/>
  <c r="I10" i="1"/>
  <c r="R12" i="1"/>
  <c r="M10" i="1"/>
  <c r="I12" i="1"/>
  <c r="N15" i="1"/>
  <c r="I9" i="1"/>
  <c r="G15" i="1"/>
  <c r="S15" i="1" s="1"/>
  <c r="S23" i="2"/>
  <c r="Q7" i="2"/>
  <c r="I7" i="2"/>
  <c r="I9" i="2"/>
  <c r="P14" i="2"/>
  <c r="G18" i="2"/>
  <c r="S18" i="2" s="1"/>
  <c r="M7" i="2"/>
  <c r="M9" i="2"/>
  <c r="S9" i="2" s="1"/>
  <c r="C12" i="2"/>
  <c r="O12" i="2" s="1"/>
  <c r="M12" i="2"/>
  <c r="S12" i="2" s="1"/>
  <c r="I6" i="2"/>
  <c r="C23" i="2"/>
  <c r="O23" i="2" s="1"/>
  <c r="Q10" i="2"/>
  <c r="C9" i="2"/>
  <c r="C15" i="2"/>
  <c r="O15" i="2" s="1"/>
  <c r="C22" i="1" l="1"/>
  <c r="O22" i="1" s="1"/>
  <c r="S8" i="1"/>
  <c r="O10" i="1"/>
  <c r="O7" i="2"/>
  <c r="G16" i="1"/>
  <c r="S16" i="1" s="1"/>
  <c r="S7" i="2"/>
  <c r="G14" i="1"/>
  <c r="S14" i="1" s="1"/>
  <c r="C14" i="1"/>
  <c r="O14" i="1" s="1"/>
  <c r="O6" i="2"/>
  <c r="N12" i="1"/>
  <c r="G12" i="1"/>
  <c r="S12" i="1" s="1"/>
  <c r="R11" i="1"/>
  <c r="G11" i="1"/>
  <c r="S11" i="1" s="1"/>
  <c r="C13" i="1"/>
  <c r="O13" i="1" s="1"/>
  <c r="G13" i="1"/>
  <c r="S13" i="1" s="1"/>
  <c r="G21" i="1"/>
  <c r="S21" i="1" s="1"/>
  <c r="C21" i="1"/>
  <c r="O21" i="1" s="1"/>
  <c r="N21" i="1"/>
  <c r="G17" i="1"/>
  <c r="S17" i="1" s="1"/>
  <c r="R17" i="1"/>
  <c r="G20" i="1"/>
  <c r="S20" i="1" s="1"/>
  <c r="R20" i="1"/>
  <c r="C12" i="1"/>
  <c r="O12" i="1" s="1"/>
  <c r="G22" i="1"/>
  <c r="S22" i="1" s="1"/>
  <c r="N23" i="1"/>
  <c r="G23" i="1"/>
  <c r="S23" i="1" s="1"/>
  <c r="O9" i="1"/>
  <c r="G19" i="1"/>
  <c r="S19" i="1" s="1"/>
  <c r="C19" i="1"/>
  <c r="O19" i="1" s="1"/>
  <c r="N19" i="1"/>
  <c r="N18" i="1"/>
  <c r="G18" i="1"/>
  <c r="S18" i="1" s="1"/>
  <c r="S10" i="1"/>
  <c r="O9" i="2"/>
  <c r="G19" i="2"/>
  <c r="S19" i="2" s="1"/>
  <c r="C19" i="2"/>
  <c r="O19" i="2" s="1"/>
  <c r="N19" i="2"/>
</calcChain>
</file>

<file path=xl/sharedStrings.xml><?xml version="1.0" encoding="utf-8"?>
<sst xmlns="http://schemas.openxmlformats.org/spreadsheetml/2006/main" count="146" uniqueCount="63">
  <si>
    <t>上报单位：规划计划部</t>
    <phoneticPr fontId="3" type="noConversion"/>
  </si>
  <si>
    <t>单位</t>
  </si>
  <si>
    <t>对比超欠</t>
    <phoneticPr fontId="3" type="noConversion"/>
  </si>
  <si>
    <t>交油量</t>
    <phoneticPr fontId="3" type="noConversion"/>
  </si>
  <si>
    <t>液化气</t>
  </si>
  <si>
    <t>交气量</t>
  </si>
  <si>
    <t>总交油气量</t>
  </si>
  <si>
    <t>合计</t>
  </si>
  <si>
    <t>交原油量</t>
  </si>
  <si>
    <t>轻质油</t>
  </si>
  <si>
    <t>孤岛</t>
  </si>
  <si>
    <t>孤东</t>
    <phoneticPr fontId="3" type="noConversion"/>
  </si>
  <si>
    <t>胜采</t>
    <phoneticPr fontId="3" type="noConversion"/>
  </si>
  <si>
    <t>东辛</t>
  </si>
  <si>
    <t>河口</t>
  </si>
  <si>
    <t>滨南</t>
  </si>
  <si>
    <t>现河</t>
  </si>
  <si>
    <t>临盘</t>
  </si>
  <si>
    <t>纯梁</t>
  </si>
  <si>
    <t>桩西</t>
  </si>
  <si>
    <t>海洋</t>
  </si>
  <si>
    <t>新春</t>
  </si>
  <si>
    <t>集输</t>
  </si>
  <si>
    <t>东胜</t>
  </si>
  <si>
    <t>开发中心</t>
  </si>
  <si>
    <t>鲁明</t>
  </si>
  <si>
    <t>鲁胜</t>
  </si>
  <si>
    <t>中胜</t>
    <phoneticPr fontId="3" type="noConversion"/>
  </si>
  <si>
    <t>上报单位：规划计划部</t>
    <phoneticPr fontId="3" type="noConversion"/>
  </si>
  <si>
    <t>对比超欠</t>
    <phoneticPr fontId="3" type="noConversion"/>
  </si>
  <si>
    <t>交油量</t>
    <phoneticPr fontId="3" type="noConversion"/>
  </si>
  <si>
    <t>中胜</t>
    <phoneticPr fontId="3" type="noConversion"/>
  </si>
  <si>
    <t>孤东</t>
    <phoneticPr fontId="3" type="noConversion"/>
  </si>
  <si>
    <t>胜采</t>
    <phoneticPr fontId="3" type="noConversion"/>
  </si>
  <si>
    <t>油田存产量</t>
  </si>
  <si>
    <t>2月</t>
  </si>
  <si>
    <t>3月</t>
  </si>
  <si>
    <t>孤  岛</t>
  </si>
  <si>
    <t>孤  东</t>
  </si>
  <si>
    <t>胜  利</t>
  </si>
  <si>
    <t>东  辛</t>
  </si>
  <si>
    <t>河  口</t>
  </si>
  <si>
    <t>滨  南</t>
  </si>
  <si>
    <t>现  河</t>
  </si>
  <si>
    <t>临  盘</t>
  </si>
  <si>
    <t>纯  梁</t>
  </si>
  <si>
    <t>桩  西</t>
  </si>
  <si>
    <t>海  洋</t>
  </si>
  <si>
    <t>油田存交油量</t>
  </si>
  <si>
    <t>存集输</t>
    <phoneticPr fontId="2" type="noConversion"/>
  </si>
  <si>
    <t>存采油厂</t>
    <phoneticPr fontId="2" type="noConversion"/>
  </si>
  <si>
    <t>合计</t>
    <phoneticPr fontId="2" type="noConversion"/>
  </si>
  <si>
    <t>4月</t>
    <phoneticPr fontId="2" type="noConversion"/>
  </si>
  <si>
    <t>本表交油量未包含孤东1-2月份未交出的1.6万吨（产量已报出），4月份已报出0.5万吨。</t>
    <phoneticPr fontId="2" type="noConversion"/>
  </si>
  <si>
    <t>交油量</t>
  </si>
  <si>
    <t>1-5月份计划</t>
    <phoneticPr fontId="2" type="noConversion"/>
  </si>
  <si>
    <t>1-5月份完成</t>
    <phoneticPr fontId="2" type="noConversion"/>
  </si>
  <si>
    <t>6月份计划</t>
    <phoneticPr fontId="3" type="noConversion"/>
  </si>
  <si>
    <t>6月份完成</t>
    <phoneticPr fontId="3" type="noConversion"/>
  </si>
  <si>
    <t>各油气生产单位总交油气量6月份完成情况</t>
    <phoneticPr fontId="3" type="noConversion"/>
  </si>
  <si>
    <t>1-6月份计划</t>
    <phoneticPr fontId="3" type="noConversion"/>
  </si>
  <si>
    <t>1-6月份完成</t>
    <phoneticPr fontId="3" type="noConversion"/>
  </si>
  <si>
    <t>各油气生产单位总交油气量1-6月份完成情况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</si>
</sst>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0.0000_ "/>
    <numFmt numFmtId="178" formatCode="0_ "/>
    <numFmt numFmtId="183" formatCode="0.0000"/>
  </numFmts>
  <fonts count="12" x14ac:knownFonts="1">
    <font>
      <sz val="11"/>
      <color theme="1"/>
      <name val="宋体"/>
      <family val="2"/>
      <charset val="134"/>
      <scheme val="minor"/>
    </font>
    <font>
      <sz val="20"/>
      <name val="黑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黑体"/>
      <family val="3"/>
      <charset val="134"/>
    </font>
    <font>
      <sz val="12"/>
      <name val="黑体"/>
      <family val="3"/>
      <charset val="134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5" fillId="0" borderId="0" xfId="0" applyFont="1" applyFill="1" applyAlignment="1">
      <alignment horizontal="left"/>
    </xf>
    <xf numFmtId="0" fontId="4" fillId="0" borderId="1" xfId="0" applyFont="1" applyFill="1" applyBorder="1" applyAlignment="1"/>
    <xf numFmtId="0" fontId="6" fillId="0" borderId="2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horizontal="center"/>
    </xf>
    <xf numFmtId="176" fontId="6" fillId="0" borderId="2" xfId="0" applyNumberFormat="1" applyFont="1" applyFill="1" applyBorder="1" applyAlignment="1" applyProtection="1">
      <alignment horizontal="right" wrapText="1"/>
    </xf>
    <xf numFmtId="0" fontId="6" fillId="0" borderId="2" xfId="0" applyNumberFormat="1" applyFont="1" applyFill="1" applyBorder="1" applyAlignment="1" applyProtection="1">
      <alignment horizontal="right" wrapText="1"/>
    </xf>
    <xf numFmtId="176" fontId="6" fillId="0" borderId="2" xfId="0" applyNumberFormat="1" applyFont="1" applyFill="1" applyBorder="1" applyAlignment="1" applyProtection="1">
      <alignment horizontal="right"/>
    </xf>
    <xf numFmtId="177" fontId="6" fillId="0" borderId="2" xfId="0" applyNumberFormat="1" applyFont="1" applyFill="1" applyBorder="1" applyAlignment="1" applyProtection="1">
      <alignment horizontal="right" wrapText="1"/>
    </xf>
    <xf numFmtId="178" fontId="6" fillId="0" borderId="2" xfId="0" applyNumberFormat="1" applyFont="1" applyFill="1" applyBorder="1" applyAlignment="1" applyProtection="1">
      <alignment horizontal="right" wrapText="1"/>
    </xf>
    <xf numFmtId="178" fontId="6" fillId="0" borderId="2" xfId="0" applyNumberFormat="1" applyFont="1" applyFill="1" applyBorder="1" applyAlignment="1" applyProtection="1">
      <alignment horizontal="right"/>
    </xf>
    <xf numFmtId="0" fontId="7" fillId="0" borderId="0" xfId="0" applyFont="1" applyFill="1" applyAlignment="1"/>
    <xf numFmtId="0" fontId="8" fillId="0" borderId="0" xfId="0" applyFont="1" applyFill="1" applyAlignment="1"/>
    <xf numFmtId="2" fontId="7" fillId="0" borderId="0" xfId="0" applyNumberFormat="1" applyFont="1" applyFill="1" applyAlignment="1"/>
    <xf numFmtId="0" fontId="6" fillId="0" borderId="0" xfId="0" applyFont="1" applyFill="1" applyAlignment="1"/>
    <xf numFmtId="176" fontId="6" fillId="0" borderId="0" xfId="0" applyNumberFormat="1" applyFont="1" applyFill="1" applyAlignment="1"/>
    <xf numFmtId="176" fontId="7" fillId="0" borderId="0" xfId="0" applyNumberFormat="1" applyFont="1" applyFill="1" applyAlignment="1"/>
    <xf numFmtId="178" fontId="0" fillId="0" borderId="0" xfId="0" applyNumberFormat="1">
      <alignment vertical="center"/>
    </xf>
    <xf numFmtId="0" fontId="0" fillId="0" borderId="8" xfId="0" applyBorder="1">
      <alignment vertical="center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>
      <alignment vertical="center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NumberFormat="1" applyFont="1" applyFill="1" applyBorder="1" applyAlignment="1" applyProtection="1">
      <alignment horizontal="left"/>
    </xf>
    <xf numFmtId="177" fontId="6" fillId="0" borderId="2" xfId="0" applyNumberFormat="1" applyFont="1" applyFill="1" applyBorder="1" applyAlignment="1" applyProtection="1">
      <alignment horizontal="right"/>
    </xf>
    <xf numFmtId="0" fontId="6" fillId="0" borderId="6" xfId="0" applyNumberFormat="1" applyFont="1" applyFill="1" applyBorder="1" applyAlignment="1" applyProtection="1">
      <alignment horizontal="center" vertical="center"/>
    </xf>
    <xf numFmtId="0" fontId="6" fillId="0" borderId="7" xfId="0" applyNumberFormat="1" applyFont="1" applyFill="1" applyBorder="1" applyAlignment="1" applyProtection="1">
      <alignment horizontal="center" vertical="center"/>
    </xf>
    <xf numFmtId="0" fontId="6" fillId="0" borderId="6" xfId="0" applyNumberFormat="1" applyFont="1" applyFill="1" applyBorder="1" applyAlignment="1" applyProtection="1">
      <alignment horizontal="center" vertical="center" wrapText="1"/>
    </xf>
    <xf numFmtId="0" fontId="6" fillId="0" borderId="7" xfId="0" applyNumberFormat="1" applyFont="1" applyFill="1" applyBorder="1" applyAlignment="1" applyProtection="1">
      <alignment horizontal="center" vertical="center" wrapText="1"/>
    </xf>
    <xf numFmtId="0" fontId="6" fillId="0" borderId="3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0" fontId="6" fillId="0" borderId="5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183" fontId="6" fillId="0" borderId="2" xfId="0" applyNumberFormat="1" applyFont="1" applyFill="1" applyBorder="1" applyAlignment="1" applyProtection="1">
      <alignment horizontal="right" wrapText="1"/>
    </xf>
    <xf numFmtId="177" fontId="6" fillId="0" borderId="8" xfId="0" applyNumberFormat="1" applyFont="1" applyBorder="1" applyAlignment="1"/>
    <xf numFmtId="177" fontId="6" fillId="0" borderId="2" xfId="0" applyNumberFormat="1" applyFont="1" applyFill="1" applyBorder="1" applyAlignment="1" applyProtection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activeCell="H11" sqref="H11"/>
    </sheetView>
  </sheetViews>
  <sheetFormatPr defaultRowHeight="12.75" x14ac:dyDescent="0.2"/>
  <cols>
    <col min="1" max="1" width="9" style="11"/>
    <col min="2" max="2" width="10.625" style="11" customWidth="1"/>
    <col min="3" max="3" width="11.125" style="11" customWidth="1"/>
    <col min="4" max="4" width="7.875" style="11" customWidth="1"/>
    <col min="5" max="5" width="6.875" style="11" customWidth="1"/>
    <col min="6" max="6" width="7.625" style="11" customWidth="1"/>
    <col min="7" max="7" width="13" style="11" customWidth="1"/>
    <col min="8" max="8" width="10.75" style="11" customWidth="1"/>
    <col min="9" max="9" width="10.5" style="11" bestFit="1" customWidth="1"/>
    <col min="10" max="10" width="9" style="11" customWidth="1"/>
    <col min="11" max="11" width="7.875" style="11" customWidth="1"/>
    <col min="12" max="12" width="10.875" style="11" customWidth="1"/>
    <col min="13" max="13" width="11" style="11" customWidth="1"/>
    <col min="14" max="14" width="8.375" style="11" customWidth="1"/>
    <col min="15" max="15" width="8.125" style="11" customWidth="1"/>
    <col min="16" max="17" width="7.75" style="11" customWidth="1"/>
    <col min="18" max="18" width="8.125" style="11" customWidth="1"/>
    <col min="19" max="19" width="14" style="11" customWidth="1"/>
    <col min="20" max="16384" width="9" style="11"/>
  </cols>
  <sheetData>
    <row r="1" spans="1:21" ht="25.5" x14ac:dyDescent="0.3">
      <c r="A1" s="32" t="s">
        <v>59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21" ht="14.25" x14ac:dyDescent="0.2">
      <c r="A2" s="1" t="s">
        <v>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1" ht="14.25" x14ac:dyDescent="0.2">
      <c r="A3" s="34" t="s">
        <v>1</v>
      </c>
      <c r="B3" s="29" t="s">
        <v>57</v>
      </c>
      <c r="C3" s="30"/>
      <c r="D3" s="30"/>
      <c r="E3" s="30"/>
      <c r="F3" s="30"/>
      <c r="G3" s="31"/>
      <c r="H3" s="29" t="s">
        <v>58</v>
      </c>
      <c r="I3" s="30"/>
      <c r="J3" s="30"/>
      <c r="K3" s="30"/>
      <c r="L3" s="30"/>
      <c r="M3" s="31"/>
      <c r="N3" s="29" t="s">
        <v>29</v>
      </c>
      <c r="O3" s="30"/>
      <c r="P3" s="30"/>
      <c r="Q3" s="30"/>
      <c r="R3" s="30"/>
      <c r="S3" s="31"/>
    </row>
    <row r="4" spans="1:21" ht="14.25" x14ac:dyDescent="0.2">
      <c r="A4" s="34"/>
      <c r="B4" s="29" t="s">
        <v>30</v>
      </c>
      <c r="C4" s="30"/>
      <c r="D4" s="31"/>
      <c r="E4" s="25" t="s">
        <v>4</v>
      </c>
      <c r="F4" s="25" t="s">
        <v>5</v>
      </c>
      <c r="G4" s="27" t="s">
        <v>6</v>
      </c>
      <c r="H4" s="29" t="s">
        <v>30</v>
      </c>
      <c r="I4" s="30"/>
      <c r="J4" s="31"/>
      <c r="K4" s="25" t="s">
        <v>4</v>
      </c>
      <c r="L4" s="25" t="s">
        <v>5</v>
      </c>
      <c r="M4" s="27" t="s">
        <v>6</v>
      </c>
      <c r="N4" s="29" t="s">
        <v>30</v>
      </c>
      <c r="O4" s="30"/>
      <c r="P4" s="31"/>
      <c r="Q4" s="25" t="s">
        <v>4</v>
      </c>
      <c r="R4" s="25" t="s">
        <v>5</v>
      </c>
      <c r="S4" s="27" t="s">
        <v>6</v>
      </c>
    </row>
    <row r="5" spans="1:21" ht="14.25" x14ac:dyDescent="0.2">
      <c r="A5" s="34"/>
      <c r="B5" s="3" t="s">
        <v>7</v>
      </c>
      <c r="C5" s="3" t="s">
        <v>8</v>
      </c>
      <c r="D5" s="3" t="s">
        <v>9</v>
      </c>
      <c r="E5" s="26"/>
      <c r="F5" s="26"/>
      <c r="G5" s="28"/>
      <c r="H5" s="3" t="s">
        <v>7</v>
      </c>
      <c r="I5" s="3" t="s">
        <v>8</v>
      </c>
      <c r="J5" s="3" t="s">
        <v>9</v>
      </c>
      <c r="K5" s="26"/>
      <c r="L5" s="26"/>
      <c r="M5" s="28"/>
      <c r="N5" s="3" t="s">
        <v>7</v>
      </c>
      <c r="O5" s="3" t="s">
        <v>8</v>
      </c>
      <c r="P5" s="3" t="s">
        <v>9</v>
      </c>
      <c r="Q5" s="26"/>
      <c r="R5" s="26"/>
      <c r="S5" s="28"/>
    </row>
    <row r="6" spans="1:21" ht="20.100000000000001" customHeight="1" x14ac:dyDescent="0.2">
      <c r="A6" s="4" t="s">
        <v>10</v>
      </c>
      <c r="B6" s="8">
        <v>23.199852459016395</v>
      </c>
      <c r="C6" s="5">
        <f>B6-D6/10000</f>
        <v>23.199852459016395</v>
      </c>
      <c r="D6" s="6"/>
      <c r="E6" s="6"/>
      <c r="F6" s="6">
        <v>360</v>
      </c>
      <c r="G6" s="24">
        <f t="shared" ref="G6:G23" si="0">B6+E6/10000+F6/1000</f>
        <v>23.559852459016394</v>
      </c>
      <c r="H6" s="43">
        <v>23.214300000000001</v>
      </c>
      <c r="I6" s="5">
        <f>H6-J6/10000</f>
        <v>23.214300000000001</v>
      </c>
      <c r="J6" s="8"/>
      <c r="K6" s="8"/>
      <c r="L6" s="8">
        <v>333.50740000000002</v>
      </c>
      <c r="M6" s="24">
        <f>H6+K6/10000+L6/1000</f>
        <v>23.5478074</v>
      </c>
      <c r="N6" s="7">
        <f t="shared" ref="N6:S21" si="1">H6-B6</f>
        <v>1.4447540983606899E-2</v>
      </c>
      <c r="O6" s="7">
        <f t="shared" si="1"/>
        <v>1.4447540983606899E-2</v>
      </c>
      <c r="P6" s="10">
        <f t="shared" si="1"/>
        <v>0</v>
      </c>
      <c r="Q6" s="10">
        <f t="shared" si="1"/>
        <v>0</v>
      </c>
      <c r="R6" s="10">
        <f t="shared" si="1"/>
        <v>-26.492599999999982</v>
      </c>
      <c r="S6" s="24">
        <f t="shared" si="1"/>
        <v>-1.2045059016394077E-2</v>
      </c>
      <c r="T6" s="13"/>
    </row>
    <row r="7" spans="1:21" ht="20.100000000000001" customHeight="1" x14ac:dyDescent="0.2">
      <c r="A7" s="4" t="s">
        <v>32</v>
      </c>
      <c r="B7" s="8">
        <v>13.374125000000001</v>
      </c>
      <c r="C7" s="5">
        <f>B7-D7/10000</f>
        <v>13.369125</v>
      </c>
      <c r="D7" s="9">
        <f>J7</f>
        <v>50</v>
      </c>
      <c r="E7" s="9">
        <f>K7</f>
        <v>0</v>
      </c>
      <c r="F7" s="6">
        <v>0</v>
      </c>
      <c r="G7" s="24">
        <f t="shared" si="0"/>
        <v>13.374125000000001</v>
      </c>
      <c r="H7" s="43">
        <v>13.473700000000001</v>
      </c>
      <c r="I7" s="5">
        <f>H7-J7/10000</f>
        <v>13.4687</v>
      </c>
      <c r="J7" s="9">
        <v>50</v>
      </c>
      <c r="K7" s="9"/>
      <c r="L7" s="8"/>
      <c r="M7" s="24">
        <f t="shared" ref="M7:M23" si="2">H7+K7/10000+L7/1000</f>
        <v>13.473700000000001</v>
      </c>
      <c r="N7" s="7">
        <f t="shared" si="1"/>
        <v>9.9574999999999747E-2</v>
      </c>
      <c r="O7" s="7">
        <f t="shared" si="1"/>
        <v>9.9574999999999747E-2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24">
        <f t="shared" si="1"/>
        <v>9.9574999999999747E-2</v>
      </c>
      <c r="T7" s="13"/>
    </row>
    <row r="8" spans="1:21" ht="20.100000000000001" customHeight="1" x14ac:dyDescent="0.2">
      <c r="A8" s="4" t="s">
        <v>33</v>
      </c>
      <c r="B8" s="8">
        <v>13.284440721649485</v>
      </c>
      <c r="C8" s="5">
        <f t="shared" ref="C8:C23" si="3">B8-D8/10000</f>
        <v>13.284440721649485</v>
      </c>
      <c r="D8" s="9">
        <f t="shared" ref="D8:E16" si="4">J8</f>
        <v>0</v>
      </c>
      <c r="E8" s="9"/>
      <c r="F8" s="6">
        <v>650</v>
      </c>
      <c r="G8" s="24">
        <f t="shared" si="0"/>
        <v>13.934440721649485</v>
      </c>
      <c r="H8" s="43">
        <v>13.379300000000001</v>
      </c>
      <c r="I8" s="5">
        <f t="shared" ref="I8:I23" si="5">H8-J8/10000</f>
        <v>13.379300000000001</v>
      </c>
      <c r="J8" s="9">
        <v>0</v>
      </c>
      <c r="K8" s="9"/>
      <c r="L8" s="8">
        <v>626.22320000000002</v>
      </c>
      <c r="M8" s="24">
        <f t="shared" si="2"/>
        <v>14.005523200000001</v>
      </c>
      <c r="N8" s="7">
        <f t="shared" si="1"/>
        <v>9.4859278350515552E-2</v>
      </c>
      <c r="O8" s="7">
        <f t="shared" si="1"/>
        <v>9.4859278350515552E-2</v>
      </c>
      <c r="P8" s="10">
        <f t="shared" si="1"/>
        <v>0</v>
      </c>
      <c r="Q8" s="10">
        <f t="shared" si="1"/>
        <v>0</v>
      </c>
      <c r="R8" s="10">
        <f t="shared" si="1"/>
        <v>-23.77679999999998</v>
      </c>
      <c r="S8" s="24">
        <f t="shared" si="1"/>
        <v>7.1082478350515288E-2</v>
      </c>
      <c r="T8" s="13"/>
    </row>
    <row r="9" spans="1:21" ht="20.100000000000001" customHeight="1" x14ac:dyDescent="0.2">
      <c r="A9" s="4" t="s">
        <v>13</v>
      </c>
      <c r="B9" s="8">
        <v>15.014467532467533</v>
      </c>
      <c r="C9" s="5">
        <f t="shared" si="3"/>
        <v>14.952467532467534</v>
      </c>
      <c r="D9" s="9">
        <f t="shared" si="4"/>
        <v>620</v>
      </c>
      <c r="E9" s="9"/>
      <c r="F9" s="6">
        <v>330</v>
      </c>
      <c r="G9" s="24">
        <f t="shared" si="0"/>
        <v>15.344467532467533</v>
      </c>
      <c r="H9" s="43">
        <v>14.6143</v>
      </c>
      <c r="I9" s="5">
        <f t="shared" si="5"/>
        <v>14.552300000000001</v>
      </c>
      <c r="J9" s="9">
        <v>620</v>
      </c>
      <c r="K9" s="9"/>
      <c r="L9" s="8">
        <v>398.85669999999999</v>
      </c>
      <c r="M9" s="24">
        <f t="shared" si="2"/>
        <v>15.0131567</v>
      </c>
      <c r="N9" s="7">
        <f t="shared" si="1"/>
        <v>-0.40016753246753289</v>
      </c>
      <c r="O9" s="7">
        <f t="shared" si="1"/>
        <v>-0.40016753246753289</v>
      </c>
      <c r="P9" s="10">
        <f t="shared" si="1"/>
        <v>0</v>
      </c>
      <c r="Q9" s="10">
        <f t="shared" si="1"/>
        <v>0</v>
      </c>
      <c r="R9" s="10">
        <f t="shared" si="1"/>
        <v>68.856699999999989</v>
      </c>
      <c r="S9" s="24">
        <f t="shared" si="1"/>
        <v>-0.33131083246753334</v>
      </c>
      <c r="T9" s="13"/>
    </row>
    <row r="10" spans="1:21" ht="20.100000000000001" customHeight="1" x14ac:dyDescent="0.2">
      <c r="A10" s="4" t="s">
        <v>14</v>
      </c>
      <c r="B10" s="8">
        <v>16.433544186046511</v>
      </c>
      <c r="C10" s="5">
        <f t="shared" si="3"/>
        <v>16.36254418604651</v>
      </c>
      <c r="D10" s="9">
        <f t="shared" si="4"/>
        <v>710</v>
      </c>
      <c r="E10" s="9">
        <f t="shared" si="4"/>
        <v>150</v>
      </c>
      <c r="F10" s="6">
        <v>140</v>
      </c>
      <c r="G10" s="24">
        <f t="shared" si="0"/>
        <v>16.588544186046512</v>
      </c>
      <c r="H10" s="43">
        <v>16.453800000000001</v>
      </c>
      <c r="I10" s="5">
        <f t="shared" si="5"/>
        <v>16.3828</v>
      </c>
      <c r="J10" s="9">
        <v>710</v>
      </c>
      <c r="K10" s="9">
        <v>150</v>
      </c>
      <c r="L10" s="8">
        <v>141.22059999999999</v>
      </c>
      <c r="M10" s="24">
        <f t="shared" si="2"/>
        <v>16.610020600000002</v>
      </c>
      <c r="N10" s="7">
        <f t="shared" si="1"/>
        <v>2.0255813953490076E-2</v>
      </c>
      <c r="O10" s="7">
        <f t="shared" si="1"/>
        <v>2.0255813953490076E-2</v>
      </c>
      <c r="P10" s="10">
        <f t="shared" si="1"/>
        <v>0</v>
      </c>
      <c r="Q10" s="10">
        <f t="shared" si="1"/>
        <v>0</v>
      </c>
      <c r="R10" s="10">
        <f t="shared" si="1"/>
        <v>1.2205999999999904</v>
      </c>
      <c r="S10" s="24">
        <f t="shared" si="1"/>
        <v>2.1476413953489981E-2</v>
      </c>
      <c r="T10" s="13"/>
    </row>
    <row r="11" spans="1:21" ht="20.100000000000001" customHeight="1" x14ac:dyDescent="0.2">
      <c r="A11" s="4" t="s">
        <v>15</v>
      </c>
      <c r="B11" s="8">
        <v>14.466209677419355</v>
      </c>
      <c r="C11" s="5">
        <f t="shared" si="3"/>
        <v>14.436209677419356</v>
      </c>
      <c r="D11" s="9">
        <f t="shared" si="4"/>
        <v>300</v>
      </c>
      <c r="E11" s="9"/>
      <c r="F11" s="6">
        <v>3</v>
      </c>
      <c r="G11" s="24">
        <f t="shared" si="0"/>
        <v>14.469209677419355</v>
      </c>
      <c r="H11" s="43">
        <v>14.524600000000001</v>
      </c>
      <c r="I11" s="5">
        <f t="shared" si="5"/>
        <v>14.494600000000002</v>
      </c>
      <c r="J11" s="9">
        <v>300</v>
      </c>
      <c r="K11" s="9"/>
      <c r="L11" s="8">
        <v>2.3410000000000002</v>
      </c>
      <c r="M11" s="24">
        <f t="shared" si="2"/>
        <v>14.526941000000001</v>
      </c>
      <c r="N11" s="7">
        <f t="shared" si="1"/>
        <v>5.8390322580645915E-2</v>
      </c>
      <c r="O11" s="7">
        <f t="shared" si="1"/>
        <v>5.8390322580645915E-2</v>
      </c>
      <c r="P11" s="10">
        <f t="shared" si="1"/>
        <v>0</v>
      </c>
      <c r="Q11" s="10">
        <f t="shared" si="1"/>
        <v>0</v>
      </c>
      <c r="R11" s="10">
        <f t="shared" si="1"/>
        <v>-0.65899999999999981</v>
      </c>
      <c r="S11" s="24">
        <f t="shared" si="1"/>
        <v>5.7731322580645283E-2</v>
      </c>
      <c r="T11" s="13"/>
    </row>
    <row r="12" spans="1:21" ht="20.100000000000001" customHeight="1" x14ac:dyDescent="0.2">
      <c r="A12" s="4" t="s">
        <v>16</v>
      </c>
      <c r="B12" s="8">
        <v>8.97719165</v>
      </c>
      <c r="C12" s="5">
        <f t="shared" si="3"/>
        <v>8.8949916499999997</v>
      </c>
      <c r="D12" s="9">
        <f t="shared" si="4"/>
        <v>822</v>
      </c>
      <c r="E12" s="9"/>
      <c r="F12" s="6">
        <v>55</v>
      </c>
      <c r="G12" s="24">
        <f t="shared" si="0"/>
        <v>9.0321916499999997</v>
      </c>
      <c r="H12" s="43">
        <v>8.9902999999999995</v>
      </c>
      <c r="I12" s="5">
        <f t="shared" si="5"/>
        <v>8.9080999999999992</v>
      </c>
      <c r="J12" s="9">
        <v>822</v>
      </c>
      <c r="K12" s="9"/>
      <c r="L12" s="8">
        <v>82.537099999999995</v>
      </c>
      <c r="M12" s="24">
        <f t="shared" si="2"/>
        <v>9.0728370999999992</v>
      </c>
      <c r="N12" s="7">
        <f t="shared" si="1"/>
        <v>1.3108349999999547E-2</v>
      </c>
      <c r="O12" s="7">
        <f t="shared" si="1"/>
        <v>1.3108349999999547E-2</v>
      </c>
      <c r="P12" s="10">
        <f t="shared" si="1"/>
        <v>0</v>
      </c>
      <c r="Q12" s="10">
        <f t="shared" si="1"/>
        <v>0</v>
      </c>
      <c r="R12" s="10">
        <f t="shared" si="1"/>
        <v>27.537099999999995</v>
      </c>
      <c r="S12" s="24">
        <f t="shared" si="1"/>
        <v>4.0645449999999528E-2</v>
      </c>
      <c r="T12" s="13"/>
    </row>
    <row r="13" spans="1:21" ht="20.100000000000001" customHeight="1" x14ac:dyDescent="0.2">
      <c r="A13" s="4" t="s">
        <v>17</v>
      </c>
      <c r="B13" s="8">
        <v>9.9559999999999995</v>
      </c>
      <c r="C13" s="5">
        <f t="shared" si="3"/>
        <v>9.6559999999999988</v>
      </c>
      <c r="D13" s="9">
        <f t="shared" si="4"/>
        <v>3000</v>
      </c>
      <c r="E13" s="9"/>
      <c r="F13" s="6">
        <v>20</v>
      </c>
      <c r="G13" s="24">
        <f t="shared" si="0"/>
        <v>9.9759999999999991</v>
      </c>
      <c r="H13" s="43">
        <v>9.9969999999999999</v>
      </c>
      <c r="I13" s="5">
        <f t="shared" si="5"/>
        <v>9.6969999999999992</v>
      </c>
      <c r="J13" s="9">
        <v>3000</v>
      </c>
      <c r="K13" s="9"/>
      <c r="L13" s="8">
        <v>20.035</v>
      </c>
      <c r="M13" s="24">
        <f t="shared" si="2"/>
        <v>10.017035</v>
      </c>
      <c r="N13" s="7">
        <f t="shared" si="1"/>
        <v>4.1000000000000369E-2</v>
      </c>
      <c r="O13" s="7">
        <f t="shared" si="1"/>
        <v>4.1000000000000369E-2</v>
      </c>
      <c r="P13" s="10">
        <f t="shared" si="1"/>
        <v>0</v>
      </c>
      <c r="Q13" s="10">
        <f t="shared" si="1"/>
        <v>0</v>
      </c>
      <c r="R13" s="10">
        <f t="shared" si="1"/>
        <v>3.5000000000000142E-2</v>
      </c>
      <c r="S13" s="24">
        <f t="shared" si="1"/>
        <v>4.1035000000000821E-2</v>
      </c>
      <c r="T13" s="13"/>
    </row>
    <row r="14" spans="1:21" ht="20.100000000000001" customHeight="1" x14ac:dyDescent="0.2">
      <c r="A14" s="4" t="s">
        <v>18</v>
      </c>
      <c r="B14" s="8">
        <v>6.8281988636363637</v>
      </c>
      <c r="C14" s="5">
        <f t="shared" si="3"/>
        <v>6.8198988636363636</v>
      </c>
      <c r="D14" s="9">
        <f t="shared" si="4"/>
        <v>83</v>
      </c>
      <c r="E14" s="9"/>
      <c r="F14" s="6">
        <v>7</v>
      </c>
      <c r="G14" s="24">
        <f t="shared" si="0"/>
        <v>6.8351988636363634</v>
      </c>
      <c r="H14" s="43">
        <v>6.8563999999999998</v>
      </c>
      <c r="I14" s="5">
        <f t="shared" si="5"/>
        <v>6.8480999999999996</v>
      </c>
      <c r="J14" s="9">
        <v>83</v>
      </c>
      <c r="K14" s="9"/>
      <c r="L14" s="8">
        <v>7.3746999999999998</v>
      </c>
      <c r="M14" s="24">
        <f t="shared" si="2"/>
        <v>6.8637746999999996</v>
      </c>
      <c r="N14" s="7">
        <f t="shared" si="1"/>
        <v>2.8201136363636081E-2</v>
      </c>
      <c r="O14" s="7">
        <f t="shared" si="1"/>
        <v>2.8201136363636081E-2</v>
      </c>
      <c r="P14" s="10">
        <f t="shared" si="1"/>
        <v>0</v>
      </c>
      <c r="Q14" s="10">
        <f t="shared" si="1"/>
        <v>0</v>
      </c>
      <c r="R14" s="10">
        <f t="shared" si="1"/>
        <v>0.37469999999999981</v>
      </c>
      <c r="S14" s="24">
        <f t="shared" si="1"/>
        <v>2.8575836363636142E-2</v>
      </c>
      <c r="T14" s="13"/>
      <c r="U14" s="12"/>
    </row>
    <row r="15" spans="1:21" ht="20.100000000000001" customHeight="1" x14ac:dyDescent="0.2">
      <c r="A15" s="4" t="s">
        <v>19</v>
      </c>
      <c r="B15" s="8">
        <v>6.0759703703703707</v>
      </c>
      <c r="C15" s="5">
        <f t="shared" si="3"/>
        <v>6.0159703703703711</v>
      </c>
      <c r="D15" s="9">
        <f t="shared" si="4"/>
        <v>600</v>
      </c>
      <c r="E15" s="9">
        <f t="shared" si="4"/>
        <v>80</v>
      </c>
      <c r="F15" s="6">
        <v>60</v>
      </c>
      <c r="G15" s="24">
        <f t="shared" si="0"/>
        <v>6.1439703703703703</v>
      </c>
      <c r="H15" s="43">
        <v>6.085</v>
      </c>
      <c r="I15" s="5">
        <f t="shared" si="5"/>
        <v>6.0250000000000004</v>
      </c>
      <c r="J15" s="9">
        <v>600</v>
      </c>
      <c r="K15" s="9">
        <v>80</v>
      </c>
      <c r="L15" s="8">
        <v>71.483699999999999</v>
      </c>
      <c r="M15" s="24">
        <f t="shared" si="2"/>
        <v>6.1644836999999999</v>
      </c>
      <c r="N15" s="7">
        <f t="shared" si="1"/>
        <v>9.0296296296292766E-3</v>
      </c>
      <c r="O15" s="7">
        <f t="shared" si="1"/>
        <v>9.0296296296292766E-3</v>
      </c>
      <c r="P15" s="10">
        <f t="shared" si="1"/>
        <v>0</v>
      </c>
      <c r="Q15" s="10">
        <f t="shared" si="1"/>
        <v>0</v>
      </c>
      <c r="R15" s="10">
        <f t="shared" si="1"/>
        <v>11.483699999999999</v>
      </c>
      <c r="S15" s="24">
        <f t="shared" si="1"/>
        <v>2.0513329629629595E-2</v>
      </c>
      <c r="T15" s="13"/>
    </row>
    <row r="16" spans="1:21" ht="20.100000000000001" customHeight="1" x14ac:dyDescent="0.2">
      <c r="A16" s="4" t="s">
        <v>20</v>
      </c>
      <c r="B16" s="8">
        <v>23.878114285714286</v>
      </c>
      <c r="C16" s="5">
        <f t="shared" si="3"/>
        <v>23.875114285714286</v>
      </c>
      <c r="D16" s="9">
        <f t="shared" si="4"/>
        <v>30</v>
      </c>
      <c r="E16" s="9"/>
      <c r="F16" s="6">
        <v>780</v>
      </c>
      <c r="G16" s="24">
        <f t="shared" si="0"/>
        <v>24.658114285714287</v>
      </c>
      <c r="H16" s="43">
        <v>23.8919</v>
      </c>
      <c r="I16" s="5">
        <f t="shared" si="5"/>
        <v>23.8889</v>
      </c>
      <c r="J16" s="9">
        <v>30</v>
      </c>
      <c r="K16" s="9"/>
      <c r="L16" s="8">
        <v>873.88879999999995</v>
      </c>
      <c r="M16" s="24">
        <f t="shared" si="2"/>
        <v>24.765788799999999</v>
      </c>
      <c r="N16" s="7">
        <f t="shared" si="1"/>
        <v>1.3785714285713624E-2</v>
      </c>
      <c r="O16" s="7">
        <f t="shared" si="1"/>
        <v>1.3785714285713624E-2</v>
      </c>
      <c r="P16" s="10">
        <f t="shared" si="1"/>
        <v>0</v>
      </c>
      <c r="Q16" s="10">
        <f t="shared" si="1"/>
        <v>0</v>
      </c>
      <c r="R16" s="10">
        <f t="shared" si="1"/>
        <v>93.888799999999947</v>
      </c>
      <c r="S16" s="24">
        <f t="shared" si="1"/>
        <v>0.10767451428571206</v>
      </c>
      <c r="T16" s="13"/>
    </row>
    <row r="17" spans="1:20" ht="20.100000000000001" customHeight="1" x14ac:dyDescent="0.2">
      <c r="A17" s="4" t="s">
        <v>21</v>
      </c>
      <c r="B17" s="8">
        <v>6.6</v>
      </c>
      <c r="C17" s="5">
        <f t="shared" si="3"/>
        <v>6.6</v>
      </c>
      <c r="D17" s="9"/>
      <c r="E17" s="9"/>
      <c r="F17" s="6">
        <v>0</v>
      </c>
      <c r="G17" s="24">
        <f t="shared" si="0"/>
        <v>6.6</v>
      </c>
      <c r="H17" s="43">
        <v>6.6</v>
      </c>
      <c r="I17" s="5">
        <f t="shared" si="5"/>
        <v>6.6</v>
      </c>
      <c r="J17" s="9"/>
      <c r="K17" s="9"/>
      <c r="L17" s="8"/>
      <c r="M17" s="24">
        <f t="shared" si="2"/>
        <v>6.6</v>
      </c>
      <c r="N17" s="7">
        <f t="shared" si="1"/>
        <v>0</v>
      </c>
      <c r="O17" s="7">
        <f t="shared" si="1"/>
        <v>0</v>
      </c>
      <c r="P17" s="10">
        <f>K17-D17</f>
        <v>0</v>
      </c>
      <c r="Q17" s="10">
        <f t="shared" si="1"/>
        <v>0</v>
      </c>
      <c r="R17" s="10">
        <f t="shared" si="1"/>
        <v>0</v>
      </c>
      <c r="S17" s="24">
        <f t="shared" si="1"/>
        <v>0</v>
      </c>
      <c r="T17" s="13"/>
    </row>
    <row r="18" spans="1:20" ht="20.100000000000001" customHeight="1" x14ac:dyDescent="0.2">
      <c r="A18" s="4" t="s">
        <v>22</v>
      </c>
      <c r="B18" s="8">
        <f>D18/10000</f>
        <v>0.128</v>
      </c>
      <c r="C18" s="5">
        <f t="shared" si="3"/>
        <v>0</v>
      </c>
      <c r="D18" s="9">
        <f t="shared" ref="D18:E18" si="6">J18</f>
        <v>1280</v>
      </c>
      <c r="E18" s="9">
        <f t="shared" si="6"/>
        <v>503</v>
      </c>
      <c r="F18" s="6">
        <v>265</v>
      </c>
      <c r="G18" s="24">
        <f t="shared" si="0"/>
        <v>0.44330000000000003</v>
      </c>
      <c r="H18" s="8">
        <f>J18/10000</f>
        <v>0.128</v>
      </c>
      <c r="I18" s="5"/>
      <c r="J18" s="9">
        <v>1280</v>
      </c>
      <c r="K18" s="9">
        <v>503</v>
      </c>
      <c r="L18" s="8">
        <v>102.3736</v>
      </c>
      <c r="M18" s="24">
        <f t="shared" si="2"/>
        <v>0.28067360000000002</v>
      </c>
      <c r="N18" s="7">
        <f t="shared" si="1"/>
        <v>0</v>
      </c>
      <c r="O18" s="7">
        <f t="shared" si="1"/>
        <v>0</v>
      </c>
      <c r="P18" s="10">
        <f t="shared" si="1"/>
        <v>0</v>
      </c>
      <c r="Q18" s="10">
        <f t="shared" si="1"/>
        <v>0</v>
      </c>
      <c r="R18" s="10">
        <f t="shared" si="1"/>
        <v>-162.62639999999999</v>
      </c>
      <c r="S18" s="24">
        <f t="shared" si="1"/>
        <v>-0.1626264</v>
      </c>
      <c r="T18" s="13"/>
    </row>
    <row r="19" spans="1:20" ht="20.100000000000001" customHeight="1" x14ac:dyDescent="0.2">
      <c r="A19" s="4" t="s">
        <v>23</v>
      </c>
      <c r="B19" s="8">
        <v>6.78</v>
      </c>
      <c r="C19" s="5">
        <f t="shared" si="3"/>
        <v>6.78</v>
      </c>
      <c r="D19" s="6"/>
      <c r="E19" s="6"/>
      <c r="F19" s="6">
        <v>0</v>
      </c>
      <c r="G19" s="24">
        <f t="shared" si="0"/>
        <v>6.78</v>
      </c>
      <c r="H19" s="43">
        <v>6.8246000000000002</v>
      </c>
      <c r="I19" s="5">
        <f t="shared" si="5"/>
        <v>6.8246000000000002</v>
      </c>
      <c r="J19" s="8"/>
      <c r="K19" s="8"/>
      <c r="L19" s="8">
        <v>4.7538999999999998</v>
      </c>
      <c r="M19" s="24">
        <f t="shared" si="2"/>
        <v>6.8293539000000001</v>
      </c>
      <c r="N19" s="7">
        <f t="shared" si="1"/>
        <v>4.4599999999999973E-2</v>
      </c>
      <c r="O19" s="7">
        <f t="shared" si="1"/>
        <v>4.4599999999999973E-2</v>
      </c>
      <c r="P19" s="10">
        <f t="shared" si="1"/>
        <v>0</v>
      </c>
      <c r="Q19" s="10">
        <f t="shared" si="1"/>
        <v>0</v>
      </c>
      <c r="R19" s="10">
        <f t="shared" si="1"/>
        <v>4.7538999999999998</v>
      </c>
      <c r="S19" s="24">
        <f t="shared" si="1"/>
        <v>4.935389999999984E-2</v>
      </c>
      <c r="T19" s="13"/>
    </row>
    <row r="20" spans="1:20" ht="20.100000000000001" customHeight="1" x14ac:dyDescent="0.2">
      <c r="A20" s="4" t="s">
        <v>24</v>
      </c>
      <c r="B20" s="8">
        <v>7.42</v>
      </c>
      <c r="C20" s="5">
        <f t="shared" si="3"/>
        <v>7.42</v>
      </c>
      <c r="D20" s="6"/>
      <c r="E20" s="6"/>
      <c r="F20" s="6">
        <v>10</v>
      </c>
      <c r="G20" s="24">
        <f t="shared" si="0"/>
        <v>7.43</v>
      </c>
      <c r="H20" s="43">
        <v>7.42</v>
      </c>
      <c r="I20" s="5">
        <f t="shared" si="5"/>
        <v>7.42</v>
      </c>
      <c r="J20" s="8"/>
      <c r="K20" s="8"/>
      <c r="L20" s="8">
        <v>8.3902000000000001</v>
      </c>
      <c r="M20" s="24">
        <f t="shared" si="2"/>
        <v>7.4283901999999999</v>
      </c>
      <c r="N20" s="7">
        <f t="shared" si="1"/>
        <v>0</v>
      </c>
      <c r="O20" s="7">
        <f t="shared" si="1"/>
        <v>0</v>
      </c>
      <c r="P20" s="10">
        <f t="shared" si="1"/>
        <v>0</v>
      </c>
      <c r="Q20" s="10">
        <f t="shared" si="1"/>
        <v>0</v>
      </c>
      <c r="R20" s="10">
        <f t="shared" si="1"/>
        <v>-1.6097999999999999</v>
      </c>
      <c r="S20" s="24">
        <f t="shared" si="1"/>
        <v>-1.6097999999997725E-3</v>
      </c>
      <c r="T20" s="13"/>
    </row>
    <row r="21" spans="1:20" ht="20.100000000000001" customHeight="1" x14ac:dyDescent="0.2">
      <c r="A21" s="4" t="s">
        <v>25</v>
      </c>
      <c r="B21" s="8">
        <v>4.3499999999999996</v>
      </c>
      <c r="C21" s="5">
        <f t="shared" si="3"/>
        <v>4.3499999999999996</v>
      </c>
      <c r="D21" s="6"/>
      <c r="E21" s="6"/>
      <c r="F21" s="6">
        <v>70</v>
      </c>
      <c r="G21" s="24">
        <f t="shared" si="0"/>
        <v>4.42</v>
      </c>
      <c r="H21" s="43">
        <v>4.3898999999999999</v>
      </c>
      <c r="I21" s="5">
        <f t="shared" si="5"/>
        <v>4.3898999999999999</v>
      </c>
      <c r="J21" s="8"/>
      <c r="K21" s="8"/>
      <c r="L21" s="8">
        <v>69.619299999999996</v>
      </c>
      <c r="M21" s="24">
        <f t="shared" si="2"/>
        <v>4.4595193000000002</v>
      </c>
      <c r="N21" s="7">
        <f t="shared" si="1"/>
        <v>3.9900000000000269E-2</v>
      </c>
      <c r="O21" s="7">
        <f t="shared" si="1"/>
        <v>3.9900000000000269E-2</v>
      </c>
      <c r="P21" s="10">
        <f t="shared" si="1"/>
        <v>0</v>
      </c>
      <c r="Q21" s="10">
        <f t="shared" si="1"/>
        <v>0</v>
      </c>
      <c r="R21" s="10">
        <f t="shared" si="1"/>
        <v>-0.38070000000000448</v>
      </c>
      <c r="S21" s="24">
        <f t="shared" si="1"/>
        <v>3.9519300000000257E-2</v>
      </c>
      <c r="T21" s="13"/>
    </row>
    <row r="22" spans="1:20" ht="20.100000000000001" customHeight="1" x14ac:dyDescent="0.2">
      <c r="A22" s="4" t="s">
        <v>26</v>
      </c>
      <c r="B22" s="8">
        <v>3.36</v>
      </c>
      <c r="C22" s="5">
        <f t="shared" si="3"/>
        <v>3.36</v>
      </c>
      <c r="D22" s="6"/>
      <c r="E22" s="6"/>
      <c r="F22" s="6">
        <v>0</v>
      </c>
      <c r="G22" s="24">
        <f t="shared" si="0"/>
        <v>3.36</v>
      </c>
      <c r="H22" s="43">
        <v>3.4117999999999999</v>
      </c>
      <c r="I22" s="5">
        <f t="shared" si="5"/>
        <v>3.4117999999999999</v>
      </c>
      <c r="J22" s="8"/>
      <c r="K22" s="8"/>
      <c r="L22" s="8">
        <v>3.9803000000000002</v>
      </c>
      <c r="M22" s="24">
        <f t="shared" si="2"/>
        <v>3.4157802999999998</v>
      </c>
      <c r="N22" s="7">
        <f t="shared" ref="N22:S23" si="7">H22-B22</f>
        <v>5.1800000000000068E-2</v>
      </c>
      <c r="O22" s="7">
        <f t="shared" si="7"/>
        <v>5.1800000000000068E-2</v>
      </c>
      <c r="P22" s="10">
        <f t="shared" si="7"/>
        <v>0</v>
      </c>
      <c r="Q22" s="10">
        <f t="shared" si="7"/>
        <v>0</v>
      </c>
      <c r="R22" s="10">
        <f t="shared" si="7"/>
        <v>3.9803000000000002</v>
      </c>
      <c r="S22" s="24">
        <f t="shared" si="7"/>
        <v>5.5780299999999894E-2</v>
      </c>
      <c r="T22" s="13"/>
    </row>
    <row r="23" spans="1:20" ht="20.100000000000001" customHeight="1" x14ac:dyDescent="0.2">
      <c r="A23" s="4" t="s">
        <v>31</v>
      </c>
      <c r="B23" s="8">
        <v>0.375</v>
      </c>
      <c r="C23" s="5">
        <f t="shared" si="3"/>
        <v>0.375</v>
      </c>
      <c r="D23" s="6"/>
      <c r="E23" s="6"/>
      <c r="F23" s="6"/>
      <c r="G23" s="24">
        <f t="shared" si="0"/>
        <v>0.375</v>
      </c>
      <c r="H23" s="43">
        <v>0.37569999999999998</v>
      </c>
      <c r="I23" s="5">
        <f t="shared" si="5"/>
        <v>0.37569999999999998</v>
      </c>
      <c r="J23" s="8"/>
      <c r="K23" s="8"/>
      <c r="L23" s="8"/>
      <c r="M23" s="24">
        <f t="shared" si="2"/>
        <v>0.37569999999999998</v>
      </c>
      <c r="N23" s="7">
        <f t="shared" si="7"/>
        <v>6.9999999999997842E-4</v>
      </c>
      <c r="O23" s="7">
        <f t="shared" si="7"/>
        <v>6.9999999999997842E-4</v>
      </c>
      <c r="P23" s="10">
        <f t="shared" si="7"/>
        <v>0</v>
      </c>
      <c r="Q23" s="10">
        <f t="shared" si="7"/>
        <v>0</v>
      </c>
      <c r="R23" s="10">
        <f t="shared" si="7"/>
        <v>0</v>
      </c>
      <c r="S23" s="24">
        <f t="shared" si="7"/>
        <v>6.9999999999997842E-4</v>
      </c>
      <c r="T23" s="13"/>
    </row>
    <row r="24" spans="1:20" ht="15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15"/>
      <c r="N24" s="14"/>
      <c r="O24" s="14"/>
      <c r="P24" s="14"/>
      <c r="Q24" s="14"/>
      <c r="R24" s="14"/>
      <c r="S24" s="14"/>
    </row>
    <row r="25" spans="1:20" ht="15" x14ac:dyDescent="0.2">
      <c r="A25" s="14"/>
    </row>
    <row r="26" spans="1:20" x14ac:dyDescent="0.2">
      <c r="N26" s="16"/>
    </row>
    <row r="27" spans="1:20" x14ac:dyDescent="0.2">
      <c r="H27" s="16"/>
    </row>
    <row r="28" spans="1:20" x14ac:dyDescent="0.2">
      <c r="H28" s="16"/>
    </row>
    <row r="31" spans="1:20" x14ac:dyDescent="0.2">
      <c r="H31" s="16"/>
    </row>
    <row r="33" spans="8:8" x14ac:dyDescent="0.2">
      <c r="H33" s="16"/>
    </row>
  </sheetData>
  <mergeCells count="17">
    <mergeCell ref="A1:S1"/>
    <mergeCell ref="A3:A5"/>
    <mergeCell ref="B3:G3"/>
    <mergeCell ref="H3:M3"/>
    <mergeCell ref="N3:S3"/>
    <mergeCell ref="B4:D4"/>
    <mergeCell ref="E4:E5"/>
    <mergeCell ref="F4:F5"/>
    <mergeCell ref="G4:G5"/>
    <mergeCell ref="H4:J4"/>
    <mergeCell ref="S4:S5"/>
    <mergeCell ref="K4:K5"/>
    <mergeCell ref="L4:L5"/>
    <mergeCell ref="M4:M5"/>
    <mergeCell ref="N4:P4"/>
    <mergeCell ref="Q4:Q5"/>
    <mergeCell ref="R4:R5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view="pageBreakPreview" zoomScale="110" zoomScaleNormal="100" zoomScaleSheetLayoutView="11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M17" sqref="M17"/>
    </sheetView>
  </sheetViews>
  <sheetFormatPr defaultRowHeight="13.5" x14ac:dyDescent="0.15"/>
  <cols>
    <col min="2" max="2" width="10.125" customWidth="1"/>
    <col min="4" max="4" width="7.625" customWidth="1"/>
    <col min="5" max="5" width="6.875" customWidth="1"/>
    <col min="6" max="6" width="12.25" customWidth="1"/>
    <col min="7" max="7" width="10.625" customWidth="1"/>
    <col min="8" max="8" width="10.25" customWidth="1"/>
    <col min="9" max="9" width="8.5" customWidth="1"/>
    <col min="10" max="10" width="7.375" customWidth="1"/>
    <col min="11" max="11" width="7.5" customWidth="1"/>
    <col min="12" max="12" width="11.5" customWidth="1"/>
    <col min="13" max="13" width="10.75" customWidth="1"/>
    <col min="14" max="14" width="8.125" customWidth="1"/>
    <col min="16" max="16" width="8.25" customWidth="1"/>
    <col min="17" max="18" width="8" customWidth="1"/>
    <col min="19" max="19" width="11.625" customWidth="1"/>
  </cols>
  <sheetData>
    <row r="1" spans="1:35" ht="25.5" x14ac:dyDescent="0.3">
      <c r="A1" s="32" t="s">
        <v>62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35" x14ac:dyDescent="0.1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35" ht="14.25" x14ac:dyDescent="0.15">
      <c r="A3" s="34" t="s">
        <v>1</v>
      </c>
      <c r="B3" s="29" t="s">
        <v>60</v>
      </c>
      <c r="C3" s="30"/>
      <c r="D3" s="30"/>
      <c r="E3" s="30"/>
      <c r="F3" s="30"/>
      <c r="G3" s="31"/>
      <c r="H3" s="29" t="s">
        <v>61</v>
      </c>
      <c r="I3" s="30"/>
      <c r="J3" s="30"/>
      <c r="K3" s="30"/>
      <c r="L3" s="30"/>
      <c r="M3" s="31"/>
      <c r="N3" s="29" t="s">
        <v>2</v>
      </c>
      <c r="O3" s="30"/>
      <c r="P3" s="30"/>
      <c r="Q3" s="30"/>
      <c r="R3" s="30"/>
      <c r="S3" s="31"/>
      <c r="W3" s="35" t="s">
        <v>55</v>
      </c>
      <c r="X3" s="35"/>
      <c r="Y3" s="35"/>
      <c r="Z3" s="35"/>
      <c r="AA3" s="35"/>
      <c r="AB3" s="35"/>
      <c r="AD3" s="18" t="s">
        <v>56</v>
      </c>
      <c r="AE3" s="18"/>
      <c r="AF3" s="18"/>
      <c r="AG3" s="18"/>
      <c r="AH3" s="18"/>
      <c r="AI3" s="18"/>
    </row>
    <row r="4" spans="1:35" ht="14.25" x14ac:dyDescent="0.15">
      <c r="A4" s="34"/>
      <c r="B4" s="29" t="s">
        <v>3</v>
      </c>
      <c r="C4" s="30"/>
      <c r="D4" s="31"/>
      <c r="E4" s="25" t="s">
        <v>4</v>
      </c>
      <c r="F4" s="25" t="s">
        <v>5</v>
      </c>
      <c r="G4" s="27" t="s">
        <v>6</v>
      </c>
      <c r="H4" s="29" t="s">
        <v>3</v>
      </c>
      <c r="I4" s="30"/>
      <c r="J4" s="31"/>
      <c r="K4" s="25" t="s">
        <v>4</v>
      </c>
      <c r="L4" s="25" t="s">
        <v>5</v>
      </c>
      <c r="M4" s="27" t="s">
        <v>6</v>
      </c>
      <c r="N4" s="29" t="s">
        <v>3</v>
      </c>
      <c r="O4" s="30"/>
      <c r="P4" s="31"/>
      <c r="Q4" s="25" t="s">
        <v>4</v>
      </c>
      <c r="R4" s="25" t="s">
        <v>5</v>
      </c>
      <c r="S4" s="27" t="s">
        <v>6</v>
      </c>
      <c r="W4" s="18" t="s">
        <v>54</v>
      </c>
      <c r="X4" s="18"/>
      <c r="Y4" s="18"/>
      <c r="Z4" s="18" t="s">
        <v>4</v>
      </c>
      <c r="AA4" s="18" t="s">
        <v>5</v>
      </c>
      <c r="AB4" s="18" t="s">
        <v>6</v>
      </c>
      <c r="AD4" s="18" t="s">
        <v>54</v>
      </c>
      <c r="AE4" s="18"/>
      <c r="AF4" s="18"/>
      <c r="AG4" s="18" t="s">
        <v>4</v>
      </c>
      <c r="AH4" s="18" t="s">
        <v>5</v>
      </c>
      <c r="AI4" s="18" t="s">
        <v>6</v>
      </c>
    </row>
    <row r="5" spans="1:35" ht="14.25" x14ac:dyDescent="0.15">
      <c r="A5" s="34"/>
      <c r="B5" s="3" t="s">
        <v>7</v>
      </c>
      <c r="C5" s="3" t="s">
        <v>8</v>
      </c>
      <c r="D5" s="3" t="s">
        <v>9</v>
      </c>
      <c r="E5" s="26"/>
      <c r="F5" s="26"/>
      <c r="G5" s="28"/>
      <c r="H5" s="3" t="s">
        <v>7</v>
      </c>
      <c r="I5" s="3" t="s">
        <v>8</v>
      </c>
      <c r="J5" s="3" t="s">
        <v>9</v>
      </c>
      <c r="K5" s="26"/>
      <c r="L5" s="26"/>
      <c r="M5" s="28"/>
      <c r="N5" s="3" t="s">
        <v>7</v>
      </c>
      <c r="O5" s="3" t="s">
        <v>8</v>
      </c>
      <c r="P5" s="3" t="s">
        <v>9</v>
      </c>
      <c r="Q5" s="26"/>
      <c r="R5" s="26"/>
      <c r="S5" s="28"/>
      <c r="W5" s="18" t="s">
        <v>7</v>
      </c>
      <c r="X5" s="18" t="s">
        <v>8</v>
      </c>
      <c r="Y5" s="18" t="s">
        <v>9</v>
      </c>
      <c r="Z5" s="18"/>
      <c r="AA5" s="18"/>
      <c r="AB5" s="18"/>
      <c r="AD5" s="18" t="s">
        <v>7</v>
      </c>
      <c r="AE5" s="18" t="s">
        <v>8</v>
      </c>
      <c r="AF5" s="18" t="s">
        <v>9</v>
      </c>
      <c r="AG5" s="18"/>
      <c r="AH5" s="18"/>
      <c r="AI5" s="18"/>
    </row>
    <row r="6" spans="1:35" ht="20.100000000000001" customHeight="1" x14ac:dyDescent="0.2">
      <c r="A6" s="44" t="s">
        <v>10</v>
      </c>
      <c r="B6" s="8">
        <f>W6+月度!B6</f>
        <v>143.15849416301759</v>
      </c>
      <c r="C6" s="5">
        <f>B6-D6/10000</f>
        <v>143.15849416301759</v>
      </c>
      <c r="D6" s="6"/>
      <c r="E6" s="6"/>
      <c r="F6" s="42">
        <f>AA6+月度!F6</f>
        <v>1506.7032967032967</v>
      </c>
      <c r="G6" s="24">
        <f t="shared" ref="G6:G23" si="0">B6+E6/10000+F6/1000</f>
        <v>144.6651974597209</v>
      </c>
      <c r="H6" s="8">
        <f>AD6+月度!H6</f>
        <v>143.31030000000001</v>
      </c>
      <c r="I6" s="5">
        <f>H6-J6/10000</f>
        <v>143.31030000000001</v>
      </c>
      <c r="J6" s="8"/>
      <c r="K6" s="8"/>
      <c r="L6" s="8">
        <f>AH6+月度!L6</f>
        <v>1496.1951999999999</v>
      </c>
      <c r="M6" s="24">
        <f>H6+K6/10000+L6/1000</f>
        <v>144.8064952</v>
      </c>
      <c r="N6" s="7">
        <f>H6-B6</f>
        <v>0.1518058369824189</v>
      </c>
      <c r="O6" s="7">
        <f t="shared" ref="O6:S21" si="1">I6-C6</f>
        <v>0.1518058369824189</v>
      </c>
      <c r="P6" s="10">
        <f t="shared" si="1"/>
        <v>0</v>
      </c>
      <c r="Q6" s="10">
        <f t="shared" si="1"/>
        <v>0</v>
      </c>
      <c r="R6" s="10">
        <f t="shared" si="1"/>
        <v>-10.508096703296815</v>
      </c>
      <c r="S6" s="24">
        <f t="shared" si="1"/>
        <v>0.14129774027910003</v>
      </c>
      <c r="T6" s="13">
        <v>23.379852459016394</v>
      </c>
      <c r="U6" s="11">
        <v>350</v>
      </c>
      <c r="V6" s="17"/>
      <c r="W6" s="18">
        <v>119.9586417040012</v>
      </c>
      <c r="X6" s="18">
        <v>119.9586417040012</v>
      </c>
      <c r="Y6" s="18"/>
      <c r="Z6" s="18"/>
      <c r="AA6" s="18">
        <v>1146.7032967032967</v>
      </c>
      <c r="AB6" s="18">
        <v>121.10534500070449</v>
      </c>
      <c r="AD6" s="18">
        <v>120.09600000000002</v>
      </c>
      <c r="AE6" s="18">
        <v>120.09600000000002</v>
      </c>
      <c r="AF6" s="18"/>
      <c r="AG6" s="18"/>
      <c r="AH6" s="18">
        <v>1162.6877999999999</v>
      </c>
      <c r="AI6" s="18">
        <v>121.25868780000002</v>
      </c>
    </row>
    <row r="7" spans="1:35" ht="20.100000000000001" customHeight="1" x14ac:dyDescent="0.2">
      <c r="A7" s="44" t="s">
        <v>11</v>
      </c>
      <c r="B7" s="8">
        <f>W7+月度!B7</f>
        <v>84.834132283898441</v>
      </c>
      <c r="C7" s="5">
        <f>B7-D7/10000</f>
        <v>84.723132283898437</v>
      </c>
      <c r="D7" s="9">
        <f>J7</f>
        <v>1110</v>
      </c>
      <c r="E7" s="9">
        <f>K7</f>
        <v>30</v>
      </c>
      <c r="F7" s="42">
        <f>AA7+月度!F7</f>
        <v>0</v>
      </c>
      <c r="G7" s="24">
        <f t="shared" si="0"/>
        <v>84.837132283898441</v>
      </c>
      <c r="H7" s="8">
        <f>AD7+月度!H7</f>
        <v>84.943000000000012</v>
      </c>
      <c r="I7" s="5">
        <f>H7-J7/10000</f>
        <v>84.832000000000008</v>
      </c>
      <c r="J7" s="9">
        <f>AF7+月度!J7</f>
        <v>1110</v>
      </c>
      <c r="K7" s="9">
        <f>AG7+月度!K7</f>
        <v>30</v>
      </c>
      <c r="L7" s="8">
        <f>AH7+月度!L7</f>
        <v>0</v>
      </c>
      <c r="M7" s="24">
        <f t="shared" ref="M7:M23" si="2">H7+K7/10000+L7/1000</f>
        <v>84.946000000000012</v>
      </c>
      <c r="N7" s="7">
        <f t="shared" ref="N7:S23" si="3">H7-B7</f>
        <v>0.10886771610157098</v>
      </c>
      <c r="O7" s="7">
        <f t="shared" si="1"/>
        <v>0.10886771610157098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24">
        <f t="shared" si="1"/>
        <v>0.10886771610157098</v>
      </c>
      <c r="T7" s="13">
        <v>13.324125</v>
      </c>
      <c r="U7" s="11"/>
      <c r="V7" s="17"/>
      <c r="W7" s="18">
        <v>71.460007283898435</v>
      </c>
      <c r="X7" s="18">
        <v>71.35400728389844</v>
      </c>
      <c r="Y7" s="18">
        <v>1060</v>
      </c>
      <c r="Z7" s="18">
        <v>30</v>
      </c>
      <c r="AA7" s="18">
        <v>0</v>
      </c>
      <c r="AB7" s="18">
        <v>71.463007283898435</v>
      </c>
      <c r="AD7" s="18">
        <v>71.469300000000004</v>
      </c>
      <c r="AE7" s="18">
        <v>71.36330000000001</v>
      </c>
      <c r="AF7" s="18">
        <v>1060</v>
      </c>
      <c r="AG7" s="18">
        <v>30</v>
      </c>
      <c r="AH7" s="18">
        <v>0</v>
      </c>
      <c r="AI7" s="18">
        <v>71.472300000000004</v>
      </c>
    </row>
    <row r="8" spans="1:35" ht="20.100000000000001" customHeight="1" x14ac:dyDescent="0.2">
      <c r="A8" s="44" t="s">
        <v>12</v>
      </c>
      <c r="B8" s="8">
        <f>W8+月度!B8</f>
        <v>84.372845667113836</v>
      </c>
      <c r="C8" s="5">
        <f t="shared" ref="C8:C23" si="4">B8-D8/10000</f>
        <v>84.348845667113835</v>
      </c>
      <c r="D8" s="9">
        <f t="shared" ref="D8:E16" si="5">J8</f>
        <v>240</v>
      </c>
      <c r="E8" s="9"/>
      <c r="F8" s="42">
        <f>AA8+月度!F8</f>
        <v>3692.4725274725274</v>
      </c>
      <c r="G8" s="24">
        <f t="shared" si="0"/>
        <v>88.065318194586368</v>
      </c>
      <c r="H8" s="8">
        <f>AD8+月度!H8</f>
        <v>84.852100000000007</v>
      </c>
      <c r="I8" s="5">
        <f t="shared" ref="I8:I23" si="6">H8-J8/10000</f>
        <v>84.828100000000006</v>
      </c>
      <c r="J8" s="9">
        <f>AF8+月度!J8</f>
        <v>240</v>
      </c>
      <c r="K8" s="9"/>
      <c r="L8" s="8">
        <f>AH8+月度!L8</f>
        <v>3834.5293000000001</v>
      </c>
      <c r="M8" s="24">
        <f t="shared" si="2"/>
        <v>88.686629300000007</v>
      </c>
      <c r="N8" s="7">
        <f t="shared" si="3"/>
        <v>0.47925433288617114</v>
      </c>
      <c r="O8" s="7">
        <f t="shared" si="1"/>
        <v>0.47925433288617114</v>
      </c>
      <c r="P8" s="10">
        <f t="shared" si="1"/>
        <v>0</v>
      </c>
      <c r="Q8" s="10">
        <f t="shared" si="1"/>
        <v>0</v>
      </c>
      <c r="R8" s="10">
        <f t="shared" si="1"/>
        <v>142.05677252747273</v>
      </c>
      <c r="S8" s="24">
        <f t="shared" si="1"/>
        <v>0.6213111054136391</v>
      </c>
      <c r="T8" s="13">
        <v>13.54958350515464</v>
      </c>
      <c r="U8" s="11">
        <v>650</v>
      </c>
      <c r="V8" s="17"/>
      <c r="W8" s="18">
        <v>71.088404945464347</v>
      </c>
      <c r="X8" s="18">
        <v>71.064404945464346</v>
      </c>
      <c r="Y8" s="18">
        <v>240</v>
      </c>
      <c r="Z8" s="18"/>
      <c r="AA8" s="18">
        <v>3042.4725274725274</v>
      </c>
      <c r="AB8" s="18">
        <v>74.130877472936874</v>
      </c>
      <c r="AD8" s="18">
        <v>71.472800000000007</v>
      </c>
      <c r="AE8" s="18">
        <v>71.448800000000006</v>
      </c>
      <c r="AF8" s="18">
        <v>240</v>
      </c>
      <c r="AG8" s="18"/>
      <c r="AH8" s="18">
        <v>3208.3061000000002</v>
      </c>
      <c r="AI8" s="18">
        <v>74.681106100000008</v>
      </c>
    </row>
    <row r="9" spans="1:35" ht="20.100000000000001" customHeight="1" x14ac:dyDescent="0.2">
      <c r="A9" s="44" t="s">
        <v>13</v>
      </c>
      <c r="B9" s="8">
        <f>W9+月度!B9</f>
        <v>95.909361550912891</v>
      </c>
      <c r="C9" s="5">
        <f t="shared" si="4"/>
        <v>95.553761550912895</v>
      </c>
      <c r="D9" s="9">
        <f t="shared" si="5"/>
        <v>3556</v>
      </c>
      <c r="E9" s="9"/>
      <c r="F9" s="42">
        <f>AA9+月度!F9</f>
        <v>2026.8131868131868</v>
      </c>
      <c r="G9" s="24">
        <f t="shared" si="0"/>
        <v>97.936174737726077</v>
      </c>
      <c r="H9" s="8">
        <f>AD9+月度!H9</f>
        <v>95.525500000000008</v>
      </c>
      <c r="I9" s="5">
        <f t="shared" si="6"/>
        <v>95.169900000000013</v>
      </c>
      <c r="J9" s="9">
        <f>AF9+月度!J9</f>
        <v>3556</v>
      </c>
      <c r="K9" s="9"/>
      <c r="L9" s="8">
        <f>AH9+月度!L9</f>
        <v>2261.5663</v>
      </c>
      <c r="M9" s="24">
        <f t="shared" si="2"/>
        <v>97.787066300000006</v>
      </c>
      <c r="N9" s="7">
        <f t="shared" si="3"/>
        <v>-0.38386155091288288</v>
      </c>
      <c r="O9" s="7">
        <f t="shared" si="1"/>
        <v>-0.38386155091288288</v>
      </c>
      <c r="P9" s="10">
        <f t="shared" si="1"/>
        <v>0</v>
      </c>
      <c r="Q9" s="10">
        <f t="shared" si="1"/>
        <v>0</v>
      </c>
      <c r="R9" s="10">
        <f t="shared" si="1"/>
        <v>234.75311318681315</v>
      </c>
      <c r="S9" s="24">
        <f t="shared" si="1"/>
        <v>-0.14910843772607052</v>
      </c>
      <c r="T9" s="13">
        <v>15.190685714285715</v>
      </c>
      <c r="U9" s="11">
        <v>380</v>
      </c>
      <c r="V9" s="17"/>
      <c r="W9" s="18">
        <v>80.894894018445356</v>
      </c>
      <c r="X9" s="18">
        <v>80.601294018445358</v>
      </c>
      <c r="Y9" s="18">
        <v>2936</v>
      </c>
      <c r="Z9" s="18"/>
      <c r="AA9" s="18">
        <v>1696.8131868131868</v>
      </c>
      <c r="AB9" s="18">
        <v>82.591707205258544</v>
      </c>
      <c r="AD9" s="18">
        <v>80.911200000000008</v>
      </c>
      <c r="AE9" s="18">
        <v>80.61760000000001</v>
      </c>
      <c r="AF9" s="18">
        <v>2936</v>
      </c>
      <c r="AG9" s="18"/>
      <c r="AH9" s="18">
        <v>1862.7095999999999</v>
      </c>
      <c r="AI9" s="18">
        <v>82.77390960000001</v>
      </c>
    </row>
    <row r="10" spans="1:35" ht="20.100000000000001" customHeight="1" x14ac:dyDescent="0.2">
      <c r="A10" s="44" t="s">
        <v>14</v>
      </c>
      <c r="B10" s="8">
        <f>W10+月度!B10</f>
        <v>104.12859679050851</v>
      </c>
      <c r="C10" s="5">
        <f t="shared" si="4"/>
        <v>103.73139679050851</v>
      </c>
      <c r="D10" s="9">
        <f t="shared" si="5"/>
        <v>3972</v>
      </c>
      <c r="E10" s="9">
        <f t="shared" si="5"/>
        <v>610</v>
      </c>
      <c r="F10" s="42">
        <f>AA10+月度!F10</f>
        <v>628.02197802197804</v>
      </c>
      <c r="G10" s="24">
        <f t="shared" si="0"/>
        <v>104.81761876853049</v>
      </c>
      <c r="H10" s="8">
        <f>AD10+月度!H10</f>
        <v>104.18320000000001</v>
      </c>
      <c r="I10" s="5">
        <f t="shared" si="6"/>
        <v>103.78600000000002</v>
      </c>
      <c r="J10" s="9">
        <f>AF10+月度!J10</f>
        <v>3972</v>
      </c>
      <c r="K10" s="9">
        <f>AG10+月度!K10</f>
        <v>610</v>
      </c>
      <c r="L10" s="8">
        <f>AH10+月度!L10</f>
        <v>711.42529999999999</v>
      </c>
      <c r="M10" s="24">
        <f t="shared" si="2"/>
        <v>104.95562530000002</v>
      </c>
      <c r="N10" s="7">
        <f t="shared" si="3"/>
        <v>5.4603209491503435E-2</v>
      </c>
      <c r="O10" s="7">
        <f t="shared" si="1"/>
        <v>5.4603209491503435E-2</v>
      </c>
      <c r="P10" s="10">
        <f t="shared" si="1"/>
        <v>0</v>
      </c>
      <c r="Q10" s="10">
        <f t="shared" si="1"/>
        <v>0</v>
      </c>
      <c r="R10" s="10">
        <f t="shared" si="1"/>
        <v>83.40332197802195</v>
      </c>
      <c r="S10" s="24">
        <f t="shared" si="1"/>
        <v>0.13800653146952868</v>
      </c>
      <c r="T10" s="13">
        <v>16.609767441860466</v>
      </c>
      <c r="U10" s="11">
        <v>100</v>
      </c>
      <c r="V10" s="17"/>
      <c r="W10" s="18">
        <v>87.695052604462006</v>
      </c>
      <c r="X10" s="18">
        <v>87.368852604462006</v>
      </c>
      <c r="Y10" s="18">
        <v>3262</v>
      </c>
      <c r="Z10" s="18">
        <v>460</v>
      </c>
      <c r="AA10" s="18">
        <v>488.02197802197804</v>
      </c>
      <c r="AB10" s="18">
        <v>88.229074582483989</v>
      </c>
      <c r="AD10" s="18">
        <v>87.729400000000012</v>
      </c>
      <c r="AE10" s="18">
        <v>87.403200000000012</v>
      </c>
      <c r="AF10" s="18">
        <v>3262</v>
      </c>
      <c r="AG10" s="18">
        <v>460</v>
      </c>
      <c r="AH10" s="18">
        <v>570.2047</v>
      </c>
      <c r="AI10" s="18">
        <v>88.345604700000024</v>
      </c>
    </row>
    <row r="11" spans="1:35" ht="20.100000000000001" customHeight="1" x14ac:dyDescent="0.2">
      <c r="A11" s="44" t="s">
        <v>15</v>
      </c>
      <c r="B11" s="8">
        <f>W11+月度!B11</f>
        <v>87.761079192631613</v>
      </c>
      <c r="C11" s="5">
        <f t="shared" si="4"/>
        <v>87.657079192631613</v>
      </c>
      <c r="D11" s="9">
        <f t="shared" si="5"/>
        <v>1040</v>
      </c>
      <c r="E11" s="9"/>
      <c r="F11" s="42">
        <f>AA11+月度!F11</f>
        <v>11.593406593406593</v>
      </c>
      <c r="G11" s="24">
        <f t="shared" si="0"/>
        <v>87.772672599225018</v>
      </c>
      <c r="H11" s="8">
        <f>AD11+月度!H11</f>
        <v>87.885100000000008</v>
      </c>
      <c r="I11" s="5">
        <f t="shared" si="6"/>
        <v>87.781100000000009</v>
      </c>
      <c r="J11" s="9">
        <f>AF11+月度!J11</f>
        <v>1040</v>
      </c>
      <c r="K11" s="9"/>
      <c r="L11" s="8">
        <f>AH11+月度!L11</f>
        <v>18.500900000000001</v>
      </c>
      <c r="M11" s="24">
        <f t="shared" si="2"/>
        <v>87.903600900000015</v>
      </c>
      <c r="N11" s="7">
        <f t="shared" si="3"/>
        <v>0.12402080736839594</v>
      </c>
      <c r="O11" s="7">
        <f t="shared" si="1"/>
        <v>0.12402080736839594</v>
      </c>
      <c r="P11" s="10">
        <f t="shared" si="1"/>
        <v>0</v>
      </c>
      <c r="Q11" s="10">
        <f t="shared" si="1"/>
        <v>0</v>
      </c>
      <c r="R11" s="10">
        <f t="shared" si="1"/>
        <v>6.9074934065934084</v>
      </c>
      <c r="S11" s="24">
        <f t="shared" si="1"/>
        <v>0.13092830077499684</v>
      </c>
      <c r="T11" s="13">
        <v>14.121615207373271</v>
      </c>
      <c r="U11" s="11"/>
      <c r="V11" s="17"/>
      <c r="W11" s="18">
        <v>73.294869515212255</v>
      </c>
      <c r="X11" s="18">
        <v>73.220869515212257</v>
      </c>
      <c r="Y11" s="18">
        <v>740</v>
      </c>
      <c r="Z11" s="18"/>
      <c r="AA11" s="18">
        <v>8.5934065934065931</v>
      </c>
      <c r="AB11" s="18">
        <v>73.303462921805661</v>
      </c>
      <c r="AD11" s="18">
        <v>73.360500000000002</v>
      </c>
      <c r="AE11" s="18">
        <v>73.286500000000004</v>
      </c>
      <c r="AF11" s="18">
        <v>740</v>
      </c>
      <c r="AG11" s="18"/>
      <c r="AH11" s="18">
        <v>16.1599</v>
      </c>
      <c r="AI11" s="18">
        <v>73.376659900000007</v>
      </c>
    </row>
    <row r="12" spans="1:35" ht="20.100000000000001" customHeight="1" x14ac:dyDescent="0.2">
      <c r="A12" s="44" t="s">
        <v>16</v>
      </c>
      <c r="B12" s="8">
        <f>W12+月度!B12</f>
        <v>56.656023647351496</v>
      </c>
      <c r="C12" s="5">
        <f t="shared" si="4"/>
        <v>56.148823647351499</v>
      </c>
      <c r="D12" s="9">
        <f t="shared" si="5"/>
        <v>5072</v>
      </c>
      <c r="E12" s="9"/>
      <c r="F12" s="42">
        <f>AA12+月度!F12</f>
        <v>280.49450549450546</v>
      </c>
      <c r="G12" s="24">
        <f t="shared" si="0"/>
        <v>56.936518152845998</v>
      </c>
      <c r="H12" s="8">
        <f>AD12+月度!H12</f>
        <v>56.769799999999996</v>
      </c>
      <c r="I12" s="5">
        <f t="shared" si="6"/>
        <v>56.262599999999999</v>
      </c>
      <c r="J12" s="9">
        <f>AF12+月度!J12</f>
        <v>5072</v>
      </c>
      <c r="K12" s="9"/>
      <c r="L12" s="8">
        <f>AH12+月度!L12</f>
        <v>423.49529999999999</v>
      </c>
      <c r="M12" s="24">
        <f t="shared" si="2"/>
        <v>57.193295299999996</v>
      </c>
      <c r="N12" s="7">
        <f t="shared" si="3"/>
        <v>0.11377635264850028</v>
      </c>
      <c r="O12" s="7">
        <f t="shared" si="1"/>
        <v>0.11377635264850028</v>
      </c>
      <c r="P12" s="10">
        <f t="shared" si="1"/>
        <v>0</v>
      </c>
      <c r="Q12" s="10">
        <f t="shared" si="1"/>
        <v>0</v>
      </c>
      <c r="R12" s="10">
        <f t="shared" si="1"/>
        <v>143.00079450549453</v>
      </c>
      <c r="S12" s="24">
        <f t="shared" si="1"/>
        <v>0.25677714715399702</v>
      </c>
      <c r="T12" s="13">
        <v>9.1241312000000008</v>
      </c>
      <c r="U12" s="11">
        <v>40</v>
      </c>
      <c r="V12" s="17"/>
      <c r="W12" s="18">
        <v>47.678831997351494</v>
      </c>
      <c r="X12" s="18">
        <v>47.253831997351497</v>
      </c>
      <c r="Y12" s="18">
        <v>4250</v>
      </c>
      <c r="Z12" s="18"/>
      <c r="AA12" s="18">
        <v>225.49450549450549</v>
      </c>
      <c r="AB12" s="18">
        <v>47.904326502845997</v>
      </c>
      <c r="AD12" s="18">
        <v>47.779499999999999</v>
      </c>
      <c r="AE12" s="18">
        <v>47.354500000000002</v>
      </c>
      <c r="AF12" s="18">
        <v>4250</v>
      </c>
      <c r="AG12" s="18"/>
      <c r="AH12" s="18">
        <v>340.95819999999998</v>
      </c>
      <c r="AI12" s="18">
        <v>48.120458200000002</v>
      </c>
    </row>
    <row r="13" spans="1:35" ht="20.100000000000001" customHeight="1" x14ac:dyDescent="0.2">
      <c r="A13" s="44" t="s">
        <v>17</v>
      </c>
      <c r="B13" s="8">
        <f>W13+月度!B13</f>
        <v>65.066009600778997</v>
      </c>
      <c r="C13" s="5">
        <f t="shared" si="4"/>
        <v>64.071009600778993</v>
      </c>
      <c r="D13" s="9">
        <f t="shared" si="5"/>
        <v>9950</v>
      </c>
      <c r="E13" s="9"/>
      <c r="F13" s="42">
        <f>AA13+月度!F13</f>
        <v>40</v>
      </c>
      <c r="G13" s="24">
        <f t="shared" si="0"/>
        <v>65.106009600779004</v>
      </c>
      <c r="H13" s="8">
        <f>AD13+月度!H13</f>
        <v>65.135400000000004</v>
      </c>
      <c r="I13" s="5">
        <f t="shared" si="6"/>
        <v>64.1404</v>
      </c>
      <c r="J13" s="9">
        <f>AF13+月度!J13</f>
        <v>9950</v>
      </c>
      <c r="K13" s="9"/>
      <c r="L13" s="8">
        <f>AH13+月度!L13</f>
        <v>40.075000000000003</v>
      </c>
      <c r="M13" s="24">
        <f t="shared" si="2"/>
        <v>65.175475000000006</v>
      </c>
      <c r="N13" s="7">
        <f t="shared" si="3"/>
        <v>6.939039922100676E-2</v>
      </c>
      <c r="O13" s="7">
        <f t="shared" si="1"/>
        <v>6.939039922100676E-2</v>
      </c>
      <c r="P13" s="10">
        <f t="shared" si="1"/>
        <v>0</v>
      </c>
      <c r="Q13" s="10">
        <f t="shared" si="1"/>
        <v>0</v>
      </c>
      <c r="R13" s="10">
        <f t="shared" si="1"/>
        <v>7.5000000000002842E-2</v>
      </c>
      <c r="S13" s="24">
        <f t="shared" si="1"/>
        <v>6.9465399221002144E-2</v>
      </c>
      <c r="T13" s="13">
        <v>10.485200000000001</v>
      </c>
      <c r="U13" s="11">
        <v>10</v>
      </c>
      <c r="V13" s="17"/>
      <c r="W13" s="18">
        <v>55.110009600779001</v>
      </c>
      <c r="X13" s="18">
        <v>54.415009600779001</v>
      </c>
      <c r="Y13" s="18">
        <v>6950</v>
      </c>
      <c r="Z13" s="18"/>
      <c r="AA13" s="18">
        <v>20</v>
      </c>
      <c r="AB13" s="18">
        <v>55.130009600779005</v>
      </c>
      <c r="AD13" s="18">
        <v>55.138399999999997</v>
      </c>
      <c r="AE13" s="18">
        <v>54.443399999999997</v>
      </c>
      <c r="AF13" s="18">
        <v>6950</v>
      </c>
      <c r="AG13" s="18"/>
      <c r="AH13" s="18">
        <v>20.04</v>
      </c>
      <c r="AI13" s="18">
        <v>55.158439999999999</v>
      </c>
    </row>
    <row r="14" spans="1:35" ht="20.100000000000001" customHeight="1" x14ac:dyDescent="0.2">
      <c r="A14" s="44" t="s">
        <v>18</v>
      </c>
      <c r="B14" s="8">
        <f>W14+月度!B14</f>
        <v>41.64089075203642</v>
      </c>
      <c r="C14" s="5">
        <f t="shared" si="4"/>
        <v>41.132590752036421</v>
      </c>
      <c r="D14" s="9">
        <f t="shared" si="5"/>
        <v>5083</v>
      </c>
      <c r="E14" s="9"/>
      <c r="F14" s="42">
        <f>AA14+月度!F14</f>
        <v>38.483516483516482</v>
      </c>
      <c r="G14" s="24">
        <f t="shared" si="0"/>
        <v>41.679374268519936</v>
      </c>
      <c r="H14" s="8">
        <f>AD14+月度!H14</f>
        <v>42.142200000000003</v>
      </c>
      <c r="I14" s="5">
        <f t="shared" si="6"/>
        <v>41.633900000000004</v>
      </c>
      <c r="J14" s="9">
        <f>AF14+月度!J14</f>
        <v>5083</v>
      </c>
      <c r="K14" s="9"/>
      <c r="L14" s="8">
        <f>AH14+月度!L14</f>
        <v>56.150399999999998</v>
      </c>
      <c r="M14" s="24">
        <f t="shared" si="2"/>
        <v>42.198350400000002</v>
      </c>
      <c r="N14" s="7">
        <f t="shared" si="3"/>
        <v>0.501309247963583</v>
      </c>
      <c r="O14" s="7">
        <f t="shared" si="1"/>
        <v>0.501309247963583</v>
      </c>
      <c r="P14" s="10">
        <f t="shared" si="1"/>
        <v>0</v>
      </c>
      <c r="Q14" s="10">
        <f t="shared" si="1"/>
        <v>0</v>
      </c>
      <c r="R14" s="10">
        <f t="shared" si="1"/>
        <v>17.666883516483516</v>
      </c>
      <c r="S14" s="24">
        <f t="shared" si="1"/>
        <v>0.51897613148006627</v>
      </c>
      <c r="T14" s="13">
        <v>6.475439772727273</v>
      </c>
      <c r="U14" s="12">
        <v>5</v>
      </c>
      <c r="V14" s="17"/>
      <c r="W14" s="18">
        <v>34.812691888400053</v>
      </c>
      <c r="X14" s="18">
        <v>34.312691888400053</v>
      </c>
      <c r="Y14" s="18">
        <v>5000</v>
      </c>
      <c r="Z14" s="18"/>
      <c r="AA14" s="18">
        <v>31.483516483516485</v>
      </c>
      <c r="AB14" s="18">
        <v>34.844175404883572</v>
      </c>
      <c r="AD14" s="18">
        <v>35.285800000000002</v>
      </c>
      <c r="AE14" s="18">
        <v>34.785800000000002</v>
      </c>
      <c r="AF14" s="18">
        <v>5000</v>
      </c>
      <c r="AG14" s="18"/>
      <c r="AH14" s="18">
        <v>48.775700000000001</v>
      </c>
      <c r="AI14" s="18">
        <v>35.334575700000002</v>
      </c>
    </row>
    <row r="15" spans="1:35" ht="20.100000000000001" customHeight="1" x14ac:dyDescent="0.2">
      <c r="A15" s="44" t="s">
        <v>19</v>
      </c>
      <c r="B15" s="8">
        <f>W15+月度!B15</f>
        <v>37.569553650976658</v>
      </c>
      <c r="C15" s="5">
        <f t="shared" si="4"/>
        <v>37.36455365097666</v>
      </c>
      <c r="D15" s="9">
        <f t="shared" si="5"/>
        <v>2050</v>
      </c>
      <c r="E15" s="9">
        <f t="shared" si="5"/>
        <v>160</v>
      </c>
      <c r="F15" s="42">
        <f>AA15+月度!F15</f>
        <v>130</v>
      </c>
      <c r="G15" s="24">
        <f t="shared" si="0"/>
        <v>37.715553650976659</v>
      </c>
      <c r="H15" s="8">
        <f>AD15+月度!H15</f>
        <v>37.6098</v>
      </c>
      <c r="I15" s="5">
        <f t="shared" si="6"/>
        <v>37.404800000000002</v>
      </c>
      <c r="J15" s="9">
        <f>AF15+月度!J15</f>
        <v>2050</v>
      </c>
      <c r="K15" s="9">
        <f>AG15+月度!K15</f>
        <v>160</v>
      </c>
      <c r="L15" s="8">
        <f>AH15+月度!L15</f>
        <v>130.26240000000001</v>
      </c>
      <c r="M15" s="24">
        <f t="shared" si="2"/>
        <v>37.756062399999998</v>
      </c>
      <c r="N15" s="7">
        <f t="shared" si="3"/>
        <v>4.0246349023341565E-2</v>
      </c>
      <c r="O15" s="7">
        <f t="shared" si="1"/>
        <v>4.0246349023341565E-2</v>
      </c>
      <c r="P15" s="10">
        <f t="shared" si="1"/>
        <v>0</v>
      </c>
      <c r="Q15" s="10">
        <f t="shared" si="1"/>
        <v>0</v>
      </c>
      <c r="R15" s="10">
        <f t="shared" si="1"/>
        <v>0.26240000000001373</v>
      </c>
      <c r="S15" s="24">
        <f t="shared" si="1"/>
        <v>4.0508749023338453E-2</v>
      </c>
      <c r="T15" s="13">
        <v>6.0171629629629626</v>
      </c>
      <c r="U15" s="11">
        <v>30</v>
      </c>
      <c r="V15" s="17"/>
      <c r="W15" s="18">
        <v>31.493583280606291</v>
      </c>
      <c r="X15" s="18">
        <v>31.348583280606292</v>
      </c>
      <c r="Y15" s="18">
        <v>1450</v>
      </c>
      <c r="Z15" s="18">
        <v>80</v>
      </c>
      <c r="AA15" s="18">
        <v>70</v>
      </c>
      <c r="AB15" s="18">
        <v>31.571583280606291</v>
      </c>
      <c r="AD15" s="18">
        <v>31.524800000000003</v>
      </c>
      <c r="AE15" s="18">
        <v>31.379800000000003</v>
      </c>
      <c r="AF15" s="18">
        <v>1450</v>
      </c>
      <c r="AG15" s="18">
        <v>80</v>
      </c>
      <c r="AH15" s="18">
        <v>58.778700000000001</v>
      </c>
      <c r="AI15" s="18">
        <v>31.591578700000003</v>
      </c>
    </row>
    <row r="16" spans="1:35" ht="20.100000000000001" customHeight="1" x14ac:dyDescent="0.2">
      <c r="A16" s="44" t="s">
        <v>20</v>
      </c>
      <c r="B16" s="8">
        <f>W16+月度!B16</f>
        <v>147.35347003950298</v>
      </c>
      <c r="C16" s="5">
        <f t="shared" si="4"/>
        <v>147.33797003950298</v>
      </c>
      <c r="D16" s="9">
        <f t="shared" si="5"/>
        <v>155</v>
      </c>
      <c r="E16" s="9"/>
      <c r="F16" s="42">
        <f>AA16+月度!F16</f>
        <v>4131.6483516483513</v>
      </c>
      <c r="G16" s="24">
        <f t="shared" si="0"/>
        <v>151.48511839115133</v>
      </c>
      <c r="H16" s="8">
        <f>AD16+月度!H16</f>
        <v>147.81359999999998</v>
      </c>
      <c r="I16" s="5">
        <f t="shared" si="6"/>
        <v>147.79809999999998</v>
      </c>
      <c r="J16" s="9">
        <f>AF16+月度!J16</f>
        <v>155</v>
      </c>
      <c r="K16" s="9"/>
      <c r="L16" s="8">
        <f>AH16+月度!L16</f>
        <v>4455.2947999999997</v>
      </c>
      <c r="M16" s="24">
        <f t="shared" si="2"/>
        <v>152.26889479999997</v>
      </c>
      <c r="N16" s="7">
        <f t="shared" si="3"/>
        <v>0.4601299604969995</v>
      </c>
      <c r="O16" s="7">
        <f t="shared" si="1"/>
        <v>0.4601299604969995</v>
      </c>
      <c r="P16" s="10">
        <f t="shared" si="1"/>
        <v>0</v>
      </c>
      <c r="Q16" s="10">
        <f t="shared" si="1"/>
        <v>0</v>
      </c>
      <c r="R16" s="10">
        <f t="shared" si="1"/>
        <v>323.64644835164836</v>
      </c>
      <c r="S16" s="24">
        <f t="shared" si="1"/>
        <v>0.78377640884863808</v>
      </c>
      <c r="T16" s="13">
        <v>23.710533333333331</v>
      </c>
      <c r="U16" s="11">
        <v>620</v>
      </c>
      <c r="V16" s="17"/>
      <c r="W16" s="18">
        <v>123.47535575378869</v>
      </c>
      <c r="X16" s="18">
        <v>123.46285575378869</v>
      </c>
      <c r="Y16" s="18">
        <v>125</v>
      </c>
      <c r="Z16" s="18"/>
      <c r="AA16" s="18">
        <v>3351.6483516483518</v>
      </c>
      <c r="AB16" s="18">
        <v>126.82700410543704</v>
      </c>
      <c r="AD16" s="18">
        <v>123.92169999999999</v>
      </c>
      <c r="AE16" s="18">
        <v>123.90919999999998</v>
      </c>
      <c r="AF16" s="18">
        <v>125</v>
      </c>
      <c r="AG16" s="18"/>
      <c r="AH16" s="18">
        <v>3581.4059999999999</v>
      </c>
      <c r="AI16" s="18">
        <v>127.50310599999999</v>
      </c>
    </row>
    <row r="17" spans="1:35" ht="20.100000000000001" customHeight="1" x14ac:dyDescent="0.2">
      <c r="A17" s="44" t="s">
        <v>21</v>
      </c>
      <c r="B17" s="8">
        <f>W17+月度!B17</f>
        <v>46.61</v>
      </c>
      <c r="C17" s="5">
        <f t="shared" si="4"/>
        <v>46.61</v>
      </c>
      <c r="D17" s="9"/>
      <c r="E17" s="9"/>
      <c r="F17" s="42">
        <f>AA17+月度!F17</f>
        <v>0</v>
      </c>
      <c r="G17" s="24">
        <f t="shared" si="0"/>
        <v>46.61</v>
      </c>
      <c r="H17" s="8">
        <f>AD17+月度!H17</f>
        <v>49.522200000000005</v>
      </c>
      <c r="I17" s="5">
        <f t="shared" si="6"/>
        <v>49.522200000000005</v>
      </c>
      <c r="J17" s="9"/>
      <c r="K17" s="9"/>
      <c r="L17" s="8">
        <f>AH17+月度!L17</f>
        <v>0</v>
      </c>
      <c r="M17" s="24">
        <f t="shared" si="2"/>
        <v>49.522200000000005</v>
      </c>
      <c r="N17" s="7">
        <f t="shared" si="3"/>
        <v>2.9122000000000057</v>
      </c>
      <c r="O17" s="7">
        <f t="shared" si="1"/>
        <v>2.9122000000000057</v>
      </c>
      <c r="P17" s="10">
        <f t="shared" si="1"/>
        <v>0</v>
      </c>
      <c r="Q17" s="10">
        <f t="shared" si="1"/>
        <v>0</v>
      </c>
      <c r="R17" s="10">
        <f t="shared" si="1"/>
        <v>0</v>
      </c>
      <c r="S17" s="24">
        <f t="shared" si="1"/>
        <v>2.9122000000000057</v>
      </c>
      <c r="T17" s="13">
        <v>7.41</v>
      </c>
      <c r="U17" s="11"/>
      <c r="V17" s="17"/>
      <c r="W17" s="18">
        <v>40.01</v>
      </c>
      <c r="X17" s="18">
        <v>40.01</v>
      </c>
      <c r="Y17" s="18"/>
      <c r="Z17" s="18"/>
      <c r="AA17" s="18">
        <v>0</v>
      </c>
      <c r="AB17" s="18">
        <v>40.01</v>
      </c>
      <c r="AD17" s="18">
        <v>42.922200000000004</v>
      </c>
      <c r="AE17" s="18">
        <v>42.922200000000004</v>
      </c>
      <c r="AF17" s="18"/>
      <c r="AG17" s="18"/>
      <c r="AH17" s="18">
        <v>0</v>
      </c>
      <c r="AI17" s="18">
        <v>42.922200000000004</v>
      </c>
    </row>
    <row r="18" spans="1:35" ht="20.100000000000001" customHeight="1" x14ac:dyDescent="0.2">
      <c r="A18" s="44" t="s">
        <v>22</v>
      </c>
      <c r="B18" s="8">
        <f>D18/10000</f>
        <v>0.375</v>
      </c>
      <c r="C18" s="5"/>
      <c r="D18" s="9">
        <f t="shared" ref="D18:E18" si="7">J18</f>
        <v>3750</v>
      </c>
      <c r="E18" s="9">
        <f t="shared" si="7"/>
        <v>4308</v>
      </c>
      <c r="F18" s="42">
        <f>AA18+月度!F18</f>
        <v>1275</v>
      </c>
      <c r="G18" s="24">
        <f t="shared" si="0"/>
        <v>2.0808</v>
      </c>
      <c r="H18" s="8">
        <f>J18/10000</f>
        <v>0.375</v>
      </c>
      <c r="I18" s="5"/>
      <c r="J18" s="9">
        <f>AF18+月度!J18</f>
        <v>3750</v>
      </c>
      <c r="K18" s="9">
        <f>AG18+月度!K18</f>
        <v>4308</v>
      </c>
      <c r="L18" s="8">
        <f>AH18+月度!L18</f>
        <v>1540.8995999999997</v>
      </c>
      <c r="M18" s="24">
        <f t="shared" si="2"/>
        <v>2.3466996</v>
      </c>
      <c r="N18" s="7">
        <f t="shared" si="3"/>
        <v>0</v>
      </c>
      <c r="O18" s="7">
        <f t="shared" si="1"/>
        <v>0</v>
      </c>
      <c r="P18" s="10">
        <f t="shared" si="1"/>
        <v>0</v>
      </c>
      <c r="Q18" s="10">
        <f t="shared" si="1"/>
        <v>0</v>
      </c>
      <c r="R18" s="10">
        <f t="shared" si="1"/>
        <v>265.89959999999974</v>
      </c>
      <c r="S18" s="24">
        <f t="shared" si="1"/>
        <v>0.26589960000000001</v>
      </c>
      <c r="T18" s="13">
        <v>0</v>
      </c>
      <c r="U18" s="11">
        <v>145</v>
      </c>
      <c r="V18" s="17"/>
      <c r="W18" s="18">
        <v>0.247</v>
      </c>
      <c r="X18" s="18"/>
      <c r="Y18" s="18">
        <v>2470</v>
      </c>
      <c r="Z18" s="18">
        <v>3805</v>
      </c>
      <c r="AA18" s="18">
        <v>1010</v>
      </c>
      <c r="AB18" s="18">
        <v>1.6375</v>
      </c>
      <c r="AD18" s="18">
        <v>0.247</v>
      </c>
      <c r="AE18" s="18"/>
      <c r="AF18" s="18">
        <v>2470</v>
      </c>
      <c r="AG18" s="18">
        <v>3805</v>
      </c>
      <c r="AH18" s="18">
        <v>1438.5259999999998</v>
      </c>
      <c r="AI18" s="18">
        <v>2.0660259999999999</v>
      </c>
    </row>
    <row r="19" spans="1:35" ht="20.100000000000001" customHeight="1" x14ac:dyDescent="0.2">
      <c r="A19" s="44" t="s">
        <v>23</v>
      </c>
      <c r="B19" s="8">
        <f>W19+月度!B19</f>
        <v>41.573500000000003</v>
      </c>
      <c r="C19" s="5">
        <f t="shared" si="4"/>
        <v>41.573500000000003</v>
      </c>
      <c r="D19" s="6"/>
      <c r="E19" s="6"/>
      <c r="F19" s="42">
        <f>AA19+月度!F19</f>
        <v>0</v>
      </c>
      <c r="G19" s="24">
        <f t="shared" si="0"/>
        <v>41.573500000000003</v>
      </c>
      <c r="H19" s="8">
        <f>AD19+月度!H19</f>
        <v>41.662900000000008</v>
      </c>
      <c r="I19" s="5">
        <f t="shared" si="6"/>
        <v>41.662900000000008</v>
      </c>
      <c r="J19" s="8"/>
      <c r="K19" s="8"/>
      <c r="L19" s="8">
        <f>AH19+月度!L19</f>
        <v>4.7538999999999998</v>
      </c>
      <c r="M19" s="24">
        <f t="shared" si="2"/>
        <v>41.667653900000005</v>
      </c>
      <c r="N19" s="7">
        <f t="shared" si="3"/>
        <v>8.9400000000004809E-2</v>
      </c>
      <c r="O19" s="7">
        <f t="shared" si="1"/>
        <v>8.9400000000004809E-2</v>
      </c>
      <c r="P19" s="10">
        <f t="shared" si="1"/>
        <v>0</v>
      </c>
      <c r="Q19" s="10">
        <f t="shared" si="1"/>
        <v>0</v>
      </c>
      <c r="R19" s="10">
        <f t="shared" si="1"/>
        <v>4.7538999999999998</v>
      </c>
      <c r="S19" s="24">
        <f t="shared" si="1"/>
        <v>9.4153900000002011E-2</v>
      </c>
      <c r="T19" s="13">
        <f>6.855-T23</f>
        <v>6.4950000000000001</v>
      </c>
      <c r="U19" s="11"/>
      <c r="V19" s="17"/>
      <c r="W19" s="18">
        <v>34.793500000000002</v>
      </c>
      <c r="X19" s="18">
        <v>34.793500000000002</v>
      </c>
      <c r="Y19" s="18"/>
      <c r="Z19" s="18"/>
      <c r="AA19" s="18">
        <v>0</v>
      </c>
      <c r="AB19" s="18">
        <v>34.793500000000002</v>
      </c>
      <c r="AD19" s="18">
        <v>34.838300000000004</v>
      </c>
      <c r="AE19" s="18">
        <v>34.838300000000004</v>
      </c>
      <c r="AF19" s="18"/>
      <c r="AG19" s="18"/>
      <c r="AH19" s="18">
        <v>0</v>
      </c>
      <c r="AI19" s="18">
        <v>34.838300000000004</v>
      </c>
    </row>
    <row r="20" spans="1:35" ht="20.100000000000001" customHeight="1" x14ac:dyDescent="0.2">
      <c r="A20" s="44" t="s">
        <v>24</v>
      </c>
      <c r="B20" s="8">
        <f>W20+月度!B20</f>
        <v>46.261829670329675</v>
      </c>
      <c r="C20" s="5">
        <f t="shared" si="4"/>
        <v>46.261829670329675</v>
      </c>
      <c r="D20" s="6"/>
      <c r="E20" s="6"/>
      <c r="F20" s="42">
        <f>AA20+月度!F20</f>
        <v>45</v>
      </c>
      <c r="G20" s="24">
        <f t="shared" si="0"/>
        <v>46.306829670329677</v>
      </c>
      <c r="H20" s="8">
        <f>AD20+月度!H20</f>
        <v>46.589100000000002</v>
      </c>
      <c r="I20" s="5">
        <f t="shared" si="6"/>
        <v>46.589100000000002</v>
      </c>
      <c r="J20" s="8"/>
      <c r="K20" s="8"/>
      <c r="L20" s="8">
        <f>AH20+月度!L20</f>
        <v>44.085500000000003</v>
      </c>
      <c r="M20" s="24">
        <f t="shared" si="2"/>
        <v>46.633185500000003</v>
      </c>
      <c r="N20" s="7">
        <f t="shared" si="3"/>
        <v>0.32727032967032699</v>
      </c>
      <c r="O20" s="7">
        <f t="shared" si="1"/>
        <v>0.32727032967032699</v>
      </c>
      <c r="P20" s="10">
        <f t="shared" si="1"/>
        <v>0</v>
      </c>
      <c r="Q20" s="10">
        <f t="shared" si="1"/>
        <v>0</v>
      </c>
      <c r="R20" s="10">
        <f t="shared" si="1"/>
        <v>-0.91449999999999676</v>
      </c>
      <c r="S20" s="24">
        <f t="shared" si="1"/>
        <v>0.32635582967032661</v>
      </c>
      <c r="T20" s="13">
        <v>7.43</v>
      </c>
      <c r="U20" s="11">
        <v>10</v>
      </c>
      <c r="V20" s="17"/>
      <c r="W20" s="18">
        <v>38.841829670329673</v>
      </c>
      <c r="X20" s="18">
        <v>38.841829670329673</v>
      </c>
      <c r="Y20" s="18"/>
      <c r="Z20" s="18"/>
      <c r="AA20" s="18">
        <v>35</v>
      </c>
      <c r="AB20" s="18">
        <v>38.87682967032967</v>
      </c>
      <c r="AD20" s="18">
        <v>39.1691</v>
      </c>
      <c r="AE20" s="18">
        <v>39.1691</v>
      </c>
      <c r="AF20" s="18"/>
      <c r="AG20" s="18"/>
      <c r="AH20" s="18">
        <v>35.695300000000003</v>
      </c>
      <c r="AI20" s="18">
        <v>39.204795300000001</v>
      </c>
    </row>
    <row r="21" spans="1:35" ht="20.100000000000001" customHeight="1" x14ac:dyDescent="0.2">
      <c r="A21" s="44" t="s">
        <v>25</v>
      </c>
      <c r="B21" s="8">
        <f>W21+月度!B21</f>
        <v>26.214500000000001</v>
      </c>
      <c r="C21" s="5">
        <f t="shared" si="4"/>
        <v>26.214500000000001</v>
      </c>
      <c r="D21" s="6"/>
      <c r="E21" s="6"/>
      <c r="F21" s="42">
        <f>AA21+月度!F21</f>
        <v>483</v>
      </c>
      <c r="G21" s="24">
        <f t="shared" si="0"/>
        <v>26.697500000000002</v>
      </c>
      <c r="H21" s="8">
        <f>AD21+月度!H21</f>
        <v>26.351900000000001</v>
      </c>
      <c r="I21" s="5">
        <f t="shared" si="6"/>
        <v>26.351900000000001</v>
      </c>
      <c r="J21" s="8"/>
      <c r="K21" s="8"/>
      <c r="L21" s="8">
        <f>AH21+月度!L21</f>
        <v>546.02539999999999</v>
      </c>
      <c r="M21" s="24">
        <f t="shared" si="2"/>
        <v>26.897925400000002</v>
      </c>
      <c r="N21" s="7">
        <f t="shared" si="3"/>
        <v>0.13739999999999952</v>
      </c>
      <c r="O21" s="7">
        <f t="shared" si="1"/>
        <v>0.13739999999999952</v>
      </c>
      <c r="P21" s="10">
        <f t="shared" si="1"/>
        <v>0</v>
      </c>
      <c r="Q21" s="10">
        <f t="shared" si="1"/>
        <v>0</v>
      </c>
      <c r="R21" s="10">
        <f t="shared" si="1"/>
        <v>63.025399999999991</v>
      </c>
      <c r="S21" s="24">
        <f t="shared" si="1"/>
        <v>0.20042540000000031</v>
      </c>
      <c r="T21" s="13">
        <v>4.2</v>
      </c>
      <c r="U21" s="11">
        <v>80</v>
      </c>
      <c r="V21" s="17"/>
      <c r="W21" s="18">
        <v>21.8645</v>
      </c>
      <c r="X21" s="18">
        <v>21.8645</v>
      </c>
      <c r="Y21" s="18"/>
      <c r="Z21" s="18"/>
      <c r="AA21" s="18">
        <v>413</v>
      </c>
      <c r="AB21" s="18">
        <v>22.2775</v>
      </c>
      <c r="AD21" s="18">
        <v>21.962</v>
      </c>
      <c r="AE21" s="18">
        <v>21.962</v>
      </c>
      <c r="AF21" s="18"/>
      <c r="AG21" s="18"/>
      <c r="AH21" s="18">
        <v>476.40609999999998</v>
      </c>
      <c r="AI21" s="18">
        <v>22.438406099999998</v>
      </c>
    </row>
    <row r="22" spans="1:35" ht="20.100000000000001" customHeight="1" x14ac:dyDescent="0.2">
      <c r="A22" s="44" t="s">
        <v>26</v>
      </c>
      <c r="B22" s="8">
        <f>W22+月度!B22</f>
        <v>20.533000000000001</v>
      </c>
      <c r="C22" s="5">
        <f t="shared" si="4"/>
        <v>20.533000000000001</v>
      </c>
      <c r="D22" s="5"/>
      <c r="E22" s="5"/>
      <c r="F22" s="42">
        <f>AA22+月度!F22</f>
        <v>0</v>
      </c>
      <c r="G22" s="24">
        <f t="shared" si="0"/>
        <v>20.533000000000001</v>
      </c>
      <c r="H22" s="8">
        <f>AD22+月度!H22</f>
        <v>20.600099999999998</v>
      </c>
      <c r="I22" s="5">
        <f t="shared" si="6"/>
        <v>20.600099999999998</v>
      </c>
      <c r="J22" s="5"/>
      <c r="K22" s="5"/>
      <c r="L22" s="8">
        <f>AH22+月度!L22</f>
        <v>5.6052</v>
      </c>
      <c r="M22" s="24">
        <f t="shared" si="2"/>
        <v>20.605705199999999</v>
      </c>
      <c r="N22" s="7">
        <f t="shared" si="3"/>
        <v>6.7099999999996385E-2</v>
      </c>
      <c r="O22" s="7">
        <f t="shared" si="3"/>
        <v>6.7099999999996385E-2</v>
      </c>
      <c r="P22" s="10">
        <f t="shared" si="3"/>
        <v>0</v>
      </c>
      <c r="Q22" s="10">
        <f t="shared" si="3"/>
        <v>0</v>
      </c>
      <c r="R22" s="10">
        <f t="shared" si="3"/>
        <v>5.6052</v>
      </c>
      <c r="S22" s="24">
        <f t="shared" si="3"/>
        <v>7.2705199999997916E-2</v>
      </c>
      <c r="T22" s="13">
        <v>3.24</v>
      </c>
      <c r="U22" s="11"/>
      <c r="V22" s="17"/>
      <c r="W22" s="18">
        <v>17.173000000000002</v>
      </c>
      <c r="X22" s="18">
        <v>17.173000000000002</v>
      </c>
      <c r="Y22" s="18"/>
      <c r="Z22" s="18"/>
      <c r="AA22" s="18">
        <v>0</v>
      </c>
      <c r="AB22" s="18">
        <v>17.173000000000002</v>
      </c>
      <c r="AD22" s="18">
        <v>17.188299999999998</v>
      </c>
      <c r="AE22" s="18">
        <v>17.188299999999998</v>
      </c>
      <c r="AF22" s="18"/>
      <c r="AG22" s="18"/>
      <c r="AH22" s="18">
        <v>1.6249</v>
      </c>
      <c r="AI22" s="18">
        <v>17.189924899999998</v>
      </c>
    </row>
    <row r="23" spans="1:35" ht="20.100000000000001" customHeight="1" x14ac:dyDescent="0.2">
      <c r="A23" s="44" t="s">
        <v>27</v>
      </c>
      <c r="B23" s="8">
        <f>W23+月度!B23</f>
        <v>2.2445000000000004</v>
      </c>
      <c r="C23" s="5">
        <f t="shared" si="4"/>
        <v>2.2445000000000004</v>
      </c>
      <c r="D23" s="6"/>
      <c r="E23" s="6"/>
      <c r="F23" s="42">
        <f>AA23+月度!F23</f>
        <v>0</v>
      </c>
      <c r="G23" s="24">
        <f t="shared" si="0"/>
        <v>2.2445000000000004</v>
      </c>
      <c r="H23" s="8">
        <f>AD23+月度!H23</f>
        <v>2.2936999999999999</v>
      </c>
      <c r="I23" s="5">
        <f t="shared" si="6"/>
        <v>2.2936999999999999</v>
      </c>
      <c r="J23" s="8"/>
      <c r="K23" s="8"/>
      <c r="L23" s="8"/>
      <c r="M23" s="24">
        <f t="shared" si="2"/>
        <v>2.2936999999999999</v>
      </c>
      <c r="N23" s="7">
        <f t="shared" si="3"/>
        <v>4.9199999999999466E-2</v>
      </c>
      <c r="O23" s="7">
        <f t="shared" si="3"/>
        <v>4.9199999999999466E-2</v>
      </c>
      <c r="P23" s="10">
        <f t="shared" si="3"/>
        <v>0</v>
      </c>
      <c r="Q23" s="10">
        <f t="shared" si="3"/>
        <v>0</v>
      </c>
      <c r="R23" s="10">
        <f t="shared" si="3"/>
        <v>0</v>
      </c>
      <c r="S23" s="24">
        <f t="shared" si="3"/>
        <v>4.9199999999999466E-2</v>
      </c>
      <c r="T23" s="13">
        <f>120*30/10000</f>
        <v>0.36</v>
      </c>
      <c r="U23" s="11"/>
      <c r="V23" s="17"/>
      <c r="W23" s="18">
        <v>1.8695000000000002</v>
      </c>
      <c r="X23" s="18">
        <v>1.8695000000000002</v>
      </c>
      <c r="Y23" s="18"/>
      <c r="Z23" s="18"/>
      <c r="AA23" s="18">
        <v>0</v>
      </c>
      <c r="AB23" s="18">
        <v>1.8695000000000002</v>
      </c>
      <c r="AD23" s="18">
        <v>1.9179999999999999</v>
      </c>
      <c r="AE23" s="18">
        <v>1.9179999999999999</v>
      </c>
      <c r="AF23" s="18"/>
      <c r="AG23" s="18"/>
      <c r="AH23" s="18"/>
      <c r="AI23" s="18">
        <v>1.9179999999999999</v>
      </c>
    </row>
    <row r="25" spans="1:35" ht="14.25" x14ac:dyDescent="0.15">
      <c r="A25" s="23"/>
    </row>
  </sheetData>
  <mergeCells count="18">
    <mergeCell ref="A1:S1"/>
    <mergeCell ref="A3:A5"/>
    <mergeCell ref="B3:G3"/>
    <mergeCell ref="H3:M3"/>
    <mergeCell ref="N3:S3"/>
    <mergeCell ref="B4:D4"/>
    <mergeCell ref="E4:E5"/>
    <mergeCell ref="F4:F5"/>
    <mergeCell ref="G4:G5"/>
    <mergeCell ref="H4:J4"/>
    <mergeCell ref="S4:S5"/>
    <mergeCell ref="K4:K5"/>
    <mergeCell ref="L4:L5"/>
    <mergeCell ref="W3:AB3"/>
    <mergeCell ref="M4:M5"/>
    <mergeCell ref="N4:P4"/>
    <mergeCell ref="Q4:Q5"/>
    <mergeCell ref="R4:R5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0" workbookViewId="0">
      <selection activeCell="A33" sqref="A33"/>
    </sheetView>
  </sheetViews>
  <sheetFormatPr defaultRowHeight="13.5" x14ac:dyDescent="0.15"/>
  <sheetData>
    <row r="1" spans="1:8" ht="20.25" x14ac:dyDescent="0.15">
      <c r="A1" s="39" t="s">
        <v>34</v>
      </c>
      <c r="B1" s="40"/>
      <c r="C1" s="40"/>
      <c r="D1" s="40"/>
      <c r="E1" s="40"/>
      <c r="F1" s="40"/>
      <c r="G1" s="40"/>
      <c r="H1" s="41"/>
    </row>
    <row r="2" spans="1:8" ht="14.25" x14ac:dyDescent="0.15">
      <c r="A2" s="19" t="s">
        <v>1</v>
      </c>
      <c r="B2" s="19" t="s">
        <v>7</v>
      </c>
      <c r="C2" s="19" t="s">
        <v>35</v>
      </c>
      <c r="D2" s="19" t="s">
        <v>36</v>
      </c>
      <c r="E2" s="20"/>
      <c r="F2" s="20"/>
      <c r="G2" s="20"/>
      <c r="H2" s="20"/>
    </row>
    <row r="3" spans="1:8" ht="14.25" x14ac:dyDescent="0.15">
      <c r="A3" s="20" t="s">
        <v>7</v>
      </c>
      <c r="B3" s="20">
        <v>108870</v>
      </c>
      <c r="C3" s="20">
        <v>53070</v>
      </c>
      <c r="D3" s="20">
        <v>105400</v>
      </c>
      <c r="E3" s="20"/>
      <c r="F3" s="20"/>
      <c r="G3" s="20"/>
      <c r="H3" s="20"/>
    </row>
    <row r="4" spans="1:8" ht="14.25" x14ac:dyDescent="0.15">
      <c r="A4" s="20" t="s">
        <v>37</v>
      </c>
      <c r="B4" s="20">
        <v>40170</v>
      </c>
      <c r="C4" s="20">
        <v>15370</v>
      </c>
      <c r="D4" s="20">
        <v>24800</v>
      </c>
      <c r="E4" s="20"/>
      <c r="F4" s="20"/>
      <c r="G4" s="20"/>
      <c r="H4" s="20"/>
    </row>
    <row r="5" spans="1:8" ht="14.25" x14ac:dyDescent="0.15">
      <c r="A5" s="20" t="s">
        <v>38</v>
      </c>
      <c r="B5" s="20"/>
      <c r="C5" s="20"/>
      <c r="D5" s="20">
        <v>15500</v>
      </c>
      <c r="E5" s="20"/>
      <c r="F5" s="20"/>
      <c r="G5" s="20"/>
      <c r="H5" s="20"/>
    </row>
    <row r="6" spans="1:8" ht="14.25" x14ac:dyDescent="0.15">
      <c r="A6" s="20" t="s">
        <v>39</v>
      </c>
      <c r="B6" s="20">
        <v>11600</v>
      </c>
      <c r="C6" s="20">
        <v>11600</v>
      </c>
      <c r="D6" s="20"/>
      <c r="E6" s="20"/>
      <c r="F6" s="20"/>
      <c r="G6" s="20"/>
      <c r="H6" s="20"/>
    </row>
    <row r="7" spans="1:8" ht="14.25" x14ac:dyDescent="0.15">
      <c r="A7" s="20" t="s">
        <v>40</v>
      </c>
      <c r="B7" s="20"/>
      <c r="C7" s="20"/>
      <c r="D7" s="20">
        <v>9300</v>
      </c>
      <c r="E7" s="20"/>
      <c r="F7" s="20"/>
      <c r="G7" s="20"/>
      <c r="H7" s="20"/>
    </row>
    <row r="8" spans="1:8" ht="14.25" x14ac:dyDescent="0.15">
      <c r="A8" s="20" t="s">
        <v>41</v>
      </c>
      <c r="B8" s="20">
        <v>36000</v>
      </c>
      <c r="C8" s="20">
        <v>17400</v>
      </c>
      <c r="D8" s="20">
        <v>18600</v>
      </c>
      <c r="E8" s="20"/>
      <c r="F8" s="20"/>
      <c r="G8" s="20"/>
      <c r="H8" s="20"/>
    </row>
    <row r="9" spans="1:8" ht="14.25" x14ac:dyDescent="0.15">
      <c r="A9" s="20" t="s">
        <v>42</v>
      </c>
      <c r="B9" s="20"/>
      <c r="C9" s="20"/>
      <c r="D9" s="20">
        <v>24800</v>
      </c>
      <c r="E9" s="20"/>
      <c r="F9" s="20"/>
      <c r="G9" s="20"/>
      <c r="H9" s="20"/>
    </row>
    <row r="10" spans="1:8" ht="14.25" x14ac:dyDescent="0.15">
      <c r="A10" s="20" t="s">
        <v>43</v>
      </c>
      <c r="B10" s="20">
        <v>21100</v>
      </c>
      <c r="C10" s="20">
        <v>8700</v>
      </c>
      <c r="D10" s="20">
        <v>12400</v>
      </c>
      <c r="E10" s="20"/>
      <c r="F10" s="20"/>
      <c r="G10" s="20"/>
      <c r="H10" s="20"/>
    </row>
    <row r="11" spans="1:8" ht="14.25" x14ac:dyDescent="0.15">
      <c r="A11" s="20" t="s">
        <v>44</v>
      </c>
      <c r="B11" s="20"/>
      <c r="C11" s="20"/>
      <c r="D11" s="20"/>
      <c r="E11" s="20"/>
      <c r="F11" s="20"/>
      <c r="G11" s="20"/>
      <c r="H11" s="20"/>
    </row>
    <row r="12" spans="1:8" ht="14.25" x14ac:dyDescent="0.15">
      <c r="A12" s="20" t="s">
        <v>45</v>
      </c>
      <c r="B12" s="20"/>
      <c r="C12" s="20"/>
      <c r="D12" s="20"/>
      <c r="E12" s="20"/>
      <c r="F12" s="20"/>
      <c r="G12" s="20"/>
      <c r="H12" s="20"/>
    </row>
    <row r="13" spans="1:8" ht="14.25" x14ac:dyDescent="0.15">
      <c r="A13" s="20" t="s">
        <v>46</v>
      </c>
      <c r="B13" s="20"/>
      <c r="C13" s="20"/>
      <c r="D13" s="20"/>
      <c r="E13" s="20"/>
      <c r="F13" s="20"/>
      <c r="G13" s="20"/>
      <c r="H13" s="20"/>
    </row>
    <row r="14" spans="1:8" ht="14.25" x14ac:dyDescent="0.15">
      <c r="A14" s="20" t="s">
        <v>47</v>
      </c>
      <c r="B14" s="20"/>
      <c r="C14" s="20"/>
      <c r="D14" s="20"/>
      <c r="E14" s="20"/>
      <c r="F14" s="20"/>
      <c r="G14" s="20"/>
      <c r="H14" s="20"/>
    </row>
    <row r="15" spans="1:8" x14ac:dyDescent="0.15">
      <c r="A15" s="18"/>
      <c r="B15" s="18"/>
      <c r="C15" s="18"/>
      <c r="D15" s="18"/>
      <c r="E15" s="18"/>
      <c r="F15" s="18"/>
      <c r="G15" s="18"/>
      <c r="H15" s="18"/>
    </row>
    <row r="16" spans="1:8" ht="20.25" x14ac:dyDescent="0.15">
      <c r="A16" s="39" t="s">
        <v>48</v>
      </c>
      <c r="B16" s="40"/>
      <c r="C16" s="40"/>
      <c r="D16" s="40"/>
      <c r="E16" s="40"/>
      <c r="F16" s="40"/>
      <c r="G16" s="40"/>
      <c r="H16" s="41"/>
    </row>
    <row r="17" spans="1:8" ht="14.25" x14ac:dyDescent="0.15">
      <c r="A17" s="19" t="s">
        <v>1</v>
      </c>
      <c r="B17" s="19" t="s">
        <v>7</v>
      </c>
      <c r="C17" s="19" t="s">
        <v>35</v>
      </c>
      <c r="D17" s="36" t="s">
        <v>36</v>
      </c>
      <c r="E17" s="37"/>
      <c r="F17" s="38"/>
      <c r="G17" s="19" t="s">
        <v>52</v>
      </c>
      <c r="H17" s="18"/>
    </row>
    <row r="18" spans="1:8" ht="14.25" x14ac:dyDescent="0.15">
      <c r="A18" s="20"/>
      <c r="B18" s="20"/>
      <c r="C18" s="21" t="s">
        <v>49</v>
      </c>
      <c r="D18" s="22" t="s">
        <v>51</v>
      </c>
      <c r="E18" s="21" t="s">
        <v>49</v>
      </c>
      <c r="F18" s="21" t="s">
        <v>50</v>
      </c>
      <c r="G18" s="20"/>
      <c r="H18" s="18"/>
    </row>
    <row r="19" spans="1:8" ht="14.25" x14ac:dyDescent="0.15">
      <c r="A19" s="20" t="s">
        <v>7</v>
      </c>
      <c r="B19" s="20">
        <f>SUM(B20:B26)</f>
        <v>164080</v>
      </c>
      <c r="C19" s="20">
        <f t="shared" ref="C19:F19" si="0">SUM(C20:C26)</f>
        <v>52000</v>
      </c>
      <c r="D19" s="20">
        <f t="shared" si="0"/>
        <v>109700</v>
      </c>
      <c r="E19" s="20">
        <f t="shared" si="0"/>
        <v>25000</v>
      </c>
      <c r="F19" s="20">
        <f t="shared" si="0"/>
        <v>84700</v>
      </c>
      <c r="G19" s="20"/>
      <c r="H19" s="18"/>
    </row>
    <row r="20" spans="1:8" ht="14.25" x14ac:dyDescent="0.15">
      <c r="A20" s="20" t="s">
        <v>37</v>
      </c>
      <c r="B20" s="20">
        <v>43680</v>
      </c>
      <c r="C20" s="20">
        <v>15000</v>
      </c>
      <c r="D20" s="20">
        <f>28680-2380</f>
        <v>26300</v>
      </c>
      <c r="E20" s="20">
        <v>12600</v>
      </c>
      <c r="F20" s="20">
        <f>D20-E20</f>
        <v>13700</v>
      </c>
      <c r="G20" s="20">
        <v>-2380</v>
      </c>
      <c r="H20" s="18"/>
    </row>
    <row r="21" spans="1:8" ht="14.25" x14ac:dyDescent="0.15">
      <c r="A21" s="20" t="s">
        <v>38</v>
      </c>
      <c r="B21" s="20">
        <v>16000</v>
      </c>
      <c r="C21" s="20"/>
      <c r="D21" s="20">
        <v>16000</v>
      </c>
      <c r="E21" s="20"/>
      <c r="F21" s="20">
        <f t="shared" ref="F21:F26" si="1">D21-E21</f>
        <v>16000</v>
      </c>
      <c r="G21" s="20"/>
      <c r="H21" s="18"/>
    </row>
    <row r="22" spans="1:8" ht="14.25" x14ac:dyDescent="0.15">
      <c r="A22" s="20" t="s">
        <v>39</v>
      </c>
      <c r="B22" s="20">
        <v>15000</v>
      </c>
      <c r="C22" s="20">
        <v>11500</v>
      </c>
      <c r="D22" s="20">
        <v>3500</v>
      </c>
      <c r="E22" s="20"/>
      <c r="F22" s="20">
        <f t="shared" si="1"/>
        <v>3500</v>
      </c>
      <c r="G22" s="20"/>
      <c r="H22" s="18"/>
    </row>
    <row r="23" spans="1:8" ht="14.25" x14ac:dyDescent="0.15">
      <c r="A23" s="20" t="s">
        <v>40</v>
      </c>
      <c r="B23" s="20">
        <v>5500</v>
      </c>
      <c r="C23" s="20"/>
      <c r="D23" s="20">
        <v>5500</v>
      </c>
      <c r="E23" s="20"/>
      <c r="F23" s="20">
        <f t="shared" si="1"/>
        <v>5500</v>
      </c>
      <c r="G23" s="20"/>
      <c r="H23" s="18"/>
    </row>
    <row r="24" spans="1:8" ht="14.25" x14ac:dyDescent="0.15">
      <c r="A24" s="20" t="s">
        <v>41</v>
      </c>
      <c r="B24" s="20">
        <v>37400</v>
      </c>
      <c r="C24" s="20">
        <v>17000</v>
      </c>
      <c r="D24" s="20">
        <v>20400</v>
      </c>
      <c r="E24" s="20">
        <v>12400</v>
      </c>
      <c r="F24" s="20">
        <f t="shared" si="1"/>
        <v>8000</v>
      </c>
      <c r="G24" s="20"/>
      <c r="H24" s="18"/>
    </row>
    <row r="25" spans="1:8" ht="14.25" x14ac:dyDescent="0.15">
      <c r="A25" s="20" t="s">
        <v>42</v>
      </c>
      <c r="B25" s="20">
        <v>25000</v>
      </c>
      <c r="C25" s="20"/>
      <c r="D25" s="20">
        <v>25000</v>
      </c>
      <c r="E25" s="20"/>
      <c r="F25" s="20">
        <f t="shared" si="1"/>
        <v>25000</v>
      </c>
      <c r="G25" s="20"/>
      <c r="H25" s="18"/>
    </row>
    <row r="26" spans="1:8" ht="14.25" x14ac:dyDescent="0.15">
      <c r="A26" s="20" t="s">
        <v>43</v>
      </c>
      <c r="B26" s="20">
        <v>21500</v>
      </c>
      <c r="C26" s="20">
        <v>8500</v>
      </c>
      <c r="D26" s="20">
        <v>13000</v>
      </c>
      <c r="E26" s="20"/>
      <c r="F26" s="20">
        <f t="shared" si="1"/>
        <v>13000</v>
      </c>
      <c r="G26" s="20"/>
      <c r="H26" s="18"/>
    </row>
    <row r="27" spans="1:8" ht="14.25" x14ac:dyDescent="0.15">
      <c r="A27" s="20" t="s">
        <v>44</v>
      </c>
      <c r="B27" s="20"/>
      <c r="C27" s="20"/>
      <c r="D27" s="20"/>
      <c r="E27" s="20"/>
      <c r="F27" s="20"/>
      <c r="G27" s="20"/>
      <c r="H27" s="18"/>
    </row>
    <row r="28" spans="1:8" ht="14.25" x14ac:dyDescent="0.15">
      <c r="A28" s="20" t="s">
        <v>45</v>
      </c>
      <c r="B28" s="20"/>
      <c r="C28" s="20"/>
      <c r="D28" s="20"/>
      <c r="E28" s="20"/>
      <c r="F28" s="20"/>
      <c r="G28" s="20"/>
      <c r="H28" s="18"/>
    </row>
    <row r="29" spans="1:8" ht="14.25" x14ac:dyDescent="0.15">
      <c r="A29" s="20" t="s">
        <v>46</v>
      </c>
      <c r="B29" s="20"/>
      <c r="C29" s="20"/>
      <c r="D29" s="20"/>
      <c r="E29" s="20"/>
      <c r="F29" s="20"/>
      <c r="G29" s="20"/>
      <c r="H29" s="18"/>
    </row>
    <row r="30" spans="1:8" ht="14.25" x14ac:dyDescent="0.15">
      <c r="A30" s="20" t="s">
        <v>47</v>
      </c>
      <c r="B30" s="20"/>
      <c r="C30" s="20"/>
      <c r="D30" s="20"/>
      <c r="E30" s="20"/>
      <c r="F30" s="20"/>
      <c r="G30" s="20"/>
      <c r="H30" s="18"/>
    </row>
    <row r="31" spans="1:8" x14ac:dyDescent="0.15">
      <c r="A31" s="18"/>
      <c r="B31" s="18"/>
      <c r="C31" s="18"/>
      <c r="D31" s="18"/>
      <c r="E31" s="18"/>
      <c r="F31" s="18"/>
      <c r="G31" s="18"/>
      <c r="H31" s="18"/>
    </row>
    <row r="32" spans="1:8" x14ac:dyDescent="0.15">
      <c r="A32" s="18"/>
      <c r="B32" s="18"/>
      <c r="C32" s="18"/>
      <c r="D32" s="18"/>
      <c r="E32" s="18"/>
      <c r="F32" s="18"/>
      <c r="G32" s="18"/>
      <c r="H32" s="18"/>
    </row>
    <row r="33" spans="1:8" ht="21.75" customHeight="1" x14ac:dyDescent="0.15">
      <c r="A33" s="18" t="s">
        <v>53</v>
      </c>
      <c r="B33" s="18"/>
      <c r="C33" s="18"/>
      <c r="D33" s="18"/>
      <c r="E33" s="18"/>
      <c r="F33" s="18"/>
      <c r="G33" s="18"/>
      <c r="H33" s="18"/>
    </row>
    <row r="34" spans="1:8" x14ac:dyDescent="0.15">
      <c r="A34" s="18"/>
      <c r="B34" s="18"/>
      <c r="C34" s="18"/>
      <c r="D34" s="18"/>
      <c r="E34" s="18"/>
      <c r="F34" s="18"/>
      <c r="G34" s="18"/>
      <c r="H34" s="18"/>
    </row>
  </sheetData>
  <mergeCells count="3">
    <mergeCell ref="D17:F17"/>
    <mergeCell ref="A16:H16"/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月度</vt:lpstr>
      <vt:lpstr>累计</vt:lpstr>
      <vt:lpstr>Sheet1</vt:lpstr>
      <vt:lpstr>累计!Print_Area</vt:lpstr>
    </vt:vector>
  </TitlesOfParts>
  <Company>Sinopec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2016-07-01T02:42:52Z</cp:lastPrinted>
  <dcterms:created xsi:type="dcterms:W3CDTF">2016-04-05T03:14:52Z</dcterms:created>
  <dcterms:modified xsi:type="dcterms:W3CDTF">2016-07-01T08:55:36Z</dcterms:modified>
</cp:coreProperties>
</file>