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Sheet1!$A$2:$U$77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<sst xmlns="http://schemas.openxmlformats.org/spreadsheetml/2006/main" count="325" uniqueCount="64">
  <si>
    <t>2025届信息安全专业毕业设计答辩分组名单
(2025年6月2日)</t>
  </si>
  <si>
    <t>组别</t>
  </si>
  <si>
    <t>组长</t>
  </si>
  <si>
    <t>组员</t>
  </si>
  <si>
    <t>序号</t>
  </si>
  <si>
    <t>学号</t>
  </si>
  <si>
    <t>姓名</t>
  </si>
  <si>
    <t>毕业设计题目</t>
  </si>
  <si>
    <t>指导教师</t>
  </si>
  <si>
    <t>答辩时间</t>
  </si>
  <si>
    <t>地点</t>
  </si>
  <si>
    <t>\</t>
  </si>
  <si>
    <t>第一部分</t>
  </si>
  <si>
    <t>第二部分</t>
  </si>
  <si>
    <t>第三部分</t>
  </si>
  <si>
    <t>第四部分</t>
  </si>
  <si>
    <t>总分</t>
  </si>
  <si>
    <t>指导教师评分（30%）</t>
  </si>
  <si>
    <t>评阅教师评分（20%）</t>
  </si>
  <si>
    <t>答辩组评分（50%）</t>
  </si>
  <si>
    <t>成绩（百分制）</t>
  </si>
  <si>
    <t>成绩（五分制）</t>
  </si>
  <si>
    <t>第六组</t>
  </si>
  <si>
    <t>吴志军</t>
  </si>
  <si>
    <t>胡泽，李瑞琪</t>
  </si>
  <si>
    <t>徐翔龙</t>
  </si>
  <si>
    <t>航班运行数据共享系统设计与实现</t>
  </si>
  <si>
    <t>岳猛</t>
  </si>
  <si>
    <t>2025.6.2</t>
  </si>
  <si>
    <t>南教4-102</t>
  </si>
  <si>
    <t>教师1</t>
  </si>
  <si>
    <t>教师2</t>
  </si>
  <si>
    <t>教师3</t>
  </si>
  <si>
    <t>平均分</t>
  </si>
  <si>
    <t>李翔翔</t>
  </si>
  <si>
    <t>面向超时重传机制的攻击方法研究</t>
  </si>
  <si>
    <t>袁嘉逸</t>
  </si>
  <si>
    <t>面向RED队列管理的低速率拒绝服务攻击研究</t>
  </si>
  <si>
    <t>张泽桐</t>
  </si>
  <si>
    <t>面向BBR拥塞控制的攻击方法研究</t>
  </si>
  <si>
    <t>赵一鸣</t>
  </si>
  <si>
    <t>基于深度学习的恶意流量检测工具的设计与实现</t>
  </si>
  <si>
    <t>张礼哲</t>
  </si>
  <si>
    <t>吴长坤</t>
  </si>
  <si>
    <t>基于CodeBERT的二进制漏洞挖掘工具的设计与实现</t>
  </si>
  <si>
    <t>杨启铎</t>
  </si>
  <si>
    <t>基于机器学习的Web应用防火墙的设计与实现</t>
  </si>
  <si>
    <t>罗伟</t>
  </si>
  <si>
    <t>基于CodeBERT的webshell检测系统的设计与实现</t>
  </si>
  <si>
    <t>林健</t>
  </si>
  <si>
    <t>基于区块链的航材信息管理系统的设计与实现</t>
  </si>
  <si>
    <t>杨子江</t>
  </si>
  <si>
    <t>基于模糊签名的电子投票系统设计与实现</t>
  </si>
  <si>
    <t>钟安鸣</t>
  </si>
  <si>
    <t>赵绪玲</t>
  </si>
  <si>
    <t>基于微信小程序的安全个人健康信息管理系统设计与实现</t>
  </si>
  <si>
    <t>王嘉桢</t>
  </si>
  <si>
    <t>基于区块链技术的大学生课外素质拓展成绩管理系统设计与实现</t>
  </si>
  <si>
    <t>卢婉君</t>
  </si>
  <si>
    <t>PKCS#12密钥和数字证书库管理系统设计与实现</t>
  </si>
  <si>
    <t>乔如月</t>
  </si>
  <si>
    <t>基于后量子密码算法的安全即时通信软件设计与实现</t>
  </si>
  <si>
    <t>周思恬</t>
  </si>
  <si>
    <t>基于区块链的民用无人机驾驶航空器飞行数据存证系统设计与实现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</si>
</sst>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7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/>
  </cellStyleXfs>
  <cellXfs count="44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/>
    </xf>
    <xf numFmtId="0" fontId="2" fillId="0" borderId="2" xfId="49" applyFont="1" applyBorder="1" applyAlignment="1">
      <alignment horizontal="left" vertical="center" wrapText="1"/>
    </xf>
    <xf numFmtId="0" fontId="2" fillId="0" borderId="3" xfId="49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6" xfId="50" applyBorder="1" applyAlignment="1">
      <alignment horizontal="center" vertical="center"/>
    </xf>
    <xf numFmtId="0" fontId="0" fillId="0" borderId="4" xfId="50" applyBorder="1" applyAlignment="1">
      <alignment horizontal="center" vertical="center"/>
    </xf>
    <xf numFmtId="0" fontId="0" fillId="0" borderId="5" xfId="5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2" xfId="0" applyFont="1" applyFill="1" applyBorder="1">
      <alignment vertical="center"/>
    </xf>
    <xf numFmtId="0" fontId="5" fillId="0" borderId="2" xfId="49" applyFont="1" applyBorder="1">
      <alignment vertical="center"/>
    </xf>
    <xf numFmtId="31" fontId="0" fillId="0" borderId="2" xfId="0" applyNumberFormat="1" applyBorder="1" applyAlignment="1">
      <alignment horizontal="center" vertical="center" wrapText="1"/>
    </xf>
    <xf numFmtId="20" fontId="2" fillId="0" borderId="2" xfId="49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>
      <alignment vertical="center"/>
    </xf>
    <xf numFmtId="176" fontId="7" fillId="2" borderId="2" xfId="0" applyNumberFormat="1" applyFont="1" applyFill="1" applyBorder="1" applyAlignment="1">
      <alignment horizontal="left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6" fillId="0" borderId="2" xfId="49" applyFont="1" applyBorder="1" applyAlignment="1">
      <alignment vertical="center" wrapText="1"/>
    </xf>
    <xf numFmtId="0" fontId="6" fillId="2" borderId="2" xfId="49" applyFont="1" applyFill="1" applyBorder="1" applyAlignment="1">
      <alignment vertical="center" wrapText="1"/>
    </xf>
    <xf numFmtId="0" fontId="6" fillId="3" borderId="2" xfId="49" applyFont="1" applyFill="1" applyBorder="1" applyAlignment="1">
      <alignment vertical="center" wrapText="1"/>
    </xf>
    <xf numFmtId="176" fontId="7" fillId="0" borderId="6" xfId="0" applyNumberFormat="1" applyFont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5" xfId="50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7"/>
  <sheetViews>
    <sheetView tabSelected="1" topLeftCell="A50" workbookViewId="0">
      <selection activeCell="K57" sqref="K57"/>
    </sheetView>
  </sheetViews>
  <sheetFormatPr defaultColWidth="9" defaultRowHeight="14"/>
  <cols>
    <col min="5" max="5" width="10.1363636363636" customWidth="1"/>
    <col min="9" max="9" width="10.1363636363636" customWidth="1"/>
  </cols>
  <sheetData>
    <row r="1" ht="50.1" customHeight="1" spans="1: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39" spans="1:2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  <c r="I2" s="2" t="s">
        <v>9</v>
      </c>
      <c r="J2" s="2" t="s">
        <v>10</v>
      </c>
      <c r="K2" s="21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3" t="s">
        <v>16</v>
      </c>
      <c r="Q2" s="32" t="s">
        <v>17</v>
      </c>
      <c r="R2" s="32" t="s">
        <v>18</v>
      </c>
      <c r="S2" s="33" t="s">
        <v>19</v>
      </c>
      <c r="T2" s="33" t="s">
        <v>20</v>
      </c>
      <c r="U2" s="34" t="s">
        <v>21</v>
      </c>
    </row>
    <row r="3" ht="39" spans="1:21">
      <c r="A3" s="5" t="s">
        <v>22</v>
      </c>
      <c r="B3" s="5" t="s">
        <v>23</v>
      </c>
      <c r="C3" s="6" t="s">
        <v>24</v>
      </c>
      <c r="D3" s="7">
        <v>1</v>
      </c>
      <c r="E3" s="8">
        <v>181341833</v>
      </c>
      <c r="F3" s="9" t="s">
        <v>25</v>
      </c>
      <c r="G3" s="10" t="s">
        <v>26</v>
      </c>
      <c r="H3" s="10" t="s">
        <v>27</v>
      </c>
      <c r="I3" s="24" t="s">
        <v>28</v>
      </c>
      <c r="J3" s="25" t="s">
        <v>29</v>
      </c>
      <c r="K3" s="21" t="s">
        <v>11</v>
      </c>
      <c r="L3" s="22" t="s">
        <v>12</v>
      </c>
      <c r="M3" s="22" t="s">
        <v>13</v>
      </c>
      <c r="N3" s="22" t="s">
        <v>14</v>
      </c>
      <c r="O3" s="22" t="s">
        <v>15</v>
      </c>
      <c r="P3" s="23" t="s">
        <v>16</v>
      </c>
      <c r="Q3" s="32" t="s">
        <v>17</v>
      </c>
      <c r="R3" s="32" t="s">
        <v>18</v>
      </c>
      <c r="S3" s="33" t="s">
        <v>19</v>
      </c>
      <c r="T3" s="33" t="s">
        <v>20</v>
      </c>
      <c r="U3" s="34" t="s">
        <v>21</v>
      </c>
    </row>
    <row r="4" ht="15" spans="1:21">
      <c r="A4" s="5"/>
      <c r="B4" s="5"/>
      <c r="C4" s="6"/>
      <c r="D4" s="7"/>
      <c r="E4" s="8"/>
      <c r="F4" s="9"/>
      <c r="G4" s="10"/>
      <c r="H4" s="10"/>
      <c r="I4" s="10"/>
      <c r="J4" s="25"/>
      <c r="K4" s="26" t="s">
        <v>30</v>
      </c>
      <c r="L4" s="27">
        <v>29</v>
      </c>
      <c r="M4" s="27">
        <v>5</v>
      </c>
      <c r="N4" s="27">
        <v>5</v>
      </c>
      <c r="O4" s="27">
        <v>29</v>
      </c>
      <c r="P4" s="28">
        <f t="shared" ref="P4:P7" si="0">SUM(L4:O4)</f>
        <v>68</v>
      </c>
      <c r="Q4" s="35">
        <v>86</v>
      </c>
      <c r="R4" s="35">
        <v>90</v>
      </c>
      <c r="S4" s="36">
        <f>P7</f>
        <v>69</v>
      </c>
      <c r="T4" s="36">
        <f>INT(Q4*0.3+R4*0.2+S4*0.5+0.5)</f>
        <v>78</v>
      </c>
      <c r="U4" s="37" t="str">
        <f>IF(T4&lt;60,"不及格",IF(T4&lt;70,"及格",IF(T4&lt;80,"中等",IF(T4&lt;90,"良好",IF(T4&lt;100,"优秀")))))</f>
        <v>中等</v>
      </c>
    </row>
    <row r="5" ht="15" spans="1:21">
      <c r="A5" s="5"/>
      <c r="B5" s="5"/>
      <c r="C5" s="6"/>
      <c r="D5" s="7"/>
      <c r="E5" s="8"/>
      <c r="F5" s="9"/>
      <c r="G5" s="10"/>
      <c r="H5" s="10"/>
      <c r="I5" s="10"/>
      <c r="J5" s="25"/>
      <c r="K5" s="26" t="s">
        <v>31</v>
      </c>
      <c r="L5" s="27">
        <v>30</v>
      </c>
      <c r="M5" s="27">
        <v>6</v>
      </c>
      <c r="N5" s="27">
        <v>5</v>
      </c>
      <c r="O5" s="27">
        <v>30</v>
      </c>
      <c r="P5" s="28">
        <f t="shared" si="0"/>
        <v>71</v>
      </c>
      <c r="Q5" s="38"/>
      <c r="R5" s="38"/>
      <c r="S5" s="39"/>
      <c r="T5" s="39"/>
      <c r="U5" s="40"/>
    </row>
    <row r="6" ht="15" spans="1:21">
      <c r="A6" s="5"/>
      <c r="B6" s="5"/>
      <c r="C6" s="6"/>
      <c r="D6" s="7"/>
      <c r="E6" s="8"/>
      <c r="F6" s="9"/>
      <c r="G6" s="10"/>
      <c r="H6" s="10"/>
      <c r="I6" s="10"/>
      <c r="J6" s="25"/>
      <c r="K6" s="26" t="s">
        <v>32</v>
      </c>
      <c r="L6" s="27">
        <v>31</v>
      </c>
      <c r="M6" s="27">
        <v>5</v>
      </c>
      <c r="N6" s="27">
        <v>6</v>
      </c>
      <c r="O6" s="27">
        <v>29</v>
      </c>
      <c r="P6" s="28">
        <f t="shared" si="0"/>
        <v>71</v>
      </c>
      <c r="Q6" s="38"/>
      <c r="R6" s="38"/>
      <c r="S6" s="39"/>
      <c r="T6" s="39"/>
      <c r="U6" s="40"/>
    </row>
    <row r="7" ht="15" spans="1:21">
      <c r="A7" s="5"/>
      <c r="B7" s="5"/>
      <c r="C7" s="6"/>
      <c r="D7" s="7"/>
      <c r="E7" s="11"/>
      <c r="F7" s="9"/>
      <c r="G7" s="10"/>
      <c r="H7" s="10"/>
      <c r="I7" s="10"/>
      <c r="J7" s="25"/>
      <c r="K7" s="29" t="s">
        <v>33</v>
      </c>
      <c r="L7" s="30">
        <f>INT(AVERAGE(L4:L6)+0.5)</f>
        <v>30</v>
      </c>
      <c r="M7" s="30">
        <f>INT(AVERAGE(M4:M6)+0.5)</f>
        <v>5</v>
      </c>
      <c r="N7" s="30">
        <f>INT(AVERAGE(N4:N6)+0.5)</f>
        <v>5</v>
      </c>
      <c r="O7" s="30">
        <f>INT(AVERAGE(O4:O6)+0.5)</f>
        <v>29</v>
      </c>
      <c r="P7" s="31">
        <f t="shared" si="0"/>
        <v>69</v>
      </c>
      <c r="Q7" s="41"/>
      <c r="R7" s="41"/>
      <c r="S7" s="42"/>
      <c r="T7" s="42"/>
      <c r="U7" s="43"/>
    </row>
    <row r="8" ht="39" spans="1:21">
      <c r="A8" s="5"/>
      <c r="B8" s="5"/>
      <c r="C8" s="6"/>
      <c r="D8" s="12">
        <v>2</v>
      </c>
      <c r="E8" s="13">
        <v>211240018</v>
      </c>
      <c r="F8" s="9" t="s">
        <v>34</v>
      </c>
      <c r="G8" s="10" t="s">
        <v>35</v>
      </c>
      <c r="H8" s="10" t="s">
        <v>27</v>
      </c>
      <c r="I8" s="24" t="s">
        <v>28</v>
      </c>
      <c r="J8" s="25" t="s">
        <v>29</v>
      </c>
      <c r="K8" s="21" t="s">
        <v>11</v>
      </c>
      <c r="L8" s="22" t="s">
        <v>12</v>
      </c>
      <c r="M8" s="22" t="s">
        <v>13</v>
      </c>
      <c r="N8" s="22" t="s">
        <v>14</v>
      </c>
      <c r="O8" s="22" t="s">
        <v>15</v>
      </c>
      <c r="P8" s="23" t="s">
        <v>16</v>
      </c>
      <c r="Q8" s="32" t="s">
        <v>17</v>
      </c>
      <c r="R8" s="32" t="s">
        <v>18</v>
      </c>
      <c r="S8" s="33" t="s">
        <v>19</v>
      </c>
      <c r="T8" s="33" t="s">
        <v>20</v>
      </c>
      <c r="U8" s="34" t="s">
        <v>21</v>
      </c>
    </row>
    <row r="9" ht="15" spans="1:21">
      <c r="A9" s="5"/>
      <c r="B9" s="5"/>
      <c r="C9" s="6"/>
      <c r="D9" s="7"/>
      <c r="E9" s="8"/>
      <c r="F9" s="9"/>
      <c r="G9" s="10"/>
      <c r="H9" s="10"/>
      <c r="I9" s="10"/>
      <c r="J9" s="25"/>
      <c r="K9" s="26" t="s">
        <v>30</v>
      </c>
      <c r="L9" s="27">
        <v>30</v>
      </c>
      <c r="M9" s="27">
        <v>6</v>
      </c>
      <c r="N9" s="27">
        <v>6</v>
      </c>
      <c r="O9" s="27">
        <v>31</v>
      </c>
      <c r="P9" s="28">
        <f t="shared" ref="P9:P12" si="1">SUM(L9:O9)</f>
        <v>73</v>
      </c>
      <c r="Q9" s="35">
        <v>85</v>
      </c>
      <c r="R9" s="35">
        <v>82</v>
      </c>
      <c r="S9" s="36">
        <f>P12</f>
        <v>73</v>
      </c>
      <c r="T9" s="36">
        <f>INT(Q9*0.3+R9*0.2+S9*0.5+0.5)</f>
        <v>78</v>
      </c>
      <c r="U9" s="37" t="str">
        <f>IF(T9&lt;60,"不及格",IF(T9&lt;70,"及格",IF(T9&lt;80,"中等",IF(T9&lt;90,"良好",IF(T9&lt;100,"优秀")))))</f>
        <v>中等</v>
      </c>
    </row>
    <row r="10" ht="15" spans="1:21">
      <c r="A10" s="5"/>
      <c r="B10" s="5"/>
      <c r="C10" s="6"/>
      <c r="D10" s="7"/>
      <c r="E10" s="8"/>
      <c r="F10" s="9"/>
      <c r="G10" s="10"/>
      <c r="H10" s="10"/>
      <c r="I10" s="10"/>
      <c r="J10" s="25"/>
      <c r="K10" s="26" t="s">
        <v>31</v>
      </c>
      <c r="L10" s="27">
        <v>31</v>
      </c>
      <c r="M10" s="27">
        <v>7</v>
      </c>
      <c r="N10" s="27">
        <v>6</v>
      </c>
      <c r="O10" s="27">
        <v>32</v>
      </c>
      <c r="P10" s="28">
        <f t="shared" si="1"/>
        <v>76</v>
      </c>
      <c r="Q10" s="38"/>
      <c r="R10" s="38"/>
      <c r="S10" s="39"/>
      <c r="T10" s="39"/>
      <c r="U10" s="40"/>
    </row>
    <row r="11" ht="15" spans="1:21">
      <c r="A11" s="5"/>
      <c r="B11" s="5"/>
      <c r="C11" s="6"/>
      <c r="D11" s="7"/>
      <c r="E11" s="8"/>
      <c r="F11" s="9"/>
      <c r="G11" s="10"/>
      <c r="H11" s="10"/>
      <c r="I11" s="10"/>
      <c r="J11" s="25"/>
      <c r="K11" s="26" t="s">
        <v>32</v>
      </c>
      <c r="L11" s="27">
        <v>30</v>
      </c>
      <c r="M11" s="27">
        <v>6</v>
      </c>
      <c r="N11" s="27">
        <v>5</v>
      </c>
      <c r="O11" s="27">
        <v>30</v>
      </c>
      <c r="P11" s="28">
        <f t="shared" si="1"/>
        <v>71</v>
      </c>
      <c r="Q11" s="38"/>
      <c r="R11" s="38"/>
      <c r="S11" s="39"/>
      <c r="T11" s="39"/>
      <c r="U11" s="40"/>
    </row>
    <row r="12" ht="15" spans="1:21">
      <c r="A12" s="5"/>
      <c r="B12" s="5"/>
      <c r="C12" s="6"/>
      <c r="D12" s="14"/>
      <c r="E12" s="11"/>
      <c r="F12" s="9"/>
      <c r="G12" s="10"/>
      <c r="H12" s="10"/>
      <c r="I12" s="10"/>
      <c r="J12" s="25"/>
      <c r="K12" s="29" t="s">
        <v>33</v>
      </c>
      <c r="L12" s="30">
        <f>INT(AVERAGE(L9:L11)+0.5)</f>
        <v>30</v>
      </c>
      <c r="M12" s="30">
        <f>INT(AVERAGE(M9:M11)+0.5)</f>
        <v>6</v>
      </c>
      <c r="N12" s="30">
        <f>INT(AVERAGE(N9:N11)+0.5)</f>
        <v>6</v>
      </c>
      <c r="O12" s="30">
        <f>INT(AVERAGE(O9:O11)+0.5)</f>
        <v>31</v>
      </c>
      <c r="P12" s="31">
        <f t="shared" si="1"/>
        <v>73</v>
      </c>
      <c r="Q12" s="41"/>
      <c r="R12" s="41"/>
      <c r="S12" s="42"/>
      <c r="T12" s="42"/>
      <c r="U12" s="43"/>
    </row>
    <row r="13" ht="39" spans="1:21">
      <c r="A13" s="5"/>
      <c r="B13" s="5"/>
      <c r="C13" s="6"/>
      <c r="D13" s="12">
        <v>3</v>
      </c>
      <c r="E13" s="13">
        <v>211240044</v>
      </c>
      <c r="F13" s="9" t="s">
        <v>36</v>
      </c>
      <c r="G13" s="10" t="s">
        <v>37</v>
      </c>
      <c r="H13" s="10" t="s">
        <v>27</v>
      </c>
      <c r="I13" s="24" t="s">
        <v>28</v>
      </c>
      <c r="J13" s="25" t="s">
        <v>29</v>
      </c>
      <c r="K13" s="21" t="s">
        <v>11</v>
      </c>
      <c r="L13" s="22" t="s">
        <v>12</v>
      </c>
      <c r="M13" s="22" t="s">
        <v>13</v>
      </c>
      <c r="N13" s="22" t="s">
        <v>14</v>
      </c>
      <c r="O13" s="22" t="s">
        <v>15</v>
      </c>
      <c r="P13" s="23" t="s">
        <v>16</v>
      </c>
      <c r="Q13" s="32" t="s">
        <v>17</v>
      </c>
      <c r="R13" s="32" t="s">
        <v>18</v>
      </c>
      <c r="S13" s="33" t="s">
        <v>19</v>
      </c>
      <c r="T13" s="33" t="s">
        <v>20</v>
      </c>
      <c r="U13" s="34" t="s">
        <v>21</v>
      </c>
    </row>
    <row r="14" ht="15" spans="1:21">
      <c r="A14" s="5"/>
      <c r="B14" s="5"/>
      <c r="C14" s="6"/>
      <c r="D14" s="7"/>
      <c r="E14" s="8"/>
      <c r="F14" s="9"/>
      <c r="G14" s="10"/>
      <c r="H14" s="10"/>
      <c r="I14" s="10"/>
      <c r="J14" s="25"/>
      <c r="K14" s="26" t="s">
        <v>30</v>
      </c>
      <c r="L14" s="27">
        <v>34</v>
      </c>
      <c r="M14" s="27">
        <v>8</v>
      </c>
      <c r="N14" s="27">
        <v>9</v>
      </c>
      <c r="O14" s="27">
        <v>35</v>
      </c>
      <c r="P14" s="28">
        <f t="shared" ref="P14:P17" si="2">SUM(L14:O14)</f>
        <v>86</v>
      </c>
      <c r="Q14" s="35">
        <v>95</v>
      </c>
      <c r="R14" s="35">
        <v>93</v>
      </c>
      <c r="S14" s="36">
        <f>P17</f>
        <v>85</v>
      </c>
      <c r="T14" s="36">
        <f>INT(Q14*0.3+R14*0.2+S14*0.5+0.5)</f>
        <v>90</v>
      </c>
      <c r="U14" s="37" t="str">
        <f>IF(T14&lt;60,"不及格",IF(T14&lt;70,"及格",IF(T14&lt;80,"中等",IF(T14&lt;90,"良好",IF(T14&lt;100,"优秀")))))</f>
        <v>优秀</v>
      </c>
    </row>
    <row r="15" ht="15" spans="1:21">
      <c r="A15" s="5"/>
      <c r="B15" s="5"/>
      <c r="C15" s="6"/>
      <c r="D15" s="7"/>
      <c r="E15" s="8"/>
      <c r="F15" s="9"/>
      <c r="G15" s="10"/>
      <c r="H15" s="10"/>
      <c r="I15" s="10"/>
      <c r="J15" s="25"/>
      <c r="K15" s="26" t="s">
        <v>31</v>
      </c>
      <c r="L15" s="27">
        <v>34</v>
      </c>
      <c r="M15" s="27">
        <v>8</v>
      </c>
      <c r="N15" s="27">
        <v>9</v>
      </c>
      <c r="O15" s="27">
        <v>35</v>
      </c>
      <c r="P15" s="28">
        <f t="shared" si="2"/>
        <v>86</v>
      </c>
      <c r="Q15" s="38"/>
      <c r="R15" s="38"/>
      <c r="S15" s="39"/>
      <c r="T15" s="39"/>
      <c r="U15" s="40"/>
    </row>
    <row r="16" ht="15" spans="1:21">
      <c r="A16" s="5"/>
      <c r="B16" s="5"/>
      <c r="C16" s="6"/>
      <c r="D16" s="7"/>
      <c r="E16" s="8"/>
      <c r="F16" s="9"/>
      <c r="G16" s="10"/>
      <c r="H16" s="10"/>
      <c r="I16" s="10"/>
      <c r="J16" s="25"/>
      <c r="K16" s="26" t="s">
        <v>32</v>
      </c>
      <c r="L16" s="27">
        <v>35</v>
      </c>
      <c r="M16" s="27">
        <v>7</v>
      </c>
      <c r="N16" s="27">
        <v>7</v>
      </c>
      <c r="O16" s="27">
        <v>35</v>
      </c>
      <c r="P16" s="28">
        <f t="shared" si="2"/>
        <v>84</v>
      </c>
      <c r="Q16" s="38"/>
      <c r="R16" s="38"/>
      <c r="S16" s="39"/>
      <c r="T16" s="39"/>
      <c r="U16" s="40"/>
    </row>
    <row r="17" ht="15" spans="1:21">
      <c r="A17" s="5"/>
      <c r="B17" s="5"/>
      <c r="C17" s="6"/>
      <c r="D17" s="14"/>
      <c r="E17" s="11"/>
      <c r="F17" s="9"/>
      <c r="G17" s="10"/>
      <c r="H17" s="10"/>
      <c r="I17" s="10"/>
      <c r="J17" s="25"/>
      <c r="K17" s="29" t="s">
        <v>33</v>
      </c>
      <c r="L17" s="30">
        <f>INT(AVERAGE(L14:L16)+0.5)</f>
        <v>34</v>
      </c>
      <c r="M17" s="30">
        <f>INT(AVERAGE(M14:M16)+0.5)</f>
        <v>8</v>
      </c>
      <c r="N17" s="30">
        <f>INT(AVERAGE(N14:N16)+0.5)</f>
        <v>8</v>
      </c>
      <c r="O17" s="30">
        <f>INT(AVERAGE(O14:O16)+0.5)</f>
        <v>35</v>
      </c>
      <c r="P17" s="31">
        <f t="shared" si="2"/>
        <v>85</v>
      </c>
      <c r="Q17" s="41"/>
      <c r="R17" s="41"/>
      <c r="S17" s="42"/>
      <c r="T17" s="42"/>
      <c r="U17" s="43"/>
    </row>
    <row r="18" ht="39" spans="1:21">
      <c r="A18" s="5"/>
      <c r="B18" s="5"/>
      <c r="C18" s="6"/>
      <c r="D18" s="12">
        <v>4</v>
      </c>
      <c r="E18" s="13">
        <v>211240047</v>
      </c>
      <c r="F18" s="9" t="s">
        <v>38</v>
      </c>
      <c r="G18" s="10" t="s">
        <v>39</v>
      </c>
      <c r="H18" s="10" t="s">
        <v>27</v>
      </c>
      <c r="I18" s="24" t="s">
        <v>28</v>
      </c>
      <c r="J18" s="25" t="s">
        <v>29</v>
      </c>
      <c r="K18" s="21" t="s">
        <v>11</v>
      </c>
      <c r="L18" s="22" t="s">
        <v>12</v>
      </c>
      <c r="M18" s="22" t="s">
        <v>13</v>
      </c>
      <c r="N18" s="22" t="s">
        <v>14</v>
      </c>
      <c r="O18" s="22" t="s">
        <v>15</v>
      </c>
      <c r="P18" s="23" t="s">
        <v>16</v>
      </c>
      <c r="Q18" s="32" t="s">
        <v>17</v>
      </c>
      <c r="R18" s="32" t="s">
        <v>18</v>
      </c>
      <c r="S18" s="33" t="s">
        <v>19</v>
      </c>
      <c r="T18" s="33" t="s">
        <v>20</v>
      </c>
      <c r="U18" s="34" t="s">
        <v>21</v>
      </c>
    </row>
    <row r="19" ht="15" spans="1:21">
      <c r="A19" s="5"/>
      <c r="B19" s="5"/>
      <c r="C19" s="6"/>
      <c r="D19" s="7"/>
      <c r="E19" s="8"/>
      <c r="F19" s="15"/>
      <c r="G19" s="10"/>
      <c r="H19" s="10"/>
      <c r="I19" s="10"/>
      <c r="J19" s="25"/>
      <c r="K19" s="26" t="s">
        <v>30</v>
      </c>
      <c r="L19" s="27">
        <v>27</v>
      </c>
      <c r="M19" s="27">
        <v>5</v>
      </c>
      <c r="N19" s="27">
        <v>5</v>
      </c>
      <c r="O19" s="27">
        <v>29</v>
      </c>
      <c r="P19" s="28">
        <f t="shared" ref="P19:P22" si="3">SUM(L19:O19)</f>
        <v>66</v>
      </c>
      <c r="Q19" s="35">
        <v>82</v>
      </c>
      <c r="R19" s="35">
        <v>86</v>
      </c>
      <c r="S19" s="36">
        <f>P22</f>
        <v>67</v>
      </c>
      <c r="T19" s="36">
        <f>INT(Q19*0.3+R19*0.2+S19*0.5+0.5)</f>
        <v>75</v>
      </c>
      <c r="U19" s="37" t="str">
        <f>IF(T19&lt;60,"不及格",IF(T19&lt;70,"及格",IF(T19&lt;80,"中等",IF(T19&lt;90,"良好",IF(T19&lt;100,"优秀")))))</f>
        <v>中等</v>
      </c>
    </row>
    <row r="20" ht="15" spans="1:21">
      <c r="A20" s="5"/>
      <c r="B20" s="5"/>
      <c r="C20" s="6"/>
      <c r="D20" s="7"/>
      <c r="E20" s="8"/>
      <c r="F20" s="15"/>
      <c r="G20" s="10"/>
      <c r="H20" s="10"/>
      <c r="I20" s="10"/>
      <c r="J20" s="25"/>
      <c r="K20" s="26" t="s">
        <v>31</v>
      </c>
      <c r="L20" s="27">
        <v>28</v>
      </c>
      <c r="M20" s="27">
        <v>6</v>
      </c>
      <c r="N20" s="27">
        <v>5</v>
      </c>
      <c r="O20" s="27">
        <v>29</v>
      </c>
      <c r="P20" s="28">
        <f t="shared" si="3"/>
        <v>68</v>
      </c>
      <c r="Q20" s="38"/>
      <c r="R20" s="38"/>
      <c r="S20" s="39"/>
      <c r="T20" s="39"/>
      <c r="U20" s="40"/>
    </row>
    <row r="21" ht="15" spans="1:21">
      <c r="A21" s="5"/>
      <c r="B21" s="5"/>
      <c r="C21" s="6"/>
      <c r="D21" s="7"/>
      <c r="E21" s="8"/>
      <c r="F21" s="15"/>
      <c r="G21" s="10"/>
      <c r="H21" s="10"/>
      <c r="I21" s="10"/>
      <c r="J21" s="25"/>
      <c r="K21" s="26" t="s">
        <v>32</v>
      </c>
      <c r="L21" s="27">
        <v>29</v>
      </c>
      <c r="M21" s="27">
        <v>5</v>
      </c>
      <c r="N21" s="27">
        <v>5</v>
      </c>
      <c r="O21" s="27">
        <v>28</v>
      </c>
      <c r="P21" s="28">
        <f t="shared" si="3"/>
        <v>67</v>
      </c>
      <c r="Q21" s="38"/>
      <c r="R21" s="38"/>
      <c r="S21" s="39"/>
      <c r="T21" s="39"/>
      <c r="U21" s="40"/>
    </row>
    <row r="22" ht="15" spans="1:21">
      <c r="A22" s="5"/>
      <c r="B22" s="5"/>
      <c r="C22" s="6"/>
      <c r="D22" s="14"/>
      <c r="E22" s="11"/>
      <c r="F22" s="15"/>
      <c r="G22" s="10"/>
      <c r="H22" s="10"/>
      <c r="I22" s="10"/>
      <c r="J22" s="25"/>
      <c r="K22" s="29" t="s">
        <v>33</v>
      </c>
      <c r="L22" s="30">
        <f>INT(AVERAGE(L19:L21)+0.5)</f>
        <v>28</v>
      </c>
      <c r="M22" s="30">
        <f>INT(AVERAGE(M19:M21)+0.5)</f>
        <v>5</v>
      </c>
      <c r="N22" s="30">
        <f>INT(AVERAGE(N19:N21)+0.5)</f>
        <v>5</v>
      </c>
      <c r="O22" s="30">
        <f>INT(AVERAGE(O19:O21)+0.5)</f>
        <v>29</v>
      </c>
      <c r="P22" s="31">
        <f t="shared" si="3"/>
        <v>67</v>
      </c>
      <c r="Q22" s="41"/>
      <c r="R22" s="41"/>
      <c r="S22" s="42"/>
      <c r="T22" s="42"/>
      <c r="U22" s="43"/>
    </row>
    <row r="23" ht="39" spans="1:21">
      <c r="A23" s="5"/>
      <c r="B23" s="5"/>
      <c r="C23" s="6"/>
      <c r="D23" s="12">
        <v>5</v>
      </c>
      <c r="E23" s="13">
        <v>181341643</v>
      </c>
      <c r="F23" s="9" t="s">
        <v>40</v>
      </c>
      <c r="G23" s="10" t="s">
        <v>41</v>
      </c>
      <c r="H23" s="10" t="s">
        <v>42</v>
      </c>
      <c r="I23" s="24" t="s">
        <v>28</v>
      </c>
      <c r="J23" s="25" t="s">
        <v>29</v>
      </c>
      <c r="K23" s="21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3" t="s">
        <v>16</v>
      </c>
      <c r="Q23" s="32" t="s">
        <v>17</v>
      </c>
      <c r="R23" s="32" t="s">
        <v>18</v>
      </c>
      <c r="S23" s="33" t="s">
        <v>19</v>
      </c>
      <c r="T23" s="33" t="s">
        <v>20</v>
      </c>
      <c r="U23" s="34" t="s">
        <v>21</v>
      </c>
    </row>
    <row r="24" ht="15" spans="1:21">
      <c r="A24" s="5"/>
      <c r="B24" s="5"/>
      <c r="C24" s="6"/>
      <c r="D24" s="7"/>
      <c r="E24" s="8"/>
      <c r="F24" s="15"/>
      <c r="G24" s="10"/>
      <c r="H24" s="10"/>
      <c r="I24" s="10"/>
      <c r="J24" s="25"/>
      <c r="K24" s="26" t="s">
        <v>30</v>
      </c>
      <c r="L24" s="27">
        <v>35</v>
      </c>
      <c r="M24" s="27">
        <v>8</v>
      </c>
      <c r="N24" s="27">
        <v>8</v>
      </c>
      <c r="O24" s="27">
        <v>34</v>
      </c>
      <c r="P24" s="28">
        <f t="shared" ref="P24:P27" si="4">SUM(L24:O24)</f>
        <v>85</v>
      </c>
      <c r="Q24" s="35">
        <v>86</v>
      </c>
      <c r="R24" s="35">
        <v>91</v>
      </c>
      <c r="S24" s="36">
        <f>P27</f>
        <v>86</v>
      </c>
      <c r="T24" s="36">
        <f>INT(Q24*0.3+R24*0.2+S24*0.5+0.5)</f>
        <v>87</v>
      </c>
      <c r="U24" s="37" t="str">
        <f>IF(T24&lt;60,"不及格",IF(T24&lt;70,"及格",IF(T24&lt;80,"中等",IF(T24&lt;90,"良好",IF(T24&lt;100,"优秀")))))</f>
        <v>良好</v>
      </c>
    </row>
    <row r="25" ht="15" spans="1:21">
      <c r="A25" s="5"/>
      <c r="B25" s="5"/>
      <c r="C25" s="6"/>
      <c r="D25" s="7"/>
      <c r="E25" s="8"/>
      <c r="F25" s="15"/>
      <c r="G25" s="10"/>
      <c r="H25" s="10"/>
      <c r="I25" s="10"/>
      <c r="J25" s="25"/>
      <c r="K25" s="26" t="s">
        <v>31</v>
      </c>
      <c r="L25" s="27">
        <v>35</v>
      </c>
      <c r="M25" s="27">
        <v>8</v>
      </c>
      <c r="N25" s="27">
        <v>9</v>
      </c>
      <c r="O25" s="27">
        <v>35</v>
      </c>
      <c r="P25" s="28">
        <f t="shared" si="4"/>
        <v>87</v>
      </c>
      <c r="Q25" s="38"/>
      <c r="R25" s="38"/>
      <c r="S25" s="39"/>
      <c r="T25" s="39"/>
      <c r="U25" s="40"/>
    </row>
    <row r="26" ht="15" spans="1:21">
      <c r="A26" s="5"/>
      <c r="B26" s="5"/>
      <c r="C26" s="6"/>
      <c r="D26" s="7"/>
      <c r="E26" s="8"/>
      <c r="F26" s="15"/>
      <c r="G26" s="10"/>
      <c r="H26" s="10"/>
      <c r="I26" s="10"/>
      <c r="J26" s="25"/>
      <c r="K26" s="26" t="s">
        <v>32</v>
      </c>
      <c r="L26" s="27">
        <v>36</v>
      </c>
      <c r="M26" s="27">
        <v>7</v>
      </c>
      <c r="N26" s="27">
        <v>7</v>
      </c>
      <c r="O26" s="27">
        <v>35</v>
      </c>
      <c r="P26" s="28">
        <f t="shared" si="4"/>
        <v>85</v>
      </c>
      <c r="Q26" s="38"/>
      <c r="R26" s="38"/>
      <c r="S26" s="39"/>
      <c r="T26" s="39"/>
      <c r="U26" s="40"/>
    </row>
    <row r="27" ht="15" spans="1:21">
      <c r="A27" s="5"/>
      <c r="B27" s="5"/>
      <c r="C27" s="6"/>
      <c r="D27" s="14"/>
      <c r="E27" s="11"/>
      <c r="F27" s="15"/>
      <c r="G27" s="10"/>
      <c r="H27" s="10"/>
      <c r="I27" s="10"/>
      <c r="J27" s="25"/>
      <c r="K27" s="29" t="s">
        <v>33</v>
      </c>
      <c r="L27" s="30">
        <f>INT(AVERAGE(L24:L26)+0.5)</f>
        <v>35</v>
      </c>
      <c r="M27" s="30">
        <f>INT(AVERAGE(M24:M26)+0.5)</f>
        <v>8</v>
      </c>
      <c r="N27" s="30">
        <f>INT(AVERAGE(N24:N26)+0.5)</f>
        <v>8</v>
      </c>
      <c r="O27" s="30">
        <f>INT(AVERAGE(O24:O26)+0.5)</f>
        <v>35</v>
      </c>
      <c r="P27" s="31">
        <f t="shared" si="4"/>
        <v>86</v>
      </c>
      <c r="Q27" s="41"/>
      <c r="R27" s="41"/>
      <c r="S27" s="42"/>
      <c r="T27" s="42"/>
      <c r="U27" s="43"/>
    </row>
    <row r="28" ht="39" spans="1:21">
      <c r="A28" s="5"/>
      <c r="B28" s="5"/>
      <c r="C28" s="6"/>
      <c r="D28" s="12">
        <v>6</v>
      </c>
      <c r="E28" s="13">
        <v>211240079</v>
      </c>
      <c r="F28" s="9" t="s">
        <v>43</v>
      </c>
      <c r="G28" s="10" t="s">
        <v>44</v>
      </c>
      <c r="H28" s="10" t="s">
        <v>42</v>
      </c>
      <c r="I28" s="24" t="s">
        <v>28</v>
      </c>
      <c r="J28" s="25" t="s">
        <v>29</v>
      </c>
      <c r="K28" s="21" t="s">
        <v>11</v>
      </c>
      <c r="L28" s="22" t="s">
        <v>12</v>
      </c>
      <c r="M28" s="22" t="s">
        <v>13</v>
      </c>
      <c r="N28" s="22" t="s">
        <v>14</v>
      </c>
      <c r="O28" s="22" t="s">
        <v>15</v>
      </c>
      <c r="P28" s="23" t="s">
        <v>16</v>
      </c>
      <c r="Q28" s="32" t="s">
        <v>17</v>
      </c>
      <c r="R28" s="32" t="s">
        <v>18</v>
      </c>
      <c r="S28" s="33" t="s">
        <v>19</v>
      </c>
      <c r="T28" s="33" t="s">
        <v>20</v>
      </c>
      <c r="U28" s="34" t="s">
        <v>21</v>
      </c>
    </row>
    <row r="29" ht="15" spans="1:21">
      <c r="A29" s="5"/>
      <c r="B29" s="5"/>
      <c r="C29" s="6"/>
      <c r="D29" s="7"/>
      <c r="E29" s="8"/>
      <c r="F29" s="15"/>
      <c r="G29" s="10"/>
      <c r="H29" s="10"/>
      <c r="I29" s="10"/>
      <c r="J29" s="25"/>
      <c r="K29" s="26" t="s">
        <v>30</v>
      </c>
      <c r="L29" s="27">
        <v>34</v>
      </c>
      <c r="M29" s="27">
        <v>7</v>
      </c>
      <c r="N29" s="27">
        <v>8</v>
      </c>
      <c r="O29" s="27">
        <v>34</v>
      </c>
      <c r="P29" s="28">
        <f t="shared" ref="P29:P32" si="5">SUM(L29:O29)</f>
        <v>83</v>
      </c>
      <c r="Q29" s="35">
        <v>88</v>
      </c>
      <c r="R29" s="35">
        <v>86</v>
      </c>
      <c r="S29" s="36">
        <f>P32</f>
        <v>84</v>
      </c>
      <c r="T29" s="36">
        <f>INT(Q29*0.3+R29*0.2+S29*0.5+0.5)</f>
        <v>86</v>
      </c>
      <c r="U29" s="37" t="str">
        <f>IF(T29&lt;60,"不及格",IF(T29&lt;70,"及格",IF(T29&lt;80,"中等",IF(T29&lt;90,"良好",IF(T29&lt;100,"优秀")))))</f>
        <v>良好</v>
      </c>
    </row>
    <row r="30" ht="15" spans="1:21">
      <c r="A30" s="5"/>
      <c r="B30" s="5"/>
      <c r="C30" s="6"/>
      <c r="D30" s="7"/>
      <c r="E30" s="8"/>
      <c r="F30" s="15"/>
      <c r="G30" s="10"/>
      <c r="H30" s="10"/>
      <c r="I30" s="10"/>
      <c r="J30" s="25"/>
      <c r="K30" s="26" t="s">
        <v>31</v>
      </c>
      <c r="L30" s="27">
        <v>34</v>
      </c>
      <c r="M30" s="27">
        <v>7</v>
      </c>
      <c r="N30" s="27">
        <v>9</v>
      </c>
      <c r="O30" s="27">
        <v>35</v>
      </c>
      <c r="P30" s="28">
        <f t="shared" si="5"/>
        <v>85</v>
      </c>
      <c r="Q30" s="38"/>
      <c r="R30" s="38"/>
      <c r="S30" s="39"/>
      <c r="T30" s="39"/>
      <c r="U30" s="40"/>
    </row>
    <row r="31" ht="15" spans="1:21">
      <c r="A31" s="5"/>
      <c r="B31" s="5"/>
      <c r="C31" s="6"/>
      <c r="D31" s="7"/>
      <c r="E31" s="8"/>
      <c r="F31" s="15"/>
      <c r="G31" s="10"/>
      <c r="H31" s="10"/>
      <c r="I31" s="10"/>
      <c r="J31" s="25"/>
      <c r="K31" s="26" t="s">
        <v>32</v>
      </c>
      <c r="L31" s="27">
        <v>35</v>
      </c>
      <c r="M31" s="27">
        <v>7</v>
      </c>
      <c r="N31" s="27">
        <v>7</v>
      </c>
      <c r="O31" s="27">
        <v>35</v>
      </c>
      <c r="P31" s="28">
        <f t="shared" si="5"/>
        <v>84</v>
      </c>
      <c r="Q31" s="38"/>
      <c r="R31" s="38"/>
      <c r="S31" s="39"/>
      <c r="T31" s="39"/>
      <c r="U31" s="40"/>
    </row>
    <row r="32" ht="15" spans="1:21">
      <c r="A32" s="5"/>
      <c r="B32" s="5"/>
      <c r="C32" s="6"/>
      <c r="D32" s="14"/>
      <c r="E32" s="11"/>
      <c r="F32" s="15"/>
      <c r="G32" s="10"/>
      <c r="H32" s="10"/>
      <c r="I32" s="10"/>
      <c r="J32" s="25"/>
      <c r="K32" s="29" t="s">
        <v>33</v>
      </c>
      <c r="L32" s="30">
        <f>INT(AVERAGE(L29:L31)+0.5)</f>
        <v>34</v>
      </c>
      <c r="M32" s="30">
        <f>INT(AVERAGE(M29:M31)+0.5)</f>
        <v>7</v>
      </c>
      <c r="N32" s="30">
        <f>INT(AVERAGE(N29:N31)+0.5)</f>
        <v>8</v>
      </c>
      <c r="O32" s="30">
        <f>INT(AVERAGE(O29:O31)+0.5)</f>
        <v>35</v>
      </c>
      <c r="P32" s="31">
        <f t="shared" si="5"/>
        <v>84</v>
      </c>
      <c r="Q32" s="41"/>
      <c r="R32" s="41"/>
      <c r="S32" s="42"/>
      <c r="T32" s="42"/>
      <c r="U32" s="43"/>
    </row>
    <row r="33" ht="39" spans="1:21">
      <c r="A33" s="5"/>
      <c r="B33" s="5"/>
      <c r="C33" s="6"/>
      <c r="D33" s="12">
        <v>7</v>
      </c>
      <c r="E33" s="13">
        <v>211240083</v>
      </c>
      <c r="F33" s="9" t="s">
        <v>45</v>
      </c>
      <c r="G33" s="10" t="s">
        <v>46</v>
      </c>
      <c r="H33" s="10" t="s">
        <v>42</v>
      </c>
      <c r="I33" s="24" t="s">
        <v>28</v>
      </c>
      <c r="J33" s="25" t="s">
        <v>29</v>
      </c>
      <c r="K33" s="21" t="s">
        <v>11</v>
      </c>
      <c r="L33" s="22" t="s">
        <v>12</v>
      </c>
      <c r="M33" s="22" t="s">
        <v>13</v>
      </c>
      <c r="N33" s="22" t="s">
        <v>14</v>
      </c>
      <c r="O33" s="22" t="s">
        <v>15</v>
      </c>
      <c r="P33" s="23" t="s">
        <v>16</v>
      </c>
      <c r="Q33" s="32" t="s">
        <v>17</v>
      </c>
      <c r="R33" s="32" t="s">
        <v>18</v>
      </c>
      <c r="S33" s="33" t="s">
        <v>19</v>
      </c>
      <c r="T33" s="33" t="s">
        <v>20</v>
      </c>
      <c r="U33" s="34" t="s">
        <v>21</v>
      </c>
    </row>
    <row r="34" ht="15" spans="1:21">
      <c r="A34" s="5"/>
      <c r="B34" s="5"/>
      <c r="C34" s="6"/>
      <c r="D34" s="7"/>
      <c r="E34" s="8"/>
      <c r="F34" s="9"/>
      <c r="G34" s="10"/>
      <c r="H34" s="10"/>
      <c r="I34" s="10"/>
      <c r="J34" s="25"/>
      <c r="K34" s="26" t="s">
        <v>30</v>
      </c>
      <c r="L34" s="27">
        <v>34</v>
      </c>
      <c r="M34" s="27">
        <v>7</v>
      </c>
      <c r="N34" s="27">
        <v>8</v>
      </c>
      <c r="O34" s="27">
        <v>34</v>
      </c>
      <c r="P34" s="28">
        <f t="shared" ref="P34:P37" si="6">SUM(L34:O34)</f>
        <v>83</v>
      </c>
      <c r="Q34" s="35">
        <v>86</v>
      </c>
      <c r="R34" s="35">
        <v>83</v>
      </c>
      <c r="S34" s="36">
        <f>P37</f>
        <v>85</v>
      </c>
      <c r="T34" s="36">
        <f>INT(Q34*0.3+R34*0.2+S34*0.5+0.5)</f>
        <v>85</v>
      </c>
      <c r="U34" s="37" t="str">
        <f>IF(T34&lt;60,"不及格",IF(T34&lt;70,"及格",IF(T34&lt;80,"中等",IF(T34&lt;90,"良好",IF(T34&lt;100,"优秀")))))</f>
        <v>良好</v>
      </c>
    </row>
    <row r="35" ht="15" spans="1:21">
      <c r="A35" s="5"/>
      <c r="B35" s="5"/>
      <c r="C35" s="6"/>
      <c r="D35" s="7"/>
      <c r="E35" s="8"/>
      <c r="F35" s="9"/>
      <c r="G35" s="10"/>
      <c r="H35" s="10"/>
      <c r="I35" s="10"/>
      <c r="J35" s="25"/>
      <c r="K35" s="26" t="s">
        <v>31</v>
      </c>
      <c r="L35" s="27">
        <v>34</v>
      </c>
      <c r="M35" s="27">
        <v>7</v>
      </c>
      <c r="N35" s="27">
        <v>9</v>
      </c>
      <c r="O35" s="27">
        <v>35</v>
      </c>
      <c r="P35" s="28">
        <f t="shared" si="6"/>
        <v>85</v>
      </c>
      <c r="Q35" s="38"/>
      <c r="R35" s="38"/>
      <c r="S35" s="39"/>
      <c r="T35" s="39"/>
      <c r="U35" s="40"/>
    </row>
    <row r="36" ht="15" spans="1:21">
      <c r="A36" s="5"/>
      <c r="B36" s="5"/>
      <c r="C36" s="6"/>
      <c r="D36" s="7"/>
      <c r="E36" s="8"/>
      <c r="F36" s="9"/>
      <c r="G36" s="10"/>
      <c r="H36" s="10"/>
      <c r="I36" s="10"/>
      <c r="J36" s="25"/>
      <c r="K36" s="26" t="s">
        <v>32</v>
      </c>
      <c r="L36" s="27">
        <v>36</v>
      </c>
      <c r="M36" s="27">
        <v>7</v>
      </c>
      <c r="N36" s="27">
        <v>7</v>
      </c>
      <c r="O36" s="27">
        <v>35</v>
      </c>
      <c r="P36" s="28">
        <f t="shared" si="6"/>
        <v>85</v>
      </c>
      <c r="Q36" s="38"/>
      <c r="R36" s="38"/>
      <c r="S36" s="39"/>
      <c r="T36" s="39"/>
      <c r="U36" s="40"/>
    </row>
    <row r="37" ht="15" spans="1:21">
      <c r="A37" s="5"/>
      <c r="B37" s="5"/>
      <c r="C37" s="6"/>
      <c r="D37" s="14"/>
      <c r="E37" s="11"/>
      <c r="F37" s="9"/>
      <c r="G37" s="10"/>
      <c r="H37" s="10"/>
      <c r="I37" s="10"/>
      <c r="J37" s="25"/>
      <c r="K37" s="29" t="s">
        <v>33</v>
      </c>
      <c r="L37" s="30">
        <f>INT(AVERAGE(L34:L36)+0.5)</f>
        <v>35</v>
      </c>
      <c r="M37" s="30">
        <f>INT(AVERAGE(M34:M36)+0.5)</f>
        <v>7</v>
      </c>
      <c r="N37" s="30">
        <f>INT(AVERAGE(N34:N36)+0.5)</f>
        <v>8</v>
      </c>
      <c r="O37" s="30">
        <f>INT(AVERAGE(O34:O36)+0.5)</f>
        <v>35</v>
      </c>
      <c r="P37" s="31">
        <f t="shared" si="6"/>
        <v>85</v>
      </c>
      <c r="Q37" s="41"/>
      <c r="R37" s="41"/>
      <c r="S37" s="42"/>
      <c r="T37" s="42"/>
      <c r="U37" s="43"/>
    </row>
    <row r="38" ht="39" spans="1:21">
      <c r="A38" s="5"/>
      <c r="B38" s="5"/>
      <c r="C38" s="6"/>
      <c r="D38" s="12">
        <v>8</v>
      </c>
      <c r="E38" s="13">
        <v>211240066</v>
      </c>
      <c r="F38" s="9" t="s">
        <v>47</v>
      </c>
      <c r="G38" s="10" t="s">
        <v>48</v>
      </c>
      <c r="H38" s="10" t="s">
        <v>42</v>
      </c>
      <c r="I38" s="24" t="s">
        <v>28</v>
      </c>
      <c r="J38" s="25" t="s">
        <v>29</v>
      </c>
      <c r="K38" s="21" t="s">
        <v>11</v>
      </c>
      <c r="L38" s="22" t="s">
        <v>12</v>
      </c>
      <c r="M38" s="22" t="s">
        <v>13</v>
      </c>
      <c r="N38" s="22" t="s">
        <v>14</v>
      </c>
      <c r="O38" s="22" t="s">
        <v>15</v>
      </c>
      <c r="P38" s="23" t="s">
        <v>16</v>
      </c>
      <c r="Q38" s="32" t="s">
        <v>17</v>
      </c>
      <c r="R38" s="32" t="s">
        <v>18</v>
      </c>
      <c r="S38" s="33" t="s">
        <v>19</v>
      </c>
      <c r="T38" s="33" t="s">
        <v>20</v>
      </c>
      <c r="U38" s="34" t="s">
        <v>21</v>
      </c>
    </row>
    <row r="39" ht="15" spans="1:21">
      <c r="A39" s="5"/>
      <c r="B39" s="5"/>
      <c r="C39" s="6"/>
      <c r="D39" s="7"/>
      <c r="E39" s="8"/>
      <c r="F39" s="9"/>
      <c r="G39" s="10"/>
      <c r="H39" s="10"/>
      <c r="I39" s="10"/>
      <c r="J39" s="25"/>
      <c r="K39" s="26" t="s">
        <v>30</v>
      </c>
      <c r="L39" s="27">
        <v>36</v>
      </c>
      <c r="M39" s="27">
        <v>8</v>
      </c>
      <c r="N39" s="27">
        <v>9</v>
      </c>
      <c r="O39" s="27">
        <v>35</v>
      </c>
      <c r="P39" s="28">
        <f t="shared" ref="P39:P42" si="7">SUM(L39:O39)</f>
        <v>88</v>
      </c>
      <c r="Q39" s="35">
        <v>96</v>
      </c>
      <c r="R39" s="35">
        <v>92</v>
      </c>
      <c r="S39" s="36">
        <f>P42</f>
        <v>89</v>
      </c>
      <c r="T39" s="36">
        <f>INT(Q39*0.3+R39*0.2+S39*0.5+0.5)</f>
        <v>92</v>
      </c>
      <c r="U39" s="37" t="str">
        <f>IF(T39&lt;60,"不及格",IF(T39&lt;70,"及格",IF(T39&lt;80,"中等",IF(T39&lt;90,"良好",IF(T39&lt;100,"优秀")))))</f>
        <v>优秀</v>
      </c>
    </row>
    <row r="40" ht="15" spans="1:21">
      <c r="A40" s="5"/>
      <c r="B40" s="5"/>
      <c r="C40" s="6"/>
      <c r="D40" s="7"/>
      <c r="E40" s="8"/>
      <c r="F40" s="9"/>
      <c r="G40" s="10"/>
      <c r="H40" s="10"/>
      <c r="I40" s="10"/>
      <c r="J40" s="25"/>
      <c r="K40" s="26" t="s">
        <v>31</v>
      </c>
      <c r="L40" s="27">
        <v>36</v>
      </c>
      <c r="M40" s="27">
        <v>8</v>
      </c>
      <c r="N40" s="27">
        <v>9</v>
      </c>
      <c r="O40" s="27">
        <v>36</v>
      </c>
      <c r="P40" s="28">
        <f t="shared" si="7"/>
        <v>89</v>
      </c>
      <c r="Q40" s="38"/>
      <c r="R40" s="38"/>
      <c r="S40" s="39"/>
      <c r="T40" s="39"/>
      <c r="U40" s="40"/>
    </row>
    <row r="41" ht="15" spans="1:21">
      <c r="A41" s="5"/>
      <c r="B41" s="5"/>
      <c r="C41" s="6"/>
      <c r="D41" s="7"/>
      <c r="E41" s="8"/>
      <c r="F41" s="9"/>
      <c r="G41" s="10"/>
      <c r="H41" s="10"/>
      <c r="I41" s="10"/>
      <c r="J41" s="25"/>
      <c r="K41" s="26" t="s">
        <v>32</v>
      </c>
      <c r="L41" s="27">
        <v>35</v>
      </c>
      <c r="M41" s="27">
        <v>7</v>
      </c>
      <c r="N41" s="27">
        <v>8</v>
      </c>
      <c r="O41" s="27">
        <v>36</v>
      </c>
      <c r="P41" s="28">
        <f t="shared" si="7"/>
        <v>86</v>
      </c>
      <c r="Q41" s="38"/>
      <c r="R41" s="38"/>
      <c r="S41" s="39"/>
      <c r="T41" s="39"/>
      <c r="U41" s="40"/>
    </row>
    <row r="42" ht="15" spans="1:21">
      <c r="A42" s="5"/>
      <c r="B42" s="5"/>
      <c r="C42" s="6"/>
      <c r="D42" s="14"/>
      <c r="E42" s="11"/>
      <c r="F42" s="9"/>
      <c r="G42" s="10"/>
      <c r="H42" s="10"/>
      <c r="I42" s="10"/>
      <c r="J42" s="25"/>
      <c r="K42" s="29" t="s">
        <v>33</v>
      </c>
      <c r="L42" s="30">
        <f>INT(AVERAGE(L39:L41)+0.5)</f>
        <v>36</v>
      </c>
      <c r="M42" s="30">
        <f>INT(AVERAGE(M39:M41)+0.5)</f>
        <v>8</v>
      </c>
      <c r="N42" s="30">
        <f>INT(AVERAGE(N39:N41)+0.5)</f>
        <v>9</v>
      </c>
      <c r="O42" s="30">
        <f>INT(AVERAGE(O39:O41)+0.5)</f>
        <v>36</v>
      </c>
      <c r="P42" s="31">
        <f t="shared" si="7"/>
        <v>89</v>
      </c>
      <c r="Q42" s="41"/>
      <c r="R42" s="41"/>
      <c r="S42" s="42"/>
      <c r="T42" s="42"/>
      <c r="U42" s="43"/>
    </row>
    <row r="43" ht="39" spans="1:21">
      <c r="A43" s="5"/>
      <c r="B43" s="5"/>
      <c r="C43" s="6"/>
      <c r="D43" s="12">
        <v>9</v>
      </c>
      <c r="E43" s="13">
        <v>211240063</v>
      </c>
      <c r="F43" s="9" t="s">
        <v>49</v>
      </c>
      <c r="G43" s="10" t="s">
        <v>50</v>
      </c>
      <c r="H43" s="10" t="s">
        <v>42</v>
      </c>
      <c r="I43" s="24" t="s">
        <v>28</v>
      </c>
      <c r="J43" s="25" t="s">
        <v>29</v>
      </c>
      <c r="K43" s="21" t="s">
        <v>11</v>
      </c>
      <c r="L43" s="22" t="s">
        <v>12</v>
      </c>
      <c r="M43" s="22" t="s">
        <v>13</v>
      </c>
      <c r="N43" s="22" t="s">
        <v>14</v>
      </c>
      <c r="O43" s="22" t="s">
        <v>15</v>
      </c>
      <c r="P43" s="23" t="s">
        <v>16</v>
      </c>
      <c r="Q43" s="32" t="s">
        <v>17</v>
      </c>
      <c r="R43" s="32" t="s">
        <v>18</v>
      </c>
      <c r="S43" s="33" t="s">
        <v>19</v>
      </c>
      <c r="T43" s="33" t="s">
        <v>20</v>
      </c>
      <c r="U43" s="34" t="s">
        <v>21</v>
      </c>
    </row>
    <row r="44" ht="15" spans="1:21">
      <c r="A44" s="5"/>
      <c r="B44" s="5"/>
      <c r="C44" s="6"/>
      <c r="D44" s="7"/>
      <c r="E44" s="8"/>
      <c r="F44" s="9"/>
      <c r="G44" s="10"/>
      <c r="H44" s="10"/>
      <c r="I44" s="10"/>
      <c r="J44" s="25"/>
      <c r="K44" s="26" t="s">
        <v>30</v>
      </c>
      <c r="L44" s="27">
        <v>29</v>
      </c>
      <c r="M44" s="27">
        <v>5</v>
      </c>
      <c r="N44" s="27">
        <v>5</v>
      </c>
      <c r="O44" s="27">
        <v>28</v>
      </c>
      <c r="P44" s="28">
        <f t="shared" ref="P44:P47" si="8">SUM(L44:O44)</f>
        <v>67</v>
      </c>
      <c r="Q44" s="35">
        <v>88</v>
      </c>
      <c r="R44" s="35">
        <v>83</v>
      </c>
      <c r="S44" s="36">
        <f>P47</f>
        <v>70</v>
      </c>
      <c r="T44" s="36">
        <f>INT(Q44*0.3+R44*0.2+S44*0.5+0.5)</f>
        <v>78</v>
      </c>
      <c r="U44" s="37" t="str">
        <f>IF(T44&lt;60,"不及格",IF(T44&lt;70,"及格",IF(T44&lt;80,"中等",IF(T44&lt;90,"良好",IF(T44&lt;100,"优秀")))))</f>
        <v>中等</v>
      </c>
    </row>
    <row r="45" ht="15" spans="1:21">
      <c r="A45" s="5"/>
      <c r="B45" s="5"/>
      <c r="C45" s="6"/>
      <c r="D45" s="7"/>
      <c r="E45" s="8"/>
      <c r="F45" s="9"/>
      <c r="G45" s="10"/>
      <c r="H45" s="10"/>
      <c r="I45" s="10"/>
      <c r="J45" s="25"/>
      <c r="K45" s="26" t="s">
        <v>31</v>
      </c>
      <c r="L45" s="27">
        <v>30</v>
      </c>
      <c r="M45" s="27">
        <v>5</v>
      </c>
      <c r="N45" s="27">
        <v>6</v>
      </c>
      <c r="O45" s="27">
        <v>29</v>
      </c>
      <c r="P45" s="28">
        <f t="shared" si="8"/>
        <v>70</v>
      </c>
      <c r="Q45" s="38"/>
      <c r="R45" s="38"/>
      <c r="S45" s="39"/>
      <c r="T45" s="39"/>
      <c r="U45" s="40"/>
    </row>
    <row r="46" ht="15" spans="1:21">
      <c r="A46" s="5"/>
      <c r="B46" s="5"/>
      <c r="C46" s="6"/>
      <c r="D46" s="7"/>
      <c r="E46" s="8"/>
      <c r="F46" s="9"/>
      <c r="G46" s="10"/>
      <c r="H46" s="10"/>
      <c r="I46" s="10"/>
      <c r="J46" s="25"/>
      <c r="K46" s="26" t="s">
        <v>32</v>
      </c>
      <c r="L46" s="27">
        <v>30</v>
      </c>
      <c r="M46" s="27">
        <v>5</v>
      </c>
      <c r="N46" s="27">
        <v>6</v>
      </c>
      <c r="O46" s="27">
        <v>29</v>
      </c>
      <c r="P46" s="28">
        <f t="shared" si="8"/>
        <v>70</v>
      </c>
      <c r="Q46" s="38"/>
      <c r="R46" s="38"/>
      <c r="S46" s="39"/>
      <c r="T46" s="39"/>
      <c r="U46" s="40"/>
    </row>
    <row r="47" ht="15" spans="1:21">
      <c r="A47" s="5"/>
      <c r="B47" s="5"/>
      <c r="C47" s="6"/>
      <c r="D47" s="14"/>
      <c r="E47" s="11"/>
      <c r="F47" s="9"/>
      <c r="G47" s="10"/>
      <c r="H47" s="10"/>
      <c r="I47" s="10"/>
      <c r="J47" s="25"/>
      <c r="K47" s="29" t="s">
        <v>33</v>
      </c>
      <c r="L47" s="30">
        <f>INT(AVERAGE(L44:L46)+0.5)</f>
        <v>30</v>
      </c>
      <c r="M47" s="30">
        <f>INT(AVERAGE(M44:M46)+0.5)</f>
        <v>5</v>
      </c>
      <c r="N47" s="30">
        <f>INT(AVERAGE(N44:N46)+0.5)</f>
        <v>6</v>
      </c>
      <c r="O47" s="30">
        <f>INT(AVERAGE(O44:O46)+0.5)</f>
        <v>29</v>
      </c>
      <c r="P47" s="31">
        <f t="shared" si="8"/>
        <v>70</v>
      </c>
      <c r="Q47" s="41"/>
      <c r="R47" s="41"/>
      <c r="S47" s="42"/>
      <c r="T47" s="42"/>
      <c r="U47" s="43"/>
    </row>
    <row r="48" ht="39" spans="1:21">
      <c r="A48" s="5"/>
      <c r="B48" s="5"/>
      <c r="C48" s="6"/>
      <c r="D48" s="12">
        <v>10</v>
      </c>
      <c r="E48" s="13">
        <v>211240041</v>
      </c>
      <c r="F48" s="9" t="s">
        <v>51</v>
      </c>
      <c r="G48" s="10" t="s">
        <v>52</v>
      </c>
      <c r="H48" s="10" t="s">
        <v>53</v>
      </c>
      <c r="I48" s="24" t="s">
        <v>28</v>
      </c>
      <c r="J48" s="25" t="s">
        <v>29</v>
      </c>
      <c r="K48" s="21" t="s">
        <v>11</v>
      </c>
      <c r="L48" s="22" t="s">
        <v>12</v>
      </c>
      <c r="M48" s="22" t="s">
        <v>13</v>
      </c>
      <c r="N48" s="22" t="s">
        <v>14</v>
      </c>
      <c r="O48" s="22" t="s">
        <v>15</v>
      </c>
      <c r="P48" s="23" t="s">
        <v>16</v>
      </c>
      <c r="Q48" s="32" t="s">
        <v>17</v>
      </c>
      <c r="R48" s="32" t="s">
        <v>18</v>
      </c>
      <c r="S48" s="33" t="s">
        <v>19</v>
      </c>
      <c r="T48" s="33" t="s">
        <v>20</v>
      </c>
      <c r="U48" s="34" t="s">
        <v>21</v>
      </c>
    </row>
    <row r="49" ht="15" spans="1:21">
      <c r="A49" s="5"/>
      <c r="B49" s="5"/>
      <c r="C49" s="6"/>
      <c r="D49" s="7"/>
      <c r="E49" s="8"/>
      <c r="F49" s="9"/>
      <c r="G49" s="10"/>
      <c r="H49" s="10"/>
      <c r="I49" s="10"/>
      <c r="J49" s="25"/>
      <c r="K49" s="26" t="s">
        <v>30</v>
      </c>
      <c r="L49" s="27">
        <v>30</v>
      </c>
      <c r="M49" s="27">
        <v>5</v>
      </c>
      <c r="N49" s="27">
        <v>6</v>
      </c>
      <c r="O49" s="27">
        <v>28</v>
      </c>
      <c r="P49" s="28">
        <f t="shared" ref="P49:P52" si="9">SUM(L49:O49)</f>
        <v>69</v>
      </c>
      <c r="Q49" s="35">
        <v>84</v>
      </c>
      <c r="R49" s="35">
        <v>82</v>
      </c>
      <c r="S49" s="36">
        <f>P52</f>
        <v>72</v>
      </c>
      <c r="T49" s="36">
        <f>INT(Q49*0.3+R49*0.2+S49*0.5+0.5)</f>
        <v>78</v>
      </c>
      <c r="U49" s="37" t="str">
        <f>IF(T49&lt;60,"不及格",IF(T49&lt;70,"及格",IF(T49&lt;80,"中等",IF(T49&lt;90,"良好",IF(T49&lt;100,"优秀")))))</f>
        <v>中等</v>
      </c>
    </row>
    <row r="50" ht="15" spans="1:21">
      <c r="A50" s="5"/>
      <c r="B50" s="5"/>
      <c r="C50" s="6"/>
      <c r="D50" s="7"/>
      <c r="E50" s="8"/>
      <c r="F50" s="9"/>
      <c r="G50" s="10"/>
      <c r="H50" s="10"/>
      <c r="I50" s="10"/>
      <c r="J50" s="25"/>
      <c r="K50" s="26" t="s">
        <v>31</v>
      </c>
      <c r="L50" s="27">
        <v>31</v>
      </c>
      <c r="M50" s="27">
        <v>6</v>
      </c>
      <c r="N50" s="27">
        <v>7</v>
      </c>
      <c r="O50" s="27">
        <v>30</v>
      </c>
      <c r="P50" s="28">
        <f t="shared" si="9"/>
        <v>74</v>
      </c>
      <c r="Q50" s="38"/>
      <c r="R50" s="38"/>
      <c r="S50" s="39"/>
      <c r="T50" s="39"/>
      <c r="U50" s="40"/>
    </row>
    <row r="51" ht="15" spans="1:21">
      <c r="A51" s="5"/>
      <c r="B51" s="5"/>
      <c r="C51" s="6"/>
      <c r="D51" s="7"/>
      <c r="E51" s="8"/>
      <c r="F51" s="9"/>
      <c r="G51" s="10"/>
      <c r="H51" s="10"/>
      <c r="I51" s="10"/>
      <c r="J51" s="25"/>
      <c r="K51" s="26" t="s">
        <v>32</v>
      </c>
      <c r="L51" s="27">
        <v>32</v>
      </c>
      <c r="M51" s="27">
        <v>7</v>
      </c>
      <c r="N51" s="27">
        <v>6</v>
      </c>
      <c r="O51" s="27">
        <v>29</v>
      </c>
      <c r="P51" s="28">
        <f t="shared" si="9"/>
        <v>74</v>
      </c>
      <c r="Q51" s="38"/>
      <c r="R51" s="38"/>
      <c r="S51" s="39"/>
      <c r="T51" s="39"/>
      <c r="U51" s="40"/>
    </row>
    <row r="52" ht="15" spans="1:21">
      <c r="A52" s="5"/>
      <c r="B52" s="5"/>
      <c r="C52" s="6"/>
      <c r="D52" s="14"/>
      <c r="E52" s="11"/>
      <c r="F52" s="9"/>
      <c r="G52" s="10"/>
      <c r="H52" s="10"/>
      <c r="I52" s="10"/>
      <c r="J52" s="25"/>
      <c r="K52" s="29" t="s">
        <v>33</v>
      </c>
      <c r="L52" s="30">
        <f>INT(AVERAGE(L49:L51)+0.5)</f>
        <v>31</v>
      </c>
      <c r="M52" s="30">
        <f>INT(AVERAGE(M49:M51)+0.5)</f>
        <v>6</v>
      </c>
      <c r="N52" s="30">
        <f>INT(AVERAGE(N49:N51)+0.5)</f>
        <v>6</v>
      </c>
      <c r="O52" s="30">
        <f>INT(AVERAGE(O49:O51)+0.5)</f>
        <v>29</v>
      </c>
      <c r="P52" s="31">
        <f t="shared" si="9"/>
        <v>72</v>
      </c>
      <c r="Q52" s="41"/>
      <c r="R52" s="41"/>
      <c r="S52" s="42"/>
      <c r="T52" s="42"/>
      <c r="U52" s="43"/>
    </row>
    <row r="53" ht="39" spans="1:21">
      <c r="A53" s="5"/>
      <c r="B53" s="5"/>
      <c r="C53" s="6"/>
      <c r="D53" s="12">
        <v>11</v>
      </c>
      <c r="E53" s="13">
        <v>211240089</v>
      </c>
      <c r="F53" s="9" t="s">
        <v>54</v>
      </c>
      <c r="G53" s="16" t="s">
        <v>55</v>
      </c>
      <c r="H53" s="10" t="s">
        <v>53</v>
      </c>
      <c r="I53" s="24" t="s">
        <v>28</v>
      </c>
      <c r="J53" s="25" t="s">
        <v>29</v>
      </c>
      <c r="K53" s="21" t="s">
        <v>11</v>
      </c>
      <c r="L53" s="22" t="s">
        <v>12</v>
      </c>
      <c r="M53" s="22" t="s">
        <v>13</v>
      </c>
      <c r="N53" s="22" t="s">
        <v>14</v>
      </c>
      <c r="O53" s="22" t="s">
        <v>15</v>
      </c>
      <c r="P53" s="23" t="s">
        <v>16</v>
      </c>
      <c r="Q53" s="32" t="s">
        <v>17</v>
      </c>
      <c r="R53" s="32" t="s">
        <v>18</v>
      </c>
      <c r="S53" s="33" t="s">
        <v>19</v>
      </c>
      <c r="T53" s="33" t="s">
        <v>20</v>
      </c>
      <c r="U53" s="34" t="s">
        <v>21</v>
      </c>
    </row>
    <row r="54" ht="15" spans="1:21">
      <c r="A54" s="5"/>
      <c r="B54" s="5"/>
      <c r="C54" s="6"/>
      <c r="D54" s="7"/>
      <c r="E54" s="8"/>
      <c r="F54" s="15"/>
      <c r="G54" s="17"/>
      <c r="H54" s="10"/>
      <c r="I54" s="10"/>
      <c r="J54" s="25"/>
      <c r="K54" s="26" t="s">
        <v>30</v>
      </c>
      <c r="L54" s="27">
        <v>28</v>
      </c>
      <c r="M54" s="27">
        <v>5</v>
      </c>
      <c r="N54" s="27">
        <v>4</v>
      </c>
      <c r="O54" s="27">
        <v>29</v>
      </c>
      <c r="P54" s="28">
        <f t="shared" ref="P54:P57" si="10">SUM(L54:O54)</f>
        <v>66</v>
      </c>
      <c r="Q54" s="35">
        <v>82</v>
      </c>
      <c r="R54" s="35">
        <v>82</v>
      </c>
      <c r="S54" s="36">
        <f>P57</f>
        <v>66</v>
      </c>
      <c r="T54" s="36">
        <f>INT(Q54*0.3+R54*0.2+S54*0.5+0.5)</f>
        <v>74</v>
      </c>
      <c r="U54" s="37" t="str">
        <f>IF(T54&lt;60,"不及格",IF(T54&lt;70,"及格",IF(T54&lt;80,"中等",IF(T54&lt;90,"良好",IF(T54&lt;100,"优秀")))))</f>
        <v>中等</v>
      </c>
    </row>
    <row r="55" ht="15" spans="1:21">
      <c r="A55" s="5"/>
      <c r="B55" s="5"/>
      <c r="C55" s="6"/>
      <c r="D55" s="7"/>
      <c r="E55" s="8"/>
      <c r="F55" s="15"/>
      <c r="G55" s="17"/>
      <c r="H55" s="10"/>
      <c r="I55" s="10"/>
      <c r="J55" s="25"/>
      <c r="K55" s="26" t="s">
        <v>31</v>
      </c>
      <c r="L55" s="27">
        <v>28</v>
      </c>
      <c r="M55" s="27">
        <v>5</v>
      </c>
      <c r="N55" s="27">
        <v>5</v>
      </c>
      <c r="O55" s="27">
        <v>29</v>
      </c>
      <c r="P55" s="28">
        <f t="shared" si="10"/>
        <v>67</v>
      </c>
      <c r="Q55" s="38"/>
      <c r="R55" s="38"/>
      <c r="S55" s="39"/>
      <c r="T55" s="39"/>
      <c r="U55" s="40"/>
    </row>
    <row r="56" ht="15" spans="1:21">
      <c r="A56" s="5"/>
      <c r="B56" s="5"/>
      <c r="C56" s="6"/>
      <c r="D56" s="7"/>
      <c r="E56" s="8"/>
      <c r="F56" s="15"/>
      <c r="G56" s="17"/>
      <c r="H56" s="10"/>
      <c r="I56" s="10"/>
      <c r="J56" s="25"/>
      <c r="K56" s="26" t="s">
        <v>32</v>
      </c>
      <c r="L56" s="27">
        <v>27</v>
      </c>
      <c r="M56" s="27">
        <v>5</v>
      </c>
      <c r="N56" s="27">
        <v>4</v>
      </c>
      <c r="O56" s="27">
        <v>29</v>
      </c>
      <c r="P56" s="28">
        <f t="shared" si="10"/>
        <v>65</v>
      </c>
      <c r="Q56" s="38"/>
      <c r="R56" s="38"/>
      <c r="S56" s="39"/>
      <c r="T56" s="39"/>
      <c r="U56" s="40"/>
    </row>
    <row r="57" ht="15" spans="1:21">
      <c r="A57" s="5"/>
      <c r="B57" s="5"/>
      <c r="C57" s="6"/>
      <c r="D57" s="14"/>
      <c r="E57" s="11"/>
      <c r="F57" s="15"/>
      <c r="G57" s="17"/>
      <c r="H57" s="10"/>
      <c r="I57" s="10"/>
      <c r="J57" s="25"/>
      <c r="K57" s="29" t="s">
        <v>33</v>
      </c>
      <c r="L57" s="30">
        <f>INT(AVERAGE(L54:L56)+0.5)</f>
        <v>28</v>
      </c>
      <c r="M57" s="30">
        <f>INT(AVERAGE(M54:M56)+0.5)</f>
        <v>5</v>
      </c>
      <c r="N57" s="30">
        <f>INT(AVERAGE(N54:N56)+0.5)</f>
        <v>4</v>
      </c>
      <c r="O57" s="30">
        <f>INT(AVERAGE(O54:O56)+0.5)</f>
        <v>29</v>
      </c>
      <c r="P57" s="31">
        <f t="shared" si="10"/>
        <v>66</v>
      </c>
      <c r="Q57" s="41"/>
      <c r="R57" s="41"/>
      <c r="S57" s="42"/>
      <c r="T57" s="42"/>
      <c r="U57" s="43"/>
    </row>
    <row r="58" ht="39" spans="1:21">
      <c r="A58" s="5"/>
      <c r="B58" s="5"/>
      <c r="C58" s="6"/>
      <c r="D58" s="12">
        <v>12</v>
      </c>
      <c r="E58" s="18">
        <v>211240078</v>
      </c>
      <c r="F58" s="9" t="s">
        <v>56</v>
      </c>
      <c r="G58" s="16" t="s">
        <v>57</v>
      </c>
      <c r="H58" s="10" t="s">
        <v>53</v>
      </c>
      <c r="I58" s="24" t="s">
        <v>28</v>
      </c>
      <c r="J58" s="25" t="s">
        <v>29</v>
      </c>
      <c r="K58" s="21" t="s">
        <v>11</v>
      </c>
      <c r="L58" s="22" t="s">
        <v>12</v>
      </c>
      <c r="M58" s="22" t="s">
        <v>13</v>
      </c>
      <c r="N58" s="22" t="s">
        <v>14</v>
      </c>
      <c r="O58" s="22" t="s">
        <v>15</v>
      </c>
      <c r="P58" s="23" t="s">
        <v>16</v>
      </c>
      <c r="Q58" s="32" t="s">
        <v>17</v>
      </c>
      <c r="R58" s="32" t="s">
        <v>18</v>
      </c>
      <c r="S58" s="33" t="s">
        <v>19</v>
      </c>
      <c r="T58" s="33" t="s">
        <v>20</v>
      </c>
      <c r="U58" s="34" t="s">
        <v>21</v>
      </c>
    </row>
    <row r="59" ht="15" spans="1:21">
      <c r="A59" s="5"/>
      <c r="B59" s="5"/>
      <c r="C59" s="6"/>
      <c r="D59" s="7"/>
      <c r="E59" s="19"/>
      <c r="F59" s="15"/>
      <c r="G59" s="10"/>
      <c r="H59" s="10"/>
      <c r="I59" s="10"/>
      <c r="J59" s="25"/>
      <c r="K59" s="26" t="s">
        <v>30</v>
      </c>
      <c r="L59" s="27">
        <v>35</v>
      </c>
      <c r="M59" s="27">
        <v>8</v>
      </c>
      <c r="N59" s="27">
        <v>7</v>
      </c>
      <c r="O59" s="27">
        <v>33</v>
      </c>
      <c r="P59" s="28">
        <f t="shared" ref="P59:P62" si="11">SUM(L59:O59)</f>
        <v>83</v>
      </c>
      <c r="Q59" s="35">
        <v>82</v>
      </c>
      <c r="R59" s="35">
        <v>82</v>
      </c>
      <c r="S59" s="36">
        <f>P62</f>
        <v>83</v>
      </c>
      <c r="T59" s="36">
        <f>INT(Q59*0.3+R59*0.2+S59*0.5+0.5)</f>
        <v>83</v>
      </c>
      <c r="U59" s="37" t="str">
        <f>IF(T59&lt;60,"不及格",IF(T59&lt;70,"及格",IF(T59&lt;80,"中等",IF(T59&lt;90,"良好",IF(T59&lt;100,"优秀")))))</f>
        <v>良好</v>
      </c>
    </row>
    <row r="60" ht="15" spans="1:21">
      <c r="A60" s="5"/>
      <c r="B60" s="5"/>
      <c r="C60" s="6"/>
      <c r="D60" s="7"/>
      <c r="E60" s="19"/>
      <c r="F60" s="15"/>
      <c r="G60" s="10"/>
      <c r="H60" s="10"/>
      <c r="I60" s="10"/>
      <c r="J60" s="25"/>
      <c r="K60" s="26" t="s">
        <v>31</v>
      </c>
      <c r="L60" s="27">
        <v>33</v>
      </c>
      <c r="M60" s="27">
        <v>8</v>
      </c>
      <c r="N60" s="27">
        <v>8</v>
      </c>
      <c r="O60" s="27">
        <v>35</v>
      </c>
      <c r="P60" s="28">
        <f t="shared" si="11"/>
        <v>84</v>
      </c>
      <c r="Q60" s="38"/>
      <c r="R60" s="38"/>
      <c r="S60" s="39"/>
      <c r="T60" s="39"/>
      <c r="U60" s="40"/>
    </row>
    <row r="61" ht="15" spans="1:21">
      <c r="A61" s="5"/>
      <c r="B61" s="5"/>
      <c r="C61" s="6"/>
      <c r="D61" s="7"/>
      <c r="E61" s="19"/>
      <c r="F61" s="15"/>
      <c r="G61" s="10"/>
      <c r="H61" s="10"/>
      <c r="I61" s="10"/>
      <c r="J61" s="25"/>
      <c r="K61" s="26" t="s">
        <v>32</v>
      </c>
      <c r="L61" s="27">
        <v>34</v>
      </c>
      <c r="M61" s="27">
        <v>7</v>
      </c>
      <c r="N61" s="27">
        <v>7</v>
      </c>
      <c r="O61" s="27">
        <v>34</v>
      </c>
      <c r="P61" s="28">
        <f t="shared" si="11"/>
        <v>82</v>
      </c>
      <c r="Q61" s="38"/>
      <c r="R61" s="38"/>
      <c r="S61" s="39"/>
      <c r="T61" s="39"/>
      <c r="U61" s="40"/>
    </row>
    <row r="62" ht="15" spans="1:21">
      <c r="A62" s="5"/>
      <c r="B62" s="5"/>
      <c r="C62" s="6"/>
      <c r="D62" s="14"/>
      <c r="E62" s="20"/>
      <c r="F62" s="15"/>
      <c r="G62" s="10"/>
      <c r="H62" s="10"/>
      <c r="I62" s="10"/>
      <c r="J62" s="25"/>
      <c r="K62" s="29" t="s">
        <v>33</v>
      </c>
      <c r="L62" s="30">
        <f>INT(AVERAGE(L59:L61)+0.5)</f>
        <v>34</v>
      </c>
      <c r="M62" s="30">
        <f>INT(AVERAGE(M59:M61)+0.5)</f>
        <v>8</v>
      </c>
      <c r="N62" s="30">
        <f>INT(AVERAGE(N59:N61)+0.5)</f>
        <v>7</v>
      </c>
      <c r="O62" s="30">
        <f>INT(AVERAGE(O59:O61)+0.5)</f>
        <v>34</v>
      </c>
      <c r="P62" s="31">
        <f t="shared" si="11"/>
        <v>83</v>
      </c>
      <c r="Q62" s="41"/>
      <c r="R62" s="41"/>
      <c r="S62" s="42"/>
      <c r="T62" s="42"/>
      <c r="U62" s="43"/>
    </row>
    <row r="63" ht="39" spans="1:21">
      <c r="A63" s="5"/>
      <c r="B63" s="5"/>
      <c r="C63" s="6"/>
      <c r="D63" s="12">
        <v>13</v>
      </c>
      <c r="E63" s="18">
        <v>211240065</v>
      </c>
      <c r="F63" s="9" t="s">
        <v>58</v>
      </c>
      <c r="G63" s="10" t="s">
        <v>59</v>
      </c>
      <c r="H63" s="10" t="s">
        <v>53</v>
      </c>
      <c r="I63" s="24" t="s">
        <v>28</v>
      </c>
      <c r="J63" s="25" t="s">
        <v>29</v>
      </c>
      <c r="K63" s="21" t="s">
        <v>11</v>
      </c>
      <c r="L63" s="22" t="s">
        <v>12</v>
      </c>
      <c r="M63" s="22" t="s">
        <v>13</v>
      </c>
      <c r="N63" s="22" t="s">
        <v>14</v>
      </c>
      <c r="O63" s="22" t="s">
        <v>15</v>
      </c>
      <c r="P63" s="23" t="s">
        <v>16</v>
      </c>
      <c r="Q63" s="32" t="s">
        <v>17</v>
      </c>
      <c r="R63" s="32" t="s">
        <v>18</v>
      </c>
      <c r="S63" s="33" t="s">
        <v>19</v>
      </c>
      <c r="T63" s="33" t="s">
        <v>20</v>
      </c>
      <c r="U63" s="34" t="s">
        <v>21</v>
      </c>
    </row>
    <row r="64" ht="15" spans="1:21">
      <c r="A64" s="5"/>
      <c r="B64" s="5"/>
      <c r="C64" s="6"/>
      <c r="D64" s="7"/>
      <c r="E64" s="19"/>
      <c r="F64" s="15"/>
      <c r="G64" s="10"/>
      <c r="H64" s="10"/>
      <c r="I64" s="10"/>
      <c r="J64" s="25"/>
      <c r="K64" s="26" t="s">
        <v>30</v>
      </c>
      <c r="L64" s="27">
        <v>35</v>
      </c>
      <c r="M64" s="27">
        <v>7</v>
      </c>
      <c r="N64" s="27">
        <v>7</v>
      </c>
      <c r="O64" s="27">
        <v>36</v>
      </c>
      <c r="P64" s="28">
        <f t="shared" ref="P64:P67" si="12">SUM(L64:O64)</f>
        <v>85</v>
      </c>
      <c r="Q64" s="35">
        <v>88</v>
      </c>
      <c r="R64" s="35">
        <v>88</v>
      </c>
      <c r="S64" s="36">
        <f>P67</f>
        <v>84</v>
      </c>
      <c r="T64" s="36">
        <f>INT(Q64*0.3+R64*0.2+S64*0.5+0.5)</f>
        <v>86</v>
      </c>
      <c r="U64" s="37" t="str">
        <f>IF(T64&lt;60,"不及格",IF(T64&lt;70,"及格",IF(T64&lt;80,"中等",IF(T64&lt;90,"良好",IF(T64&lt;100,"优秀")))))</f>
        <v>良好</v>
      </c>
    </row>
    <row r="65" ht="15" spans="1:21">
      <c r="A65" s="5"/>
      <c r="B65" s="5"/>
      <c r="C65" s="6"/>
      <c r="D65" s="7"/>
      <c r="E65" s="19"/>
      <c r="F65" s="15"/>
      <c r="G65" s="10"/>
      <c r="H65" s="10"/>
      <c r="I65" s="10"/>
      <c r="J65" s="25"/>
      <c r="K65" s="26" t="s">
        <v>31</v>
      </c>
      <c r="L65" s="27">
        <v>36</v>
      </c>
      <c r="M65" s="27">
        <v>7</v>
      </c>
      <c r="N65" s="27">
        <v>9</v>
      </c>
      <c r="O65" s="27">
        <v>36</v>
      </c>
      <c r="P65" s="28">
        <f t="shared" si="12"/>
        <v>88</v>
      </c>
      <c r="Q65" s="38"/>
      <c r="R65" s="38"/>
      <c r="S65" s="39"/>
      <c r="T65" s="39"/>
      <c r="U65" s="40"/>
    </row>
    <row r="66" ht="15" spans="1:21">
      <c r="A66" s="5"/>
      <c r="B66" s="5"/>
      <c r="C66" s="6"/>
      <c r="D66" s="7"/>
      <c r="E66" s="19"/>
      <c r="F66" s="15"/>
      <c r="G66" s="10"/>
      <c r="H66" s="10"/>
      <c r="I66" s="10"/>
      <c r="J66" s="25"/>
      <c r="K66" s="26" t="s">
        <v>32</v>
      </c>
      <c r="L66" s="27">
        <v>34</v>
      </c>
      <c r="M66" s="27">
        <v>6</v>
      </c>
      <c r="N66" s="27">
        <v>6</v>
      </c>
      <c r="O66" s="27">
        <v>34</v>
      </c>
      <c r="P66" s="28">
        <f t="shared" si="12"/>
        <v>80</v>
      </c>
      <c r="Q66" s="38"/>
      <c r="R66" s="38"/>
      <c r="S66" s="39"/>
      <c r="T66" s="39"/>
      <c r="U66" s="40"/>
    </row>
    <row r="67" ht="15" spans="1:21">
      <c r="A67" s="5"/>
      <c r="B67" s="5"/>
      <c r="C67" s="6"/>
      <c r="D67" s="14"/>
      <c r="E67" s="20"/>
      <c r="F67" s="15"/>
      <c r="G67" s="10"/>
      <c r="H67" s="10"/>
      <c r="I67" s="10"/>
      <c r="J67" s="25"/>
      <c r="K67" s="29" t="s">
        <v>33</v>
      </c>
      <c r="L67" s="30">
        <f>INT(AVERAGE(L64:L66)+0.5)</f>
        <v>35</v>
      </c>
      <c r="M67" s="30">
        <f>INT(AVERAGE(M64:M66)+0.5)</f>
        <v>7</v>
      </c>
      <c r="N67" s="30">
        <f>INT(AVERAGE(N64:N66)+0.5)</f>
        <v>7</v>
      </c>
      <c r="O67" s="30">
        <f>INT(AVERAGE(O64:O66)+0.5)</f>
        <v>35</v>
      </c>
      <c r="P67" s="31">
        <f t="shared" si="12"/>
        <v>84</v>
      </c>
      <c r="Q67" s="41"/>
      <c r="R67" s="41"/>
      <c r="S67" s="42"/>
      <c r="T67" s="42"/>
      <c r="U67" s="43"/>
    </row>
    <row r="68" ht="39" spans="1:21">
      <c r="A68" s="5"/>
      <c r="B68" s="5"/>
      <c r="C68" s="6"/>
      <c r="D68" s="12">
        <v>14</v>
      </c>
      <c r="E68" s="18">
        <v>211240069</v>
      </c>
      <c r="F68" s="9" t="s">
        <v>60</v>
      </c>
      <c r="G68" s="10" t="s">
        <v>61</v>
      </c>
      <c r="H68" s="10" t="s">
        <v>53</v>
      </c>
      <c r="I68" s="24" t="s">
        <v>28</v>
      </c>
      <c r="J68" s="25" t="s">
        <v>29</v>
      </c>
      <c r="K68" s="21" t="s">
        <v>11</v>
      </c>
      <c r="L68" s="22" t="s">
        <v>12</v>
      </c>
      <c r="M68" s="22" t="s">
        <v>13</v>
      </c>
      <c r="N68" s="22" t="s">
        <v>14</v>
      </c>
      <c r="O68" s="22" t="s">
        <v>15</v>
      </c>
      <c r="P68" s="23" t="s">
        <v>16</v>
      </c>
      <c r="Q68" s="32" t="s">
        <v>17</v>
      </c>
      <c r="R68" s="32" t="s">
        <v>18</v>
      </c>
      <c r="S68" s="33" t="s">
        <v>19</v>
      </c>
      <c r="T68" s="33" t="s">
        <v>20</v>
      </c>
      <c r="U68" s="34" t="s">
        <v>21</v>
      </c>
    </row>
    <row r="69" ht="15" spans="1:21">
      <c r="A69" s="5"/>
      <c r="B69" s="5"/>
      <c r="C69" s="6"/>
      <c r="D69" s="7"/>
      <c r="E69" s="19"/>
      <c r="F69" s="15"/>
      <c r="G69" s="10"/>
      <c r="H69" s="10"/>
      <c r="I69" s="10"/>
      <c r="J69" s="25"/>
      <c r="K69" s="26" t="s">
        <v>30</v>
      </c>
      <c r="L69" s="27">
        <v>34</v>
      </c>
      <c r="M69" s="27">
        <v>8</v>
      </c>
      <c r="N69" s="27">
        <v>7</v>
      </c>
      <c r="O69" s="27">
        <v>35</v>
      </c>
      <c r="P69" s="28">
        <f t="shared" ref="P69:P72" si="13">SUM(L69:O69)</f>
        <v>84</v>
      </c>
      <c r="Q69" s="35">
        <v>86</v>
      </c>
      <c r="R69" s="35">
        <v>86</v>
      </c>
      <c r="S69" s="36">
        <f>P72</f>
        <v>84</v>
      </c>
      <c r="T69" s="36">
        <f>INT(Q69*0.3+R69*0.2+S69*0.5+0.5)</f>
        <v>85</v>
      </c>
      <c r="U69" s="37" t="str">
        <f>IF(T69&lt;60,"不及格",IF(T69&lt;70,"及格",IF(T69&lt;80,"中等",IF(T69&lt;90,"良好",IF(T69&lt;100,"优秀")))))</f>
        <v>良好</v>
      </c>
    </row>
    <row r="70" ht="15" spans="1:21">
      <c r="A70" s="5"/>
      <c r="B70" s="5"/>
      <c r="C70" s="6"/>
      <c r="D70" s="7"/>
      <c r="E70" s="19"/>
      <c r="F70" s="15"/>
      <c r="G70" s="10"/>
      <c r="H70" s="10"/>
      <c r="I70" s="10"/>
      <c r="J70" s="25"/>
      <c r="K70" s="26" t="s">
        <v>31</v>
      </c>
      <c r="L70" s="27">
        <v>34</v>
      </c>
      <c r="M70" s="27">
        <v>8</v>
      </c>
      <c r="N70" s="27">
        <v>9</v>
      </c>
      <c r="O70" s="27">
        <v>34</v>
      </c>
      <c r="P70" s="28">
        <f t="shared" si="13"/>
        <v>85</v>
      </c>
      <c r="Q70" s="38"/>
      <c r="R70" s="38"/>
      <c r="S70" s="39"/>
      <c r="T70" s="39"/>
      <c r="U70" s="40"/>
    </row>
    <row r="71" ht="15" spans="1:21">
      <c r="A71" s="5"/>
      <c r="B71" s="5"/>
      <c r="C71" s="6"/>
      <c r="D71" s="7"/>
      <c r="E71" s="19"/>
      <c r="F71" s="15"/>
      <c r="G71" s="10"/>
      <c r="H71" s="10"/>
      <c r="I71" s="10"/>
      <c r="J71" s="25"/>
      <c r="K71" s="26" t="s">
        <v>32</v>
      </c>
      <c r="L71" s="27">
        <v>34</v>
      </c>
      <c r="M71" s="27">
        <v>7</v>
      </c>
      <c r="N71" s="27">
        <v>7</v>
      </c>
      <c r="O71" s="27">
        <v>34</v>
      </c>
      <c r="P71" s="28">
        <f t="shared" si="13"/>
        <v>82</v>
      </c>
      <c r="Q71" s="38"/>
      <c r="R71" s="38"/>
      <c r="S71" s="39"/>
      <c r="T71" s="39"/>
      <c r="U71" s="40"/>
    </row>
    <row r="72" ht="15" spans="1:21">
      <c r="A72" s="5"/>
      <c r="B72" s="5"/>
      <c r="C72" s="6"/>
      <c r="D72" s="14"/>
      <c r="E72" s="20"/>
      <c r="F72" s="15"/>
      <c r="G72" s="10"/>
      <c r="H72" s="10"/>
      <c r="I72" s="10"/>
      <c r="J72" s="25"/>
      <c r="K72" s="29" t="s">
        <v>33</v>
      </c>
      <c r="L72" s="30">
        <f>INT(AVERAGE(L69:L71)+0.5)</f>
        <v>34</v>
      </c>
      <c r="M72" s="30">
        <f>INT(AVERAGE(M69:M71)+0.5)</f>
        <v>8</v>
      </c>
      <c r="N72" s="30">
        <f>INT(AVERAGE(N69:N71)+0.5)</f>
        <v>8</v>
      </c>
      <c r="O72" s="30">
        <f>INT(AVERAGE(O69:O71)+0.5)</f>
        <v>34</v>
      </c>
      <c r="P72" s="31">
        <f t="shared" si="13"/>
        <v>84</v>
      </c>
      <c r="Q72" s="41"/>
      <c r="R72" s="41"/>
      <c r="S72" s="42"/>
      <c r="T72" s="42"/>
      <c r="U72" s="43"/>
    </row>
    <row r="73" ht="39" spans="1:21">
      <c r="A73" s="5"/>
      <c r="B73" s="5"/>
      <c r="C73" s="6"/>
      <c r="D73" s="12">
        <v>15</v>
      </c>
      <c r="E73" s="18">
        <v>211240093</v>
      </c>
      <c r="F73" s="9" t="s">
        <v>62</v>
      </c>
      <c r="G73" s="16" t="s">
        <v>63</v>
      </c>
      <c r="H73" s="10" t="s">
        <v>53</v>
      </c>
      <c r="I73" s="24" t="s">
        <v>28</v>
      </c>
      <c r="J73" s="25" t="s">
        <v>29</v>
      </c>
      <c r="K73" s="21" t="s">
        <v>11</v>
      </c>
      <c r="L73" s="22" t="s">
        <v>12</v>
      </c>
      <c r="M73" s="22" t="s">
        <v>13</v>
      </c>
      <c r="N73" s="22" t="s">
        <v>14</v>
      </c>
      <c r="O73" s="22" t="s">
        <v>15</v>
      </c>
      <c r="P73" s="23" t="s">
        <v>16</v>
      </c>
      <c r="Q73" s="32" t="s">
        <v>17</v>
      </c>
      <c r="R73" s="32" t="s">
        <v>18</v>
      </c>
      <c r="S73" s="33" t="s">
        <v>19</v>
      </c>
      <c r="T73" s="33" t="s">
        <v>20</v>
      </c>
      <c r="U73" s="34" t="s">
        <v>21</v>
      </c>
    </row>
    <row r="74" ht="15" spans="1:21">
      <c r="A74" s="5"/>
      <c r="B74" s="5"/>
      <c r="C74" s="6"/>
      <c r="D74" s="7"/>
      <c r="E74" s="19"/>
      <c r="F74" s="15"/>
      <c r="G74" s="16"/>
      <c r="H74" s="10"/>
      <c r="I74" s="10"/>
      <c r="J74" s="25"/>
      <c r="K74" s="26" t="s">
        <v>30</v>
      </c>
      <c r="L74" s="27">
        <v>26</v>
      </c>
      <c r="M74" s="27">
        <v>5</v>
      </c>
      <c r="N74" s="27">
        <v>5</v>
      </c>
      <c r="O74" s="27">
        <v>28</v>
      </c>
      <c r="P74" s="28">
        <f t="shared" ref="P74:P77" si="14">SUM(L74:O74)</f>
        <v>64</v>
      </c>
      <c r="Q74" s="35">
        <v>89</v>
      </c>
      <c r="R74" s="35">
        <v>89</v>
      </c>
      <c r="S74" s="36">
        <f>P77</f>
        <v>62</v>
      </c>
      <c r="T74" s="36">
        <f>INT(Q74*0.3+R74*0.2+S74*0.5+0.5)</f>
        <v>76</v>
      </c>
      <c r="U74" s="37" t="str">
        <f>IF(T74&lt;60,"不及格",IF(T74&lt;70,"及格",IF(T74&lt;80,"中等",IF(T74&lt;90,"良好",IF(T74&lt;100,"优秀")))))</f>
        <v>中等</v>
      </c>
    </row>
    <row r="75" ht="15" spans="1:21">
      <c r="A75" s="5"/>
      <c r="B75" s="5"/>
      <c r="C75" s="6"/>
      <c r="D75" s="7"/>
      <c r="E75" s="19"/>
      <c r="F75" s="15"/>
      <c r="G75" s="16"/>
      <c r="H75" s="10"/>
      <c r="I75" s="10"/>
      <c r="J75" s="25"/>
      <c r="K75" s="26" t="s">
        <v>31</v>
      </c>
      <c r="L75" s="27">
        <v>26</v>
      </c>
      <c r="M75" s="27">
        <v>5</v>
      </c>
      <c r="N75" s="27">
        <v>4</v>
      </c>
      <c r="O75" s="27">
        <v>27</v>
      </c>
      <c r="P75" s="28">
        <f t="shared" si="14"/>
        <v>62</v>
      </c>
      <c r="Q75" s="38"/>
      <c r="R75" s="38"/>
      <c r="S75" s="39"/>
      <c r="T75" s="39"/>
      <c r="U75" s="40"/>
    </row>
    <row r="76" ht="15" spans="1:21">
      <c r="A76" s="5"/>
      <c r="B76" s="5"/>
      <c r="C76" s="6"/>
      <c r="D76" s="7"/>
      <c r="E76" s="19"/>
      <c r="F76" s="15"/>
      <c r="G76" s="16"/>
      <c r="H76" s="10"/>
      <c r="I76" s="10"/>
      <c r="J76" s="25"/>
      <c r="K76" s="26" t="s">
        <v>32</v>
      </c>
      <c r="L76" s="27">
        <v>27</v>
      </c>
      <c r="M76" s="27">
        <v>5</v>
      </c>
      <c r="N76" s="27">
        <v>4</v>
      </c>
      <c r="O76" s="27">
        <v>27</v>
      </c>
      <c r="P76" s="28">
        <f t="shared" si="14"/>
        <v>63</v>
      </c>
      <c r="Q76" s="38"/>
      <c r="R76" s="38"/>
      <c r="S76" s="39"/>
      <c r="T76" s="39"/>
      <c r="U76" s="40"/>
    </row>
    <row r="77" ht="15" spans="1:21">
      <c r="A77" s="5"/>
      <c r="B77" s="5"/>
      <c r="C77" s="6"/>
      <c r="D77" s="14"/>
      <c r="E77" s="20"/>
      <c r="F77" s="15"/>
      <c r="G77" s="16"/>
      <c r="H77" s="10"/>
      <c r="I77" s="10"/>
      <c r="J77" s="25"/>
      <c r="K77" s="29" t="s">
        <v>33</v>
      </c>
      <c r="L77" s="30">
        <f>INT(AVERAGE(L74:L76)+0.5)</f>
        <v>26</v>
      </c>
      <c r="M77" s="30">
        <f>INT(AVERAGE(M74:M76)+0.5)</f>
        <v>5</v>
      </c>
      <c r="N77" s="30">
        <f>INT(AVERAGE(N74:N76)+0.5)</f>
        <v>4</v>
      </c>
      <c r="O77" s="30">
        <f>INT(AVERAGE(O74:O76)+0.5)</f>
        <v>27</v>
      </c>
      <c r="P77" s="31">
        <f t="shared" si="14"/>
        <v>62</v>
      </c>
      <c r="Q77" s="41"/>
      <c r="R77" s="41"/>
      <c r="S77" s="42"/>
      <c r="T77" s="42"/>
      <c r="U77" s="43"/>
    </row>
  </sheetData>
  <autoFilter xmlns:etc="http://www.wps.cn/officeDocument/2017/etCustomData" ref="A2:U77" etc:filterBottomFollowUsedRange="0">
    <extLst/>
  </autoFilter>
  <mergeCells count="184">
    <mergeCell ref="A1:U1"/>
    <mergeCell ref="A3:A77"/>
    <mergeCell ref="B3:B77"/>
    <mergeCell ref="C3:C77"/>
    <mergeCell ref="D3:D7"/>
    <mergeCell ref="D8:D12"/>
    <mergeCell ref="D13:D17"/>
    <mergeCell ref="D18:D22"/>
    <mergeCell ref="D23:D27"/>
    <mergeCell ref="D28:D32"/>
    <mergeCell ref="D33:D37"/>
    <mergeCell ref="D38:D42"/>
    <mergeCell ref="D43:D47"/>
    <mergeCell ref="D48:D52"/>
    <mergeCell ref="D53:D57"/>
    <mergeCell ref="D58:D62"/>
    <mergeCell ref="D63:D67"/>
    <mergeCell ref="D68:D72"/>
    <mergeCell ref="D73:D77"/>
    <mergeCell ref="E3:E7"/>
    <mergeCell ref="E8:E12"/>
    <mergeCell ref="E13:E17"/>
    <mergeCell ref="E18:E22"/>
    <mergeCell ref="E23:E27"/>
    <mergeCell ref="E28:E32"/>
    <mergeCell ref="E33:E37"/>
    <mergeCell ref="E38:E42"/>
    <mergeCell ref="E43:E47"/>
    <mergeCell ref="E48:E52"/>
    <mergeCell ref="E53:E57"/>
    <mergeCell ref="E58:E62"/>
    <mergeCell ref="E63:E67"/>
    <mergeCell ref="E68:E72"/>
    <mergeCell ref="E73:E77"/>
    <mergeCell ref="F3:F7"/>
    <mergeCell ref="F8:F12"/>
    <mergeCell ref="F13:F17"/>
    <mergeCell ref="F18:F22"/>
    <mergeCell ref="F23:F27"/>
    <mergeCell ref="F28:F32"/>
    <mergeCell ref="F33:F37"/>
    <mergeCell ref="F38:F42"/>
    <mergeCell ref="F43:F47"/>
    <mergeCell ref="F48:F52"/>
    <mergeCell ref="F53:F57"/>
    <mergeCell ref="F58:F62"/>
    <mergeCell ref="F63:F67"/>
    <mergeCell ref="F68:F72"/>
    <mergeCell ref="F73:F77"/>
    <mergeCell ref="G3:G7"/>
    <mergeCell ref="G8:G12"/>
    <mergeCell ref="G13:G17"/>
    <mergeCell ref="G18:G22"/>
    <mergeCell ref="G23:G27"/>
    <mergeCell ref="G28:G32"/>
    <mergeCell ref="G33:G37"/>
    <mergeCell ref="G38:G42"/>
    <mergeCell ref="G43:G47"/>
    <mergeCell ref="G48:G52"/>
    <mergeCell ref="G53:G57"/>
    <mergeCell ref="G58:G62"/>
    <mergeCell ref="G63:G67"/>
    <mergeCell ref="G68:G72"/>
    <mergeCell ref="G73:G77"/>
    <mergeCell ref="H3:H7"/>
    <mergeCell ref="H8:H12"/>
    <mergeCell ref="H13:H17"/>
    <mergeCell ref="H18:H22"/>
    <mergeCell ref="H23:H27"/>
    <mergeCell ref="H28:H32"/>
    <mergeCell ref="H33:H37"/>
    <mergeCell ref="H38:H42"/>
    <mergeCell ref="H43:H47"/>
    <mergeCell ref="H48:H52"/>
    <mergeCell ref="H53:H57"/>
    <mergeCell ref="H58:H62"/>
    <mergeCell ref="H63:H67"/>
    <mergeCell ref="H68:H72"/>
    <mergeCell ref="H73:H77"/>
    <mergeCell ref="I3:I7"/>
    <mergeCell ref="I8:I12"/>
    <mergeCell ref="I13:I17"/>
    <mergeCell ref="I18:I22"/>
    <mergeCell ref="I23:I27"/>
    <mergeCell ref="I28:I32"/>
    <mergeCell ref="I33:I37"/>
    <mergeCell ref="I38:I42"/>
    <mergeCell ref="I43:I47"/>
    <mergeCell ref="I48:I52"/>
    <mergeCell ref="I53:I57"/>
    <mergeCell ref="I58:I62"/>
    <mergeCell ref="I63:I67"/>
    <mergeCell ref="I68:I72"/>
    <mergeCell ref="I73:I77"/>
    <mergeCell ref="J3:J7"/>
    <mergeCell ref="J8:J12"/>
    <mergeCell ref="J13:J17"/>
    <mergeCell ref="J18:J22"/>
    <mergeCell ref="J23:J27"/>
    <mergeCell ref="J28:J32"/>
    <mergeCell ref="J33:J37"/>
    <mergeCell ref="J38:J42"/>
    <mergeCell ref="J43:J47"/>
    <mergeCell ref="J48:J52"/>
    <mergeCell ref="J53:J57"/>
    <mergeCell ref="J58:J62"/>
    <mergeCell ref="J63:J67"/>
    <mergeCell ref="J68:J72"/>
    <mergeCell ref="J73:J77"/>
    <mergeCell ref="Q4:Q7"/>
    <mergeCell ref="Q9:Q12"/>
    <mergeCell ref="Q14:Q17"/>
    <mergeCell ref="Q19:Q22"/>
    <mergeCell ref="Q24:Q27"/>
    <mergeCell ref="Q29:Q32"/>
    <mergeCell ref="Q34:Q37"/>
    <mergeCell ref="Q39:Q42"/>
    <mergeCell ref="Q44:Q47"/>
    <mergeCell ref="Q49:Q52"/>
    <mergeCell ref="Q54:Q57"/>
    <mergeCell ref="Q59:Q62"/>
    <mergeCell ref="Q64:Q67"/>
    <mergeCell ref="Q69:Q72"/>
    <mergeCell ref="Q74:Q77"/>
    <mergeCell ref="R4:R7"/>
    <mergeCell ref="R9:R12"/>
    <mergeCell ref="R14:R17"/>
    <mergeCell ref="R19:R22"/>
    <mergeCell ref="R24:R27"/>
    <mergeCell ref="R29:R32"/>
    <mergeCell ref="R34:R37"/>
    <mergeCell ref="R39:R42"/>
    <mergeCell ref="R44:R47"/>
    <mergeCell ref="R49:R52"/>
    <mergeCell ref="R54:R57"/>
    <mergeCell ref="R59:R62"/>
    <mergeCell ref="R64:R67"/>
    <mergeCell ref="R69:R72"/>
    <mergeCell ref="R74:R77"/>
    <mergeCell ref="S4:S7"/>
    <mergeCell ref="S9:S12"/>
    <mergeCell ref="S14:S17"/>
    <mergeCell ref="S19:S22"/>
    <mergeCell ref="S24:S27"/>
    <mergeCell ref="S29:S32"/>
    <mergeCell ref="S34:S37"/>
    <mergeCell ref="S39:S42"/>
    <mergeCell ref="S44:S47"/>
    <mergeCell ref="S49:S52"/>
    <mergeCell ref="S54:S57"/>
    <mergeCell ref="S59:S62"/>
    <mergeCell ref="S64:S67"/>
    <mergeCell ref="S69:S72"/>
    <mergeCell ref="S74:S77"/>
    <mergeCell ref="T4:T7"/>
    <mergeCell ref="T9:T12"/>
    <mergeCell ref="T14:T17"/>
    <mergeCell ref="T19:T22"/>
    <mergeCell ref="T24:T27"/>
    <mergeCell ref="T29:T32"/>
    <mergeCell ref="T34:T37"/>
    <mergeCell ref="T39:T42"/>
    <mergeCell ref="T44:T47"/>
    <mergeCell ref="T49:T52"/>
    <mergeCell ref="T54:T57"/>
    <mergeCell ref="T59:T62"/>
    <mergeCell ref="T64:T67"/>
    <mergeCell ref="T69:T72"/>
    <mergeCell ref="T74:T77"/>
    <mergeCell ref="U4:U7"/>
    <mergeCell ref="U9:U12"/>
    <mergeCell ref="U14:U17"/>
    <mergeCell ref="U19:U22"/>
    <mergeCell ref="U24:U27"/>
    <mergeCell ref="U29:U32"/>
    <mergeCell ref="U34:U37"/>
    <mergeCell ref="U39:U42"/>
    <mergeCell ref="U44:U47"/>
    <mergeCell ref="U49:U52"/>
    <mergeCell ref="U54:U57"/>
    <mergeCell ref="U59:U62"/>
    <mergeCell ref="U64:U67"/>
    <mergeCell ref="U69:U72"/>
    <mergeCell ref="U74:U77"/>
  </mergeCells>
  <conditionalFormatting sqref="F73 F68 F63 F58 F53 F48 F43 F38 F33 F28 F23 F18 F13 F8 F3">
    <cfRule type="duplicateValues" dxfId="0" priority="15"/>
    <cfRule type="duplicateValues" dxfId="0" priority="16"/>
  </conditionalFormatting>
  <conditionalFormatting sqref="G73 G68 G63 G58 G53 G48 G43 G38 G33 G28 G23 G18 G13 G8 G3">
    <cfRule type="duplicateValues" dxfId="0" priority="45"/>
    <cfRule type="duplicateValues" dxfId="0" priority="46"/>
  </conditionalFormatting>
  <conditionalFormatting sqref="H73 H68 H63 H58 H53 H48 H43 H38 H33 H28 H23 H18 H13 H8 H3">
    <cfRule type="duplicateValues" dxfId="0" priority="75"/>
    <cfRule type="duplicateValues" dxfId="0" priority="76"/>
  </conditionalFormatting>
  <conditionalFormatting sqref="I73 I63 I53 I43 I33 I23 I13 I3">
    <cfRule type="duplicateValues" dxfId="0" priority="105"/>
    <cfRule type="duplicateValues" dxfId="0" priority="106"/>
  </conditionalFormatting>
  <conditionalFormatting sqref="I8 I18 I28 I38 I48 I58 I68">
    <cfRule type="duplicateValues" dxfId="0" priority="2"/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jwk</dc:creator>
  <cp:lastModifiedBy>邹嘉旭</cp:lastModifiedBy>
  <dcterms:created xsi:type="dcterms:W3CDTF">2018-05-28T01:31:00Z</dcterms:created>
  <dcterms:modified xsi:type="dcterms:W3CDTF">2025-06-03T07:47:24Z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55E06F9FEF2542A3A939346B905A673C_13</vt:lpwstr>
  </property>
</Properties>
</file>