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ropbox\Projects\"/>
    </mc:Choice>
  </mc:AlternateContent>
  <bookViews>
    <workbookView xWindow="0" yWindow="0" windowWidth="19110" windowHeight="1572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B17" i="1"/>
  <c r="B16" i="1" l="1"/>
  <c r="B15" i="1"/>
  <c r="B12" i="1"/>
  <c r="B14" i="1"/>
  <c r="B11" i="1"/>
  <c r="B10" i="1"/>
  <c r="B2" i="1"/>
  <c r="C2" i="1" s="1"/>
  <c r="E5" i="1" l="1"/>
  <c r="F5" i="1" s="1"/>
  <c r="G5" i="1" s="1"/>
  <c r="E8" i="1"/>
  <c r="F8" i="1" s="1"/>
  <c r="G8" i="1" s="1"/>
  <c r="E6" i="1"/>
  <c r="F6" i="1" s="1"/>
  <c r="G6" i="1" s="1"/>
  <c r="E7" i="1"/>
  <c r="F7" i="1" s="1"/>
  <c r="G7" i="1" s="1"/>
  <c r="E9" i="1"/>
  <c r="F9" i="1" s="1"/>
  <c r="G9" i="1" s="1"/>
  <c r="C12" i="1"/>
  <c r="E12" i="1" s="1"/>
  <c r="F12" i="1" s="1"/>
  <c r="G12" i="1" s="1"/>
  <c r="E21" i="1"/>
  <c r="F21" i="1" s="1"/>
  <c r="G21" i="1" s="1"/>
  <c r="C17" i="1"/>
  <c r="E17" i="1" s="1"/>
  <c r="F17" i="1" s="1"/>
  <c r="G17" i="1" s="1"/>
  <c r="E19" i="1"/>
  <c r="F19" i="1" s="1"/>
  <c r="G19" i="1" s="1"/>
  <c r="E18" i="1"/>
  <c r="F18" i="1" s="1"/>
  <c r="G18" i="1" s="1"/>
  <c r="E22" i="1"/>
  <c r="F22" i="1" s="1"/>
  <c r="G22" i="1" s="1"/>
  <c r="E20" i="1"/>
  <c r="F20" i="1" s="1"/>
  <c r="G20" i="1" s="1"/>
  <c r="C16" i="1"/>
  <c r="E16" i="1" s="1"/>
  <c r="E13" i="1"/>
  <c r="F13" i="1" s="1"/>
  <c r="G13" i="1" s="1"/>
  <c r="C11" i="1"/>
  <c r="E11" i="1" s="1"/>
  <c r="F11" i="1" s="1"/>
  <c r="G11" i="1" s="1"/>
  <c r="E15" i="1"/>
  <c r="F15" i="1" s="1"/>
  <c r="G15" i="1" s="1"/>
  <c r="C10" i="1"/>
  <c r="E10" i="1" s="1"/>
  <c r="F10" i="1" s="1"/>
  <c r="G10" i="1" s="1"/>
  <c r="C14" i="1"/>
  <c r="E14" i="1" s="1"/>
  <c r="F14" i="1" s="1"/>
  <c r="G14" i="1" s="1"/>
  <c r="F16" i="1" l="1"/>
  <c r="G16" i="1" s="1"/>
  <c r="E23" i="1"/>
  <c r="D32" i="1" s="1"/>
  <c r="E32" i="1" s="1"/>
  <c r="D33" i="1" l="1"/>
  <c r="E33" i="1" s="1"/>
  <c r="D31" i="1"/>
  <c r="E31" i="1" s="1"/>
  <c r="F23" i="1"/>
  <c r="G23" i="1" s="1"/>
  <c r="H6" i="1" s="1"/>
  <c r="D30" i="1"/>
  <c r="E30" i="1" s="1"/>
  <c r="H7" i="1" l="1"/>
  <c r="H8" i="1"/>
  <c r="H9" i="1"/>
  <c r="H22" i="1"/>
  <c r="H19" i="1"/>
  <c r="H20" i="1"/>
  <c r="H21" i="1"/>
  <c r="H18" i="1"/>
  <c r="H16" i="1"/>
  <c r="H17" i="1"/>
  <c r="H13" i="1"/>
  <c r="H5" i="1"/>
  <c r="H14" i="1"/>
  <c r="H11" i="1"/>
  <c r="H12" i="1"/>
  <c r="H10" i="1"/>
  <c r="H15" i="1"/>
  <c r="H23" i="1" l="1"/>
</calcChain>
</file>

<file path=xl/sharedStrings.xml><?xml version="1.0" encoding="utf-8"?>
<sst xmlns="http://schemas.openxmlformats.org/spreadsheetml/2006/main" count="34" uniqueCount="33">
  <si>
    <t>min</t>
  </si>
  <si>
    <t>sekunder</t>
  </si>
  <si>
    <t>mA</t>
  </si>
  <si>
    <t>counter</t>
  </si>
  <si>
    <t>us</t>
  </si>
  <si>
    <t>CR2032</t>
  </si>
  <si>
    <t>NRF standby</t>
  </si>
  <si>
    <t>NRF Power Down</t>
  </si>
  <si>
    <t>SAMD21 Sleep</t>
  </si>
  <si>
    <t>SAMD21 Active</t>
  </si>
  <si>
    <t>Enabled</t>
  </si>
  <si>
    <t>NRF Start Up</t>
  </si>
  <si>
    <t>avg. Cur. mA</t>
  </si>
  <si>
    <t>avg. Cur. uA</t>
  </si>
  <si>
    <t>avg. Cur. nA</t>
  </si>
  <si>
    <t>Percentage</t>
  </si>
  <si>
    <t>Batteries</t>
  </si>
  <si>
    <t>mAh</t>
  </si>
  <si>
    <t>Days</t>
  </si>
  <si>
    <t>Years</t>
  </si>
  <si>
    <t>Supercap Leakage</t>
  </si>
  <si>
    <t>CR3032</t>
  </si>
  <si>
    <t>LDO</t>
  </si>
  <si>
    <t>Device/Mode</t>
  </si>
  <si>
    <t>Eneloop 1.2V</t>
  </si>
  <si>
    <t>Discharge 5y</t>
  </si>
  <si>
    <t>LED</t>
  </si>
  <si>
    <t>CR2450</t>
  </si>
  <si>
    <t>NRF24L01 TX 250kbits 128 bit</t>
  </si>
  <si>
    <t>NRF24L01 TX 2Mbits 128 bit</t>
  </si>
  <si>
    <t>NRF24L01 TX -6dBm @ 2Mbits 128 bit</t>
  </si>
  <si>
    <t>NRF24L01 TX -12dBm @ 2Mbits 128 bit</t>
  </si>
  <si>
    <t>NRF24L01 TX -18dBm @ 2Mbits 128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</si>
</sst>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0.000"/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7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right"/>
    </xf>
    <xf numFmtId="168" fontId="0" fillId="0" borderId="0" xfId="0" applyNumberFormat="1" applyAlignment="1">
      <alignment horizontal="right"/>
    </xf>
    <xf numFmtId="168" fontId="0" fillId="0" borderId="2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8" fontId="0" fillId="0" borderId="0" xfId="0" applyNumberFormat="1" applyBorder="1" applyAlignment="1">
      <alignment horizontal="right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L11" sqref="L11"/>
    </sheetView>
  </sheetViews>
  <sheetFormatPr defaultRowHeight="15" x14ac:dyDescent="0.25"/>
  <cols>
    <col min="1" max="1" width="35" bestFit="1" customWidth="1"/>
    <col min="3" max="3" width="12" bestFit="1" customWidth="1"/>
    <col min="4" max="4" width="8.5703125" bestFit="1" customWidth="1"/>
    <col min="5" max="5" width="12" bestFit="1" customWidth="1"/>
    <col min="6" max="7" width="11.42578125" bestFit="1" customWidth="1"/>
    <col min="8" max="8" width="11" bestFit="1" customWidth="1"/>
  </cols>
  <sheetData>
    <row r="1" spans="1:8" x14ac:dyDescent="0.25">
      <c r="A1" s="25" t="s">
        <v>0</v>
      </c>
      <c r="B1" s="25" t="s">
        <v>1</v>
      </c>
      <c r="C1" s="25" t="s">
        <v>4</v>
      </c>
    </row>
    <row r="2" spans="1:8" x14ac:dyDescent="0.25">
      <c r="A2" s="25">
        <v>10</v>
      </c>
      <c r="B2" s="25">
        <f>A2*60</f>
        <v>600</v>
      </c>
      <c r="C2" s="25">
        <f>B2*1000</f>
        <v>600000</v>
      </c>
    </row>
    <row r="4" spans="1:8" x14ac:dyDescent="0.25">
      <c r="A4" s="1" t="s">
        <v>23</v>
      </c>
      <c r="B4" s="4" t="s">
        <v>2</v>
      </c>
      <c r="C4" s="4" t="s">
        <v>4</v>
      </c>
      <c r="D4" s="4" t="s">
        <v>10</v>
      </c>
      <c r="E4" s="4" t="s">
        <v>12</v>
      </c>
      <c r="F4" s="4" t="s">
        <v>13</v>
      </c>
      <c r="G4" s="4" t="s">
        <v>14</v>
      </c>
      <c r="H4" s="11" t="s">
        <v>15</v>
      </c>
    </row>
    <row r="5" spans="1:8" x14ac:dyDescent="0.25">
      <c r="A5" t="s">
        <v>28</v>
      </c>
      <c r="B5" s="6">
        <v>11.3</v>
      </c>
      <c r="C5" s="14">
        <v>512</v>
      </c>
      <c r="D5" s="3">
        <v>0</v>
      </c>
      <c r="E5" s="5">
        <f>(B5*(C5/$C$2))*D5</f>
        <v>0</v>
      </c>
      <c r="F5" s="6">
        <f>E5*1000</f>
        <v>0</v>
      </c>
      <c r="G5" s="6">
        <f>F5*1000</f>
        <v>0</v>
      </c>
      <c r="H5" s="12">
        <f>G5/$G$23*100</f>
        <v>0</v>
      </c>
    </row>
    <row r="6" spans="1:8" x14ac:dyDescent="0.25">
      <c r="A6" t="s">
        <v>29</v>
      </c>
      <c r="B6" s="6">
        <v>11.3</v>
      </c>
      <c r="C6" s="14">
        <v>64</v>
      </c>
      <c r="D6" s="3">
        <v>1</v>
      </c>
      <c r="E6" s="5">
        <f>(B6*(C6/$C$2))*D6</f>
        <v>1.2053333333333334E-3</v>
      </c>
      <c r="F6" s="6">
        <f>E6*1000</f>
        <v>1.2053333333333334</v>
      </c>
      <c r="G6" s="6">
        <f>F6*1000</f>
        <v>1205.3333333333333</v>
      </c>
      <c r="H6" s="12">
        <f>G6/$G$23*100</f>
        <v>76.969350881107928</v>
      </c>
    </row>
    <row r="7" spans="1:8" x14ac:dyDescent="0.25">
      <c r="A7" t="s">
        <v>30</v>
      </c>
      <c r="B7" s="6">
        <v>9</v>
      </c>
      <c r="C7" s="14">
        <v>64</v>
      </c>
      <c r="D7" s="3">
        <v>0</v>
      </c>
      <c r="E7" s="5">
        <f>(B7*(C7/$C$2))*D7</f>
        <v>0</v>
      </c>
      <c r="F7" s="6">
        <f>E7*1000</f>
        <v>0</v>
      </c>
      <c r="G7" s="6">
        <f>F7*1000</f>
        <v>0</v>
      </c>
      <c r="H7" s="12">
        <f>G7/$G$23*100</f>
        <v>0</v>
      </c>
    </row>
    <row r="8" spans="1:8" x14ac:dyDescent="0.25">
      <c r="A8" t="s">
        <v>31</v>
      </c>
      <c r="B8" s="6">
        <v>7.5</v>
      </c>
      <c r="C8" s="14">
        <v>64</v>
      </c>
      <c r="D8" s="3">
        <v>0</v>
      </c>
      <c r="E8" s="5">
        <f>(B8*(C8/$C$2))*D8</f>
        <v>0</v>
      </c>
      <c r="F8" s="6">
        <f>E8*1000</f>
        <v>0</v>
      </c>
      <c r="G8" s="6">
        <f>F8*1000</f>
        <v>0</v>
      </c>
      <c r="H8" s="12">
        <f>G8/$G$23*100</f>
        <v>0</v>
      </c>
    </row>
    <row r="9" spans="1:8" x14ac:dyDescent="0.25">
      <c r="A9" t="s">
        <v>32</v>
      </c>
      <c r="B9" s="6">
        <v>7</v>
      </c>
      <c r="C9" s="14">
        <v>64</v>
      </c>
      <c r="D9" s="3">
        <v>0</v>
      </c>
      <c r="E9" s="5">
        <f>(B9*(C9/$C$2))*D9</f>
        <v>0</v>
      </c>
      <c r="F9" s="6">
        <f>E9*1000</f>
        <v>0</v>
      </c>
      <c r="G9" s="6">
        <f>F9*1000</f>
        <v>0</v>
      </c>
      <c r="H9" s="12">
        <f>G9/$G$23*100</f>
        <v>0</v>
      </c>
    </row>
    <row r="10" spans="1:8" x14ac:dyDescent="0.25">
      <c r="A10" t="s">
        <v>3</v>
      </c>
      <c r="B10" s="6">
        <f>6*0.000001</f>
        <v>6.0000000000000002E-6</v>
      </c>
      <c r="C10" s="14">
        <f>C2-C5</f>
        <v>599488</v>
      </c>
      <c r="D10" s="3">
        <v>1</v>
      </c>
      <c r="E10" s="5">
        <f>(B10*(C10/C2))*D10</f>
        <v>5.9948800000000003E-6</v>
      </c>
      <c r="F10" s="6">
        <f t="shared" ref="F10:G22" si="0">E10*1000</f>
        <v>5.9948800000000002E-3</v>
      </c>
      <c r="G10" s="6">
        <f t="shared" si="0"/>
        <v>5.9948800000000002</v>
      </c>
      <c r="H10" s="12">
        <f>G10/$G$23*100</f>
        <v>0.38281694320531218</v>
      </c>
    </row>
    <row r="11" spans="1:8" x14ac:dyDescent="0.25">
      <c r="A11" t="s">
        <v>6</v>
      </c>
      <c r="B11" s="6">
        <f>26*0.001</f>
        <v>2.6000000000000002E-2</v>
      </c>
      <c r="C11" s="14">
        <f>(C2-C5)</f>
        <v>599488</v>
      </c>
      <c r="D11" s="3">
        <v>0</v>
      </c>
      <c r="E11" s="5">
        <f>(B11*(C11/C2))*D11</f>
        <v>0</v>
      </c>
      <c r="F11" s="6">
        <f t="shared" si="0"/>
        <v>0</v>
      </c>
      <c r="G11" s="6">
        <f t="shared" si="0"/>
        <v>0</v>
      </c>
      <c r="H11" s="12">
        <f>G11/$G$23*100</f>
        <v>0</v>
      </c>
    </row>
    <row r="12" spans="1:8" x14ac:dyDescent="0.25">
      <c r="A12" t="s">
        <v>7</v>
      </c>
      <c r="B12" s="6">
        <f>900*0.000001</f>
        <v>8.9999999999999998E-4</v>
      </c>
      <c r="C12" s="14">
        <f>C2-C5</f>
        <v>599488</v>
      </c>
      <c r="D12" s="3">
        <v>0</v>
      </c>
      <c r="E12" s="5">
        <f>(B12*(C12/C2))*D12</f>
        <v>0</v>
      </c>
      <c r="F12" s="6">
        <f t="shared" si="0"/>
        <v>0</v>
      </c>
      <c r="G12" s="6">
        <f t="shared" si="0"/>
        <v>0</v>
      </c>
      <c r="H12" s="12">
        <f>G12/$G$23*100</f>
        <v>0</v>
      </c>
    </row>
    <row r="13" spans="1:8" x14ac:dyDescent="0.25">
      <c r="A13" t="s">
        <v>9</v>
      </c>
      <c r="B13" s="6">
        <v>3.75</v>
      </c>
      <c r="C13" s="14">
        <v>0.1</v>
      </c>
      <c r="D13" s="3">
        <v>1</v>
      </c>
      <c r="E13" s="5">
        <f>(B13*(C13/C2))*D13</f>
        <v>6.2500000000000005E-7</v>
      </c>
      <c r="F13" s="6">
        <f t="shared" si="0"/>
        <v>6.2500000000000001E-4</v>
      </c>
      <c r="G13" s="6">
        <f t="shared" si="0"/>
        <v>0.625</v>
      </c>
      <c r="H13" s="12">
        <f>G13/$G$23*100</f>
        <v>3.9910822152123167E-2</v>
      </c>
    </row>
    <row r="14" spans="1:8" x14ac:dyDescent="0.25">
      <c r="A14" t="s">
        <v>8</v>
      </c>
      <c r="B14" s="6">
        <f>346*0.000001</f>
        <v>3.4600000000000001E-4</v>
      </c>
      <c r="C14" s="14">
        <f>C2-C5</f>
        <v>599488</v>
      </c>
      <c r="D14" s="3">
        <v>1</v>
      </c>
      <c r="E14" s="5">
        <f>(B14*(C14/C2))*D14</f>
        <v>3.4570474666666666E-4</v>
      </c>
      <c r="F14" s="6">
        <f t="shared" si="0"/>
        <v>0.34570474666666667</v>
      </c>
      <c r="G14" s="6">
        <f t="shared" si="0"/>
        <v>345.70474666666667</v>
      </c>
      <c r="H14" s="12">
        <f>G14/$G$23*100</f>
        <v>22.075777058173003</v>
      </c>
    </row>
    <row r="15" spans="1:8" x14ac:dyDescent="0.25">
      <c r="A15" t="s">
        <v>11</v>
      </c>
      <c r="B15" s="6">
        <f>400*0.001</f>
        <v>0.4</v>
      </c>
      <c r="C15" s="14">
        <v>12.5</v>
      </c>
      <c r="D15" s="3">
        <v>1</v>
      </c>
      <c r="E15" s="5">
        <f>(B15*(C15/C2))*D15</f>
        <v>8.3333333333333337E-6</v>
      </c>
      <c r="F15" s="6">
        <f t="shared" si="0"/>
        <v>8.3333333333333332E-3</v>
      </c>
      <c r="G15" s="6">
        <f t="shared" si="0"/>
        <v>8.3333333333333339</v>
      </c>
      <c r="H15" s="12">
        <f>G15/$G$23*100</f>
        <v>0.53214429536164221</v>
      </c>
    </row>
    <row r="16" spans="1:8" x14ac:dyDescent="0.25">
      <c r="A16" t="s">
        <v>20</v>
      </c>
      <c r="B16" s="6">
        <f>8*0.001</f>
        <v>8.0000000000000002E-3</v>
      </c>
      <c r="C16" s="14">
        <f>C2</f>
        <v>600000</v>
      </c>
      <c r="D16" s="3">
        <v>0</v>
      </c>
      <c r="E16" s="5">
        <f>(B16*(C16/C2))*D16</f>
        <v>0</v>
      </c>
      <c r="F16" s="6">
        <f t="shared" si="0"/>
        <v>0</v>
      </c>
      <c r="G16" s="6">
        <f t="shared" si="0"/>
        <v>0</v>
      </c>
      <c r="H16" s="12">
        <f>G16/$G$23*100</f>
        <v>0</v>
      </c>
    </row>
    <row r="17" spans="1:8" x14ac:dyDescent="0.25">
      <c r="A17" s="17" t="s">
        <v>22</v>
      </c>
      <c r="B17" s="18">
        <f>7.9*0.001</f>
        <v>7.9000000000000008E-3</v>
      </c>
      <c r="C17" s="19">
        <f>C2</f>
        <v>600000</v>
      </c>
      <c r="D17" s="20">
        <v>0</v>
      </c>
      <c r="E17" s="21">
        <f>(B17*(C17/$C$2))*D17</f>
        <v>0</v>
      </c>
      <c r="F17" s="18">
        <f t="shared" si="0"/>
        <v>0</v>
      </c>
      <c r="G17" s="18">
        <f t="shared" si="0"/>
        <v>0</v>
      </c>
      <c r="H17" s="22">
        <f>G17/$G$23*100</f>
        <v>0</v>
      </c>
    </row>
    <row r="18" spans="1:8" x14ac:dyDescent="0.25">
      <c r="A18" s="23" t="s">
        <v>26</v>
      </c>
      <c r="B18" s="14">
        <v>15</v>
      </c>
      <c r="C18" s="14">
        <f>10*1000</f>
        <v>10000</v>
      </c>
      <c r="D18" s="24">
        <v>0</v>
      </c>
      <c r="E18" s="21">
        <f t="shared" ref="E18:E22" si="1">(B18*(C18/$C$2))*D18</f>
        <v>0</v>
      </c>
      <c r="F18" s="18">
        <f t="shared" si="0"/>
        <v>0</v>
      </c>
      <c r="G18" s="18">
        <f t="shared" si="0"/>
        <v>0</v>
      </c>
      <c r="H18" s="22">
        <f t="shared" ref="H18:H22" si="2">G18/$G$23*100</f>
        <v>0</v>
      </c>
    </row>
    <row r="19" spans="1:8" x14ac:dyDescent="0.25">
      <c r="B19" s="14"/>
      <c r="C19" s="14"/>
      <c r="D19" s="14"/>
      <c r="E19" s="21">
        <f t="shared" si="1"/>
        <v>0</v>
      </c>
      <c r="F19" s="18">
        <f t="shared" si="0"/>
        <v>0</v>
      </c>
      <c r="G19" s="18">
        <f t="shared" si="0"/>
        <v>0</v>
      </c>
      <c r="H19" s="22">
        <f t="shared" si="2"/>
        <v>0</v>
      </c>
    </row>
    <row r="20" spans="1:8" x14ac:dyDescent="0.25">
      <c r="B20" s="14"/>
      <c r="C20" s="14"/>
      <c r="D20" s="14"/>
      <c r="E20" s="21">
        <f t="shared" si="1"/>
        <v>0</v>
      </c>
      <c r="F20" s="18">
        <f t="shared" si="0"/>
        <v>0</v>
      </c>
      <c r="G20" s="18">
        <f t="shared" si="0"/>
        <v>0</v>
      </c>
      <c r="H20" s="22">
        <f t="shared" si="2"/>
        <v>0</v>
      </c>
    </row>
    <row r="21" spans="1:8" x14ac:dyDescent="0.25">
      <c r="B21" s="14"/>
      <c r="C21" s="14"/>
      <c r="D21" s="14"/>
      <c r="E21" s="21">
        <f t="shared" si="1"/>
        <v>0</v>
      </c>
      <c r="F21" s="18">
        <f t="shared" si="0"/>
        <v>0</v>
      </c>
      <c r="G21" s="18">
        <f t="shared" si="0"/>
        <v>0</v>
      </c>
      <c r="H21" s="22">
        <f t="shared" si="2"/>
        <v>0</v>
      </c>
    </row>
    <row r="22" spans="1:8" ht="15.75" thickBot="1" x14ac:dyDescent="0.3">
      <c r="A22" s="2"/>
      <c r="B22" s="15"/>
      <c r="C22" s="15"/>
      <c r="D22" s="15"/>
      <c r="E22" s="7">
        <f t="shared" si="1"/>
        <v>0</v>
      </c>
      <c r="F22" s="8">
        <f t="shared" si="0"/>
        <v>0</v>
      </c>
      <c r="G22" s="8">
        <f t="shared" si="0"/>
        <v>0</v>
      </c>
      <c r="H22" s="13">
        <f t="shared" si="2"/>
        <v>0</v>
      </c>
    </row>
    <row r="23" spans="1:8" x14ac:dyDescent="0.25">
      <c r="E23" s="9">
        <f>SUM(E5:E22)</f>
        <v>1.5659912933333334E-3</v>
      </c>
      <c r="F23" s="10">
        <f>E23*1000</f>
        <v>1.5659912933333333</v>
      </c>
      <c r="G23" s="10">
        <f t="shared" ref="G23" si="3">F23*1000</f>
        <v>1565.9912933333333</v>
      </c>
      <c r="H23" s="12">
        <f>SUM(H5:H22)</f>
        <v>100.00000000000001</v>
      </c>
    </row>
    <row r="29" spans="1:8" x14ac:dyDescent="0.25">
      <c r="A29" s="1" t="s">
        <v>16</v>
      </c>
      <c r="B29" s="4" t="s">
        <v>17</v>
      </c>
      <c r="C29" s="4" t="s">
        <v>25</v>
      </c>
      <c r="D29" s="11" t="s">
        <v>18</v>
      </c>
      <c r="E29" s="11" t="s">
        <v>19</v>
      </c>
    </row>
    <row r="30" spans="1:8" x14ac:dyDescent="0.25">
      <c r="A30" t="s">
        <v>5</v>
      </c>
      <c r="B30" s="14">
        <v>210</v>
      </c>
      <c r="C30" s="14">
        <v>80</v>
      </c>
      <c r="D30" s="16">
        <f>(B30*0.8)/E23/24</f>
        <v>4470.0120810377939</v>
      </c>
      <c r="E30" s="16">
        <f>D30/365</f>
        <v>12.246608441199434</v>
      </c>
    </row>
    <row r="31" spans="1:8" x14ac:dyDescent="0.25">
      <c r="A31" t="s">
        <v>21</v>
      </c>
      <c r="B31" s="14">
        <v>500</v>
      </c>
      <c r="C31" s="14">
        <v>80</v>
      </c>
      <c r="D31" s="16">
        <f>(B31*0.8)/E23/24</f>
        <v>10642.885907232843</v>
      </c>
      <c r="E31" s="16">
        <f>D31/365</f>
        <v>29.158591526665322</v>
      </c>
    </row>
    <row r="32" spans="1:8" x14ac:dyDescent="0.25">
      <c r="A32" t="s">
        <v>27</v>
      </c>
      <c r="B32" s="14">
        <v>560</v>
      </c>
      <c r="C32" s="14">
        <v>80</v>
      </c>
      <c r="D32" s="16">
        <f>(B32*0.8)/$E$23/24</f>
        <v>11920.032216100784</v>
      </c>
      <c r="E32" s="16">
        <f>D32/365</f>
        <v>32.657622509865163</v>
      </c>
    </row>
    <row r="33" spans="1:5" x14ac:dyDescent="0.25">
      <c r="A33" t="s">
        <v>24</v>
      </c>
      <c r="B33" s="14">
        <v>2000</v>
      </c>
      <c r="C33" s="14">
        <v>70</v>
      </c>
      <c r="D33" s="16">
        <f>(B33*C33/100)/$E$23/24</f>
        <v>37250.100675314949</v>
      </c>
      <c r="E33" s="16">
        <f>D33/365</f>
        <v>102.05507034332862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Thirsbro</dc:creator>
  <cp:lastModifiedBy>Andreas</cp:lastModifiedBy>
  <dcterms:created xsi:type="dcterms:W3CDTF">2018-11-29T07:09:29Z</dcterms:created>
  <dcterms:modified xsi:type="dcterms:W3CDTF">2018-11-30T17:28:57Z</dcterms:modified>
</cp:coreProperties>
</file>