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CB006600-26D5-492B-88C7-7496F25ADD9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s" sheetId="1" r:id="rId1"/>
    <sheet name="Analysis of future values" sheetId="8" r:id="rId2"/>
    <sheet name="Analysis of stationarity" sheetId="9" r:id="rId3"/>
    <sheet name="delhi tes" sheetId="6" r:id="rId4"/>
    <sheet name="mumbai tes" sheetId="7" r:id="rId5"/>
    <sheet name="chennai tes" sheetId="3" r:id="rId6"/>
    <sheet name="hyderabad tes" sheetId="4" r:id="rId7"/>
    <sheet name="kolkata 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2" i="9" l="1"/>
  <c r="H73" i="9"/>
  <c r="H74" i="9"/>
  <c r="H75" i="9"/>
  <c r="H71" i="9"/>
  <c r="L15" i="1"/>
  <c r="L16" i="1"/>
  <c r="L17" i="1"/>
  <c r="L18" i="1"/>
  <c r="L14" i="1"/>
  <c r="J10" i="8"/>
  <c r="J6" i="8"/>
  <c r="J7" i="8"/>
  <c r="J9" i="8"/>
  <c r="J8" i="8"/>
  <c r="K7" i="8"/>
  <c r="N7" i="8" s="1"/>
  <c r="K20" i="8"/>
  <c r="K21" i="8"/>
  <c r="K22" i="8"/>
  <c r="K23" i="8"/>
  <c r="K19" i="8"/>
  <c r="I10" i="8"/>
  <c r="D18" i="5" s="1"/>
  <c r="I9" i="8"/>
  <c r="D7" i="4" s="1"/>
  <c r="I8" i="8"/>
  <c r="D16" i="3" s="1"/>
  <c r="I7" i="8"/>
  <c r="D4" i="7" s="1"/>
  <c r="I6" i="8"/>
  <c r="D14" i="6" s="1"/>
  <c r="C34" i="5"/>
  <c r="C34" i="3"/>
  <c r="C33" i="7"/>
  <c r="K10" i="8"/>
  <c r="N10" i="8" s="1"/>
  <c r="K9" i="8"/>
  <c r="N9" i="8" s="1"/>
  <c r="K8" i="8"/>
  <c r="N8" i="8" s="1"/>
  <c r="K6" i="8"/>
  <c r="N6" i="8" s="1"/>
  <c r="D5" i="4" l="1"/>
  <c r="D17" i="5"/>
  <c r="D15" i="5"/>
  <c r="D6" i="4"/>
  <c r="D4" i="4"/>
  <c r="D16" i="5"/>
  <c r="D14" i="7"/>
  <c r="D15" i="3"/>
  <c r="D15" i="7"/>
  <c r="D26" i="4"/>
  <c r="D25" i="4"/>
  <c r="D24" i="4"/>
  <c r="D3" i="3"/>
  <c r="D11" i="3"/>
  <c r="D10" i="3"/>
  <c r="D32" i="5"/>
  <c r="D12" i="5"/>
  <c r="D14" i="3"/>
  <c r="D9" i="3"/>
  <c r="D20" i="4"/>
  <c r="D11" i="5"/>
  <c r="D12" i="3"/>
  <c r="D31" i="3"/>
  <c r="D30" i="3"/>
  <c r="D10" i="5"/>
  <c r="D3" i="5"/>
  <c r="D31" i="5"/>
  <c r="D25" i="6"/>
  <c r="D28" i="3"/>
  <c r="D8" i="3"/>
  <c r="D6" i="3"/>
  <c r="D32" i="3"/>
  <c r="D14" i="5"/>
  <c r="D22" i="4"/>
  <c r="D21" i="4"/>
  <c r="D30" i="5"/>
  <c r="D27" i="3"/>
  <c r="D29" i="5"/>
  <c r="D19" i="6"/>
  <c r="D17" i="4"/>
  <c r="D8" i="5"/>
  <c r="D13" i="6"/>
  <c r="D25" i="3"/>
  <c r="D5" i="3"/>
  <c r="D16" i="4"/>
  <c r="D27" i="5"/>
  <c r="D7" i="5"/>
  <c r="D19" i="4"/>
  <c r="D22" i="6"/>
  <c r="D7" i="3"/>
  <c r="D18" i="4"/>
  <c r="D9" i="5"/>
  <c r="D26" i="3"/>
  <c r="D28" i="5"/>
  <c r="D12" i="6"/>
  <c r="D24" i="3"/>
  <c r="D4" i="3"/>
  <c r="D15" i="4"/>
  <c r="D26" i="5"/>
  <c r="D6" i="5"/>
  <c r="D23" i="4"/>
  <c r="D13" i="5"/>
  <c r="D29" i="3"/>
  <c r="D11" i="6"/>
  <c r="D23" i="3"/>
  <c r="D14" i="4"/>
  <c r="D25" i="5"/>
  <c r="D5" i="5"/>
  <c r="D22" i="3"/>
  <c r="D24" i="5"/>
  <c r="D32" i="4"/>
  <c r="D23" i="5"/>
  <c r="D20" i="7"/>
  <c r="D20" i="3"/>
  <c r="D31" i="4"/>
  <c r="D11" i="4"/>
  <c r="D22" i="5"/>
  <c r="D13" i="3"/>
  <c r="D10" i="6"/>
  <c r="D13" i="4"/>
  <c r="D19" i="7"/>
  <c r="D19" i="3"/>
  <c r="D30" i="4"/>
  <c r="D10" i="4"/>
  <c r="D21" i="5"/>
  <c r="D21" i="3"/>
  <c r="D12" i="4"/>
  <c r="D18" i="7"/>
  <c r="D18" i="3"/>
  <c r="D29" i="4"/>
  <c r="D9" i="4"/>
  <c r="D20" i="5"/>
  <c r="D3" i="4"/>
  <c r="D4" i="5"/>
  <c r="D21" i="7"/>
  <c r="D17" i="7"/>
  <c r="D17" i="3"/>
  <c r="D28" i="4"/>
  <c r="D8" i="4"/>
  <c r="D19" i="5"/>
  <c r="D16" i="7"/>
  <c r="D27" i="4"/>
  <c r="D9" i="6"/>
  <c r="D8" i="6"/>
  <c r="D13" i="7"/>
  <c r="D7" i="6"/>
  <c r="D12" i="7"/>
  <c r="D6" i="6"/>
  <c r="D10" i="7"/>
  <c r="D5" i="6"/>
  <c r="D9" i="7"/>
  <c r="D3" i="6"/>
  <c r="D3" i="7"/>
  <c r="D8" i="7"/>
  <c r="D32" i="6"/>
  <c r="D32" i="7"/>
  <c r="D31" i="6"/>
  <c r="D31" i="7"/>
  <c r="D30" i="6"/>
  <c r="D30" i="7"/>
  <c r="D29" i="6"/>
  <c r="D29" i="7"/>
  <c r="D28" i="6"/>
  <c r="D28" i="7"/>
  <c r="D27" i="6"/>
  <c r="D23" i="7"/>
  <c r="D26" i="6"/>
  <c r="D22" i="7"/>
  <c r="D24" i="6"/>
  <c r="D4" i="6"/>
  <c r="D23" i="6"/>
  <c r="D21" i="6"/>
  <c r="D11" i="7"/>
  <c r="D20" i="6"/>
  <c r="D17" i="6"/>
  <c r="D27" i="7"/>
  <c r="D7" i="7"/>
  <c r="D16" i="6"/>
  <c r="D26" i="7"/>
  <c r="D6" i="7"/>
  <c r="D18" i="6"/>
  <c r="D15" i="6"/>
  <c r="D25" i="7"/>
  <c r="D5" i="7"/>
  <c r="D24" i="7"/>
  <c r="M10" i="8" l="1"/>
  <c r="M9" i="8"/>
  <c r="M8" i="8"/>
  <c r="M6" i="8"/>
  <c r="M7" i="8"/>
</calcChain>
</file>

<file path=xl/sharedStrings.xml><?xml version="1.0" encoding="utf-8"?>
<sst xmlns="http://schemas.openxmlformats.org/spreadsheetml/2006/main" count="111" uniqueCount="58">
  <si>
    <t>Triple exponential smoothing best worked parameters</t>
  </si>
  <si>
    <t>alpha</t>
  </si>
  <si>
    <t>beta</t>
  </si>
  <si>
    <t>gamma</t>
  </si>
  <si>
    <t>phi</t>
  </si>
  <si>
    <t>city</t>
  </si>
  <si>
    <t>Delhi</t>
  </si>
  <si>
    <t>Mumbai</t>
  </si>
  <si>
    <t>Chennai</t>
  </si>
  <si>
    <t>Hyderabad</t>
  </si>
  <si>
    <t>Kolkata</t>
  </si>
  <si>
    <t>error (MAE)</t>
  </si>
  <si>
    <t>date</t>
  </si>
  <si>
    <t>PM25</t>
  </si>
  <si>
    <t>Forecasted</t>
  </si>
  <si>
    <t>Original</t>
  </si>
  <si>
    <t>Date</t>
  </si>
  <si>
    <t>Future trend type</t>
  </si>
  <si>
    <t>Increase</t>
  </si>
  <si>
    <t>decrease</t>
  </si>
  <si>
    <t>Forecasted trend type</t>
  </si>
  <si>
    <t>increase</t>
  </si>
  <si>
    <t>constant</t>
  </si>
  <si>
    <t>City</t>
  </si>
  <si>
    <t>Variance in the Actual and Forecasted time series</t>
  </si>
  <si>
    <t>Variance</t>
  </si>
  <si>
    <t>Actual</t>
  </si>
  <si>
    <t>Forecast MAE</t>
  </si>
  <si>
    <t>Variance rate</t>
  </si>
  <si>
    <t>FV1</t>
  </si>
  <si>
    <t>Forecast variance around the mean of actual values</t>
  </si>
  <si>
    <t>Mean</t>
  </si>
  <si>
    <t>Difference</t>
  </si>
  <si>
    <t>Future trend</t>
  </si>
  <si>
    <t>Change in variance</t>
  </si>
  <si>
    <t>Conclusion: Change in the mean of future values causes the TES to respond improperly</t>
  </si>
  <si>
    <t>Mean of forecasts</t>
  </si>
  <si>
    <t>List of conclusions from observation</t>
  </si>
  <si>
    <r>
      <t xml:space="preserve">1. The mean of actual and forecasted values are NOT same </t>
    </r>
    <r>
      <rPr>
        <b/>
        <sz val="11"/>
        <color theme="1"/>
        <rFont val="Calibri"/>
        <family val="2"/>
        <scheme val="minor"/>
      </rPr>
      <t>except Mumbai</t>
    </r>
    <r>
      <rPr>
        <sz val="11"/>
        <color theme="1"/>
        <rFont val="Calibri"/>
        <family val="2"/>
        <scheme val="minor"/>
      </rPr>
      <t xml:space="preserve"> dataset therefore TES did not perform well on other dataset. I.e., those dataset are NOT stationary</t>
    </r>
  </si>
  <si>
    <t>Dataset</t>
  </si>
  <si>
    <t>Score</t>
  </si>
  <si>
    <t>Is stationary</t>
  </si>
  <si>
    <t>Test of stationarity on the dataset (Augmented Dickey-Fuller Test)</t>
  </si>
  <si>
    <t>Future trend VS difference between FV1 and actual variance</t>
  </si>
  <si>
    <t>Delhi Dataset</t>
  </si>
  <si>
    <t>mumbai dataset</t>
  </si>
  <si>
    <t>Chennai dataset</t>
  </si>
  <si>
    <t>hyderabad dataset</t>
  </si>
  <si>
    <t>Kolkata dataset</t>
  </si>
  <si>
    <t>Analysis of the mean of the dataset values</t>
  </si>
  <si>
    <t>mean</t>
  </si>
  <si>
    <t>We take 4 portions of dataset 25%, 50%, 75%, and 100% to check whether the mean remains almost constant throughtout the portions</t>
  </si>
  <si>
    <t>MAPE</t>
  </si>
  <si>
    <t>R2 score</t>
  </si>
  <si>
    <t>last 30 obsrv</t>
  </si>
  <si>
    <t>Mean Difference</t>
  </si>
  <si>
    <t>t</t>
  </si>
  <si>
    <r>
      <t>Variance (</t>
    </r>
    <r>
      <rPr>
        <b/>
        <sz val="11"/>
        <color theme="1"/>
        <rFont val="Calibri"/>
        <family val="2"/>
      </rPr>
      <t>σ)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</si>
</sst>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ill="1"/>
    <xf numFmtId="0" fontId="2" fillId="2" borderId="0" xfId="0" applyFont="1" applyFill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1" fillId="0" borderId="0" xfId="0" applyFont="1" applyFill="1" applyAlignment="1"/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Forecasting</a:t>
            </a:r>
            <a:r>
              <a:rPr lang="en-US" b="1" baseline="0"/>
              <a:t> Error (MAE)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Stats!$F$3</c:f>
              <c:strCache>
                <c:ptCount val="1"/>
                <c:pt idx="0">
                  <c:v>error (MAE)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Stats!$A$4:$A$8</c:f>
              <c:strCache>
                <c:ptCount val="5"/>
                <c:pt idx="0">
                  <c:v>Delhi</c:v>
                </c:pt>
                <c:pt idx="1">
                  <c:v>Mumbai</c:v>
                </c:pt>
                <c:pt idx="2">
                  <c:v>Chennai</c:v>
                </c:pt>
                <c:pt idx="3">
                  <c:v>Hyderabad</c:v>
                </c:pt>
                <c:pt idx="4">
                  <c:v>Kolkata</c:v>
                </c:pt>
              </c:strCache>
            </c:strRef>
          </c:cat>
          <c:val>
            <c:numRef>
              <c:f>Stats!$F$4:$F$8</c:f>
              <c:numCache>
                <c:formatCode>General</c:formatCode>
                <c:ptCount val="5"/>
                <c:pt idx="0">
                  <c:v>14.45</c:v>
                </c:pt>
                <c:pt idx="1">
                  <c:v>13.09</c:v>
                </c:pt>
                <c:pt idx="2">
                  <c:v>35.32</c:v>
                </c:pt>
                <c:pt idx="3">
                  <c:v>19.579999999999998</c:v>
                </c:pt>
                <c:pt idx="4">
                  <c:v>34.57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EE-44E1-AF48-BD287599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523871"/>
        <c:axId val="13745234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Stats!$B$3</c15:sqref>
                        </c15:formulaRef>
                      </c:ext>
                    </c:extLst>
                    <c:strCache>
                      <c:ptCount val="1"/>
                      <c:pt idx="0">
                        <c:v>alpha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Stats!$A$4:$A$8</c15:sqref>
                        </c15:formulaRef>
                      </c:ext>
                    </c:extLst>
                    <c:strCache>
                      <c:ptCount val="5"/>
                      <c:pt idx="0">
                        <c:v>Delhi</c:v>
                      </c:pt>
                      <c:pt idx="1">
                        <c:v>Mumbai</c:v>
                      </c:pt>
                      <c:pt idx="2">
                        <c:v>Chennai</c:v>
                      </c:pt>
                      <c:pt idx="3">
                        <c:v>Hyderabad</c:v>
                      </c:pt>
                      <c:pt idx="4">
                        <c:v>Kolkata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0.1</c:v>
                      </c:pt>
                      <c:pt idx="4">
                        <c:v>0.3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EE-44E1-AF48-BD287599336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Stats!$C$3</c15:sqref>
                        </c15:formulaRef>
                      </c:ext>
                    </c:extLst>
                    <c:strCache>
                      <c:ptCount val="1"/>
                      <c:pt idx="0">
                        <c:v>beta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Stats!$A$4:$A$8</c15:sqref>
                        </c15:formulaRef>
                      </c:ext>
                    </c:extLst>
                    <c:strCache>
                      <c:ptCount val="5"/>
                      <c:pt idx="0">
                        <c:v>Delhi</c:v>
                      </c:pt>
                      <c:pt idx="1">
                        <c:v>Mumbai</c:v>
                      </c:pt>
                      <c:pt idx="2">
                        <c:v>Chennai</c:v>
                      </c:pt>
                      <c:pt idx="3">
                        <c:v>Hyderabad</c:v>
                      </c:pt>
                      <c:pt idx="4">
                        <c:v>Kolkata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</c:v>
                      </c:pt>
                      <c:pt idx="1">
                        <c:v>0.9</c:v>
                      </c:pt>
                      <c:pt idx="2">
                        <c:v>0.6</c:v>
                      </c:pt>
                      <c:pt idx="3">
                        <c:v>0.1</c:v>
                      </c:pt>
                      <c:pt idx="4">
                        <c:v>0.7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EE-44E1-AF48-BD287599336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Stats!$D$3</c15:sqref>
                        </c15:formulaRef>
                      </c:ext>
                    </c:extLst>
                    <c:strCache>
                      <c:ptCount val="1"/>
                      <c:pt idx="0">
                        <c:v>gamma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Stats!$A$4:$A$8</c15:sqref>
                        </c15:formulaRef>
                      </c:ext>
                    </c:extLst>
                    <c:strCache>
                      <c:ptCount val="5"/>
                      <c:pt idx="0">
                        <c:v>Delhi</c:v>
                      </c:pt>
                      <c:pt idx="1">
                        <c:v>Mumbai</c:v>
                      </c:pt>
                      <c:pt idx="2">
                        <c:v>Chennai</c:v>
                      </c:pt>
                      <c:pt idx="3">
                        <c:v>Hyderabad</c:v>
                      </c:pt>
                      <c:pt idx="4">
                        <c:v>Kolkata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</c:v>
                      </c:pt>
                      <c:pt idx="1">
                        <c:v>0.6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EE-44E1-AF48-BD287599336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Stats!$E$3</c15:sqref>
                        </c15:formulaRef>
                      </c:ext>
                    </c:extLst>
                    <c:strCache>
                      <c:ptCount val="1"/>
                      <c:pt idx="0">
                        <c:v>phi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Stats!$A$4:$A$8</c15:sqref>
                        </c15:formulaRef>
                      </c:ext>
                    </c:extLst>
                    <c:strCache>
                      <c:ptCount val="5"/>
                      <c:pt idx="0">
                        <c:v>Delhi</c:v>
                      </c:pt>
                      <c:pt idx="1">
                        <c:v>Mumbai</c:v>
                      </c:pt>
                      <c:pt idx="2">
                        <c:v>Chennai</c:v>
                      </c:pt>
                      <c:pt idx="3">
                        <c:v>Hyderabad</c:v>
                      </c:pt>
                      <c:pt idx="4">
                        <c:v>Kolkata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EE-44E1-AF48-BD287599336D}"/>
                  </c:ext>
                </c:extLst>
              </c15:ser>
            </c15:filteredBarSeries>
          </c:ext>
        </c:extLst>
      </c:barChart>
      <c:catAx>
        <c:axId val="137452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23455"/>
        <c:crosses val="autoZero"/>
        <c:auto val="1"/>
        <c:lblAlgn val="ctr"/>
        <c:lblOffset val="100"/>
        <c:noMultiLvlLbl val="0"/>
      </c:catAx>
      <c:valAx>
        <c:axId val="13745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238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Triple</a:t>
            </a:r>
            <a:r>
              <a:rPr lang="en-IN" baseline="0"/>
              <a:t> Exponential Smoothing on Delhi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'delhi tes'!$B$2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'delhi tes'!$B$3:$B$32</c:f>
              <c:numCache>
                <c:formatCode>0.00</c:formatCode>
                <c:ptCount val="30"/>
                <c:pt idx="0">
                  <c:v>155</c:v>
                </c:pt>
                <c:pt idx="1">
                  <c:v>186</c:v>
                </c:pt>
                <c:pt idx="2">
                  <c:v>154</c:v>
                </c:pt>
                <c:pt idx="3">
                  <c:v>159</c:v>
                </c:pt>
                <c:pt idx="4">
                  <c:v>151</c:v>
                </c:pt>
                <c:pt idx="5">
                  <c:v>151</c:v>
                </c:pt>
                <c:pt idx="6">
                  <c:v>158</c:v>
                </c:pt>
                <c:pt idx="7">
                  <c:v>148</c:v>
                </c:pt>
                <c:pt idx="8">
                  <c:v>150</c:v>
                </c:pt>
                <c:pt idx="9">
                  <c:v>155</c:v>
                </c:pt>
                <c:pt idx="10">
                  <c:v>163</c:v>
                </c:pt>
                <c:pt idx="11">
                  <c:v>189</c:v>
                </c:pt>
                <c:pt idx="12">
                  <c:v>140</c:v>
                </c:pt>
                <c:pt idx="13">
                  <c:v>163</c:v>
                </c:pt>
                <c:pt idx="14">
                  <c:v>153</c:v>
                </c:pt>
                <c:pt idx="15">
                  <c:v>169</c:v>
                </c:pt>
                <c:pt idx="16">
                  <c:v>163</c:v>
                </c:pt>
                <c:pt idx="17">
                  <c:v>167</c:v>
                </c:pt>
                <c:pt idx="18">
                  <c:v>181</c:v>
                </c:pt>
                <c:pt idx="19">
                  <c:v>152</c:v>
                </c:pt>
                <c:pt idx="20">
                  <c:v>154</c:v>
                </c:pt>
                <c:pt idx="21">
                  <c:v>165</c:v>
                </c:pt>
                <c:pt idx="22">
                  <c:v>163</c:v>
                </c:pt>
                <c:pt idx="23">
                  <c:v>151</c:v>
                </c:pt>
                <c:pt idx="24">
                  <c:v>164</c:v>
                </c:pt>
                <c:pt idx="25">
                  <c:v>152</c:v>
                </c:pt>
                <c:pt idx="26">
                  <c:v>148</c:v>
                </c:pt>
                <c:pt idx="27">
                  <c:v>161</c:v>
                </c:pt>
                <c:pt idx="28">
                  <c:v>169</c:v>
                </c:pt>
                <c:pt idx="2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6-4F11-88B8-13A3E4157B61}"/>
            </c:ext>
          </c:extLst>
        </c:ser>
        <c:ser>
          <c:idx val="1"/>
          <c:order val="1"/>
          <c:tx>
            <c:strRef>
              <c:f>'delhi tes'!$C$2</c:f>
              <c:strCache>
                <c:ptCount val="1"/>
                <c:pt idx="0">
                  <c:v>Forecasted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'delhi tes'!$C$3:$C$32</c:f>
              <c:numCache>
                <c:formatCode>0.00</c:formatCode>
                <c:ptCount val="30"/>
                <c:pt idx="0">
                  <c:v>178.79777200000001</c:v>
                </c:pt>
                <c:pt idx="1">
                  <c:v>178.49996300000001</c:v>
                </c:pt>
                <c:pt idx="2">
                  <c:v>177.34385399999999</c:v>
                </c:pt>
                <c:pt idx="3">
                  <c:v>163.56922900000001</c:v>
                </c:pt>
                <c:pt idx="4">
                  <c:v>177.05109400000001</c:v>
                </c:pt>
                <c:pt idx="5">
                  <c:v>184.544759</c:v>
                </c:pt>
                <c:pt idx="6">
                  <c:v>168.66068899999999</c:v>
                </c:pt>
                <c:pt idx="7">
                  <c:v>174.98888500000001</c:v>
                </c:pt>
                <c:pt idx="8">
                  <c:v>174.69107600000001</c:v>
                </c:pt>
                <c:pt idx="9">
                  <c:v>173.53496699999999</c:v>
                </c:pt>
                <c:pt idx="10">
                  <c:v>159.76034200000001</c:v>
                </c:pt>
                <c:pt idx="11">
                  <c:v>173.24220700000001</c:v>
                </c:pt>
                <c:pt idx="12">
                  <c:v>180.735873</c:v>
                </c:pt>
                <c:pt idx="13">
                  <c:v>164.85180199999999</c:v>
                </c:pt>
                <c:pt idx="14">
                  <c:v>171.17999800000001</c:v>
                </c:pt>
                <c:pt idx="15">
                  <c:v>170.88218900000001</c:v>
                </c:pt>
                <c:pt idx="16">
                  <c:v>169.72608</c:v>
                </c:pt>
                <c:pt idx="17">
                  <c:v>155.95145500000001</c:v>
                </c:pt>
                <c:pt idx="18">
                  <c:v>169.43332000000001</c:v>
                </c:pt>
                <c:pt idx="19">
                  <c:v>176.926986</c:v>
                </c:pt>
                <c:pt idx="20">
                  <c:v>161.04291499999999</c:v>
                </c:pt>
                <c:pt idx="21">
                  <c:v>167.37111100000001</c:v>
                </c:pt>
                <c:pt idx="22">
                  <c:v>167.07330200000001</c:v>
                </c:pt>
                <c:pt idx="23">
                  <c:v>165.917193</c:v>
                </c:pt>
                <c:pt idx="24">
                  <c:v>152.14256800000001</c:v>
                </c:pt>
                <c:pt idx="25">
                  <c:v>165.62443300000001</c:v>
                </c:pt>
                <c:pt idx="26">
                  <c:v>173.118099</c:v>
                </c:pt>
                <c:pt idx="27">
                  <c:v>157.234028</c:v>
                </c:pt>
                <c:pt idx="28">
                  <c:v>163.56222399999999</c:v>
                </c:pt>
                <c:pt idx="29">
                  <c:v>163.26441500000001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6-4F11-88B8-13A3E4157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515551"/>
        <c:axId val="1374522207"/>
      </c:lineChart>
      <c:catAx>
        <c:axId val="137451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22207"/>
        <c:crosses val="autoZero"/>
        <c:auto val="1"/>
        <c:lblAlgn val="ctr"/>
        <c:lblOffset val="100"/>
        <c:noMultiLvlLbl val="0"/>
      </c:catAx>
      <c:valAx>
        <c:axId val="1374522207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1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Triple Exponential Smoothing on Mumbai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'mumbai tes'!$B$2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'mumbai tes'!$B$3:$B$32</c:f>
              <c:numCache>
                <c:formatCode>0.00</c:formatCode>
                <c:ptCount val="30"/>
                <c:pt idx="0">
                  <c:v>150</c:v>
                </c:pt>
                <c:pt idx="1">
                  <c:v>146</c:v>
                </c:pt>
                <c:pt idx="2">
                  <c:v>100</c:v>
                </c:pt>
                <c:pt idx="3">
                  <c:v>94</c:v>
                </c:pt>
                <c:pt idx="4">
                  <c:v>126</c:v>
                </c:pt>
                <c:pt idx="5">
                  <c:v>137</c:v>
                </c:pt>
                <c:pt idx="6">
                  <c:v>131</c:v>
                </c:pt>
                <c:pt idx="7">
                  <c:v>146</c:v>
                </c:pt>
                <c:pt idx="8">
                  <c:v>96</c:v>
                </c:pt>
                <c:pt idx="9">
                  <c:v>88</c:v>
                </c:pt>
                <c:pt idx="10">
                  <c:v>92</c:v>
                </c:pt>
                <c:pt idx="11">
                  <c:v>102</c:v>
                </c:pt>
                <c:pt idx="12">
                  <c:v>114</c:v>
                </c:pt>
                <c:pt idx="13">
                  <c:v>103</c:v>
                </c:pt>
                <c:pt idx="14">
                  <c:v>106</c:v>
                </c:pt>
                <c:pt idx="15">
                  <c:v>155</c:v>
                </c:pt>
                <c:pt idx="16">
                  <c:v>144</c:v>
                </c:pt>
                <c:pt idx="17">
                  <c:v>126</c:v>
                </c:pt>
                <c:pt idx="18">
                  <c:v>110</c:v>
                </c:pt>
                <c:pt idx="19">
                  <c:v>105</c:v>
                </c:pt>
                <c:pt idx="20">
                  <c:v>105</c:v>
                </c:pt>
                <c:pt idx="21">
                  <c:v>108</c:v>
                </c:pt>
                <c:pt idx="22">
                  <c:v>110</c:v>
                </c:pt>
                <c:pt idx="23">
                  <c:v>77</c:v>
                </c:pt>
                <c:pt idx="24">
                  <c:v>73</c:v>
                </c:pt>
                <c:pt idx="25">
                  <c:v>79</c:v>
                </c:pt>
                <c:pt idx="26">
                  <c:v>101</c:v>
                </c:pt>
                <c:pt idx="27">
                  <c:v>96</c:v>
                </c:pt>
                <c:pt idx="28">
                  <c:v>81</c:v>
                </c:pt>
                <c:pt idx="2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D-485B-B014-23FBEBE837C4}"/>
            </c:ext>
          </c:extLst>
        </c:ser>
        <c:ser>
          <c:idx val="1"/>
          <c:order val="1"/>
          <c:tx>
            <c:strRef>
              <c:f>'mumbai tes'!$C$2</c:f>
              <c:strCache>
                <c:ptCount val="1"/>
                <c:pt idx="0">
                  <c:v>Forecasted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'mumbai tes'!$C$3:$C$32</c:f>
              <c:numCache>
                <c:formatCode>0.00</c:formatCode>
                <c:ptCount val="30"/>
                <c:pt idx="0">
                  <c:v>144.43639300000001</c:v>
                </c:pt>
                <c:pt idx="1">
                  <c:v>134.47063700000001</c:v>
                </c:pt>
                <c:pt idx="2">
                  <c:v>116.88352399999999</c:v>
                </c:pt>
                <c:pt idx="3">
                  <c:v>119.449129</c:v>
                </c:pt>
                <c:pt idx="4">
                  <c:v>124.231413</c:v>
                </c:pt>
                <c:pt idx="5">
                  <c:v>138.89516699999999</c:v>
                </c:pt>
                <c:pt idx="6">
                  <c:v>129.95119399999999</c:v>
                </c:pt>
                <c:pt idx="7">
                  <c:v>131.46186499999999</c:v>
                </c:pt>
                <c:pt idx="8">
                  <c:v>121.49611</c:v>
                </c:pt>
                <c:pt idx="9">
                  <c:v>103.908997</c:v>
                </c:pt>
                <c:pt idx="10">
                  <c:v>106.47460100000001</c:v>
                </c:pt>
                <c:pt idx="11">
                  <c:v>111.256885</c:v>
                </c:pt>
                <c:pt idx="12">
                  <c:v>125.92064000000001</c:v>
                </c:pt>
                <c:pt idx="13">
                  <c:v>116.97666700000001</c:v>
                </c:pt>
                <c:pt idx="14">
                  <c:v>118.48733799999999</c:v>
                </c:pt>
                <c:pt idx="15">
                  <c:v>108.521582</c:v>
                </c:pt>
                <c:pt idx="16">
                  <c:v>90.934469000000007</c:v>
                </c:pt>
                <c:pt idx="17">
                  <c:v>93.500073999999998</c:v>
                </c:pt>
                <c:pt idx="18">
                  <c:v>98.282358000000002</c:v>
                </c:pt>
                <c:pt idx="19">
                  <c:v>112.946113</c:v>
                </c:pt>
                <c:pt idx="20">
                  <c:v>104.002139</c:v>
                </c:pt>
                <c:pt idx="21">
                  <c:v>105.512811</c:v>
                </c:pt>
                <c:pt idx="22">
                  <c:v>95.547055</c:v>
                </c:pt>
                <c:pt idx="23">
                  <c:v>77.959941999999998</c:v>
                </c:pt>
                <c:pt idx="24">
                  <c:v>80.525547000000003</c:v>
                </c:pt>
                <c:pt idx="25">
                  <c:v>85.307830999999993</c:v>
                </c:pt>
                <c:pt idx="26">
                  <c:v>99.971585000000005</c:v>
                </c:pt>
                <c:pt idx="27">
                  <c:v>91.027612000000005</c:v>
                </c:pt>
                <c:pt idx="28">
                  <c:v>92.538284000000004</c:v>
                </c:pt>
                <c:pt idx="29">
                  <c:v>82.572528000000005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D-485B-B014-23FBEBE8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739167"/>
        <c:axId val="1584743743"/>
      </c:lineChart>
      <c:catAx>
        <c:axId val="15847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43743"/>
        <c:crosses val="autoZero"/>
        <c:auto val="1"/>
        <c:lblAlgn val="ctr"/>
        <c:lblOffset val="100"/>
        <c:noMultiLvlLbl val="0"/>
      </c:catAx>
      <c:valAx>
        <c:axId val="15847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Triple Exponential Smoothing Forecast on Chennai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'chennai tes'!$B$2</c:f>
              <c:strCache>
                <c:ptCount val="1"/>
                <c:pt idx="0">
                  <c:v>PM25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'chennai tes'!$B$3:$B$32</c:f>
              <c:numCache>
                <c:formatCode>0.00</c:formatCode>
                <c:ptCount val="30"/>
                <c:pt idx="0">
                  <c:v>127</c:v>
                </c:pt>
                <c:pt idx="1">
                  <c:v>138</c:v>
                </c:pt>
                <c:pt idx="2">
                  <c:v>153</c:v>
                </c:pt>
                <c:pt idx="3">
                  <c:v>157</c:v>
                </c:pt>
                <c:pt idx="4">
                  <c:v>138</c:v>
                </c:pt>
                <c:pt idx="5">
                  <c:v>139</c:v>
                </c:pt>
                <c:pt idx="6">
                  <c:v>77</c:v>
                </c:pt>
                <c:pt idx="7">
                  <c:v>51</c:v>
                </c:pt>
                <c:pt idx="8">
                  <c:v>61</c:v>
                </c:pt>
                <c:pt idx="9">
                  <c:v>62</c:v>
                </c:pt>
                <c:pt idx="10">
                  <c:v>54</c:v>
                </c:pt>
                <c:pt idx="11">
                  <c:v>79</c:v>
                </c:pt>
                <c:pt idx="12">
                  <c:v>97</c:v>
                </c:pt>
                <c:pt idx="13">
                  <c:v>139</c:v>
                </c:pt>
                <c:pt idx="14">
                  <c:v>164</c:v>
                </c:pt>
                <c:pt idx="15">
                  <c:v>167</c:v>
                </c:pt>
                <c:pt idx="16">
                  <c:v>165</c:v>
                </c:pt>
                <c:pt idx="17">
                  <c:v>151</c:v>
                </c:pt>
                <c:pt idx="18">
                  <c:v>170</c:v>
                </c:pt>
                <c:pt idx="19">
                  <c:v>173</c:v>
                </c:pt>
                <c:pt idx="20">
                  <c:v>173</c:v>
                </c:pt>
                <c:pt idx="21">
                  <c:v>167</c:v>
                </c:pt>
                <c:pt idx="22">
                  <c:v>143</c:v>
                </c:pt>
                <c:pt idx="23">
                  <c:v>133</c:v>
                </c:pt>
                <c:pt idx="24">
                  <c:v>138</c:v>
                </c:pt>
                <c:pt idx="25">
                  <c:v>127</c:v>
                </c:pt>
                <c:pt idx="26">
                  <c:v>143</c:v>
                </c:pt>
                <c:pt idx="27">
                  <c:v>122</c:v>
                </c:pt>
                <c:pt idx="28">
                  <c:v>107</c:v>
                </c:pt>
                <c:pt idx="2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4-4F59-875E-084A29AF227A}"/>
            </c:ext>
          </c:extLst>
        </c:ser>
        <c:ser>
          <c:idx val="1"/>
          <c:order val="1"/>
          <c:tx>
            <c:strRef>
              <c:f>'chennai tes'!$C$2</c:f>
              <c:strCache>
                <c:ptCount val="1"/>
                <c:pt idx="0">
                  <c:v>Forecasted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'chennai tes'!$C$3:$C$32</c:f>
              <c:numCache>
                <c:formatCode>0.00</c:formatCode>
                <c:ptCount val="30"/>
                <c:pt idx="0">
                  <c:v>92.687308999999999</c:v>
                </c:pt>
                <c:pt idx="1">
                  <c:v>82.512966000000006</c:v>
                </c:pt>
                <c:pt idx="2">
                  <c:v>71.924856000000005</c:v>
                </c:pt>
                <c:pt idx="3">
                  <c:v>61.309541000000003</c:v>
                </c:pt>
                <c:pt idx="4">
                  <c:v>85.055160999999998</c:v>
                </c:pt>
                <c:pt idx="5">
                  <c:v>91.228937000000002</c:v>
                </c:pt>
                <c:pt idx="6">
                  <c:v>107.595831</c:v>
                </c:pt>
                <c:pt idx="7">
                  <c:v>92.733261999999996</c:v>
                </c:pt>
                <c:pt idx="8">
                  <c:v>82.517561000000001</c:v>
                </c:pt>
                <c:pt idx="9">
                  <c:v>71.925315999999995</c:v>
                </c:pt>
                <c:pt idx="10">
                  <c:v>61.309587000000001</c:v>
                </c:pt>
                <c:pt idx="11">
                  <c:v>85.055166</c:v>
                </c:pt>
                <c:pt idx="12">
                  <c:v>91.228937999999999</c:v>
                </c:pt>
                <c:pt idx="13">
                  <c:v>107.595831</c:v>
                </c:pt>
                <c:pt idx="14">
                  <c:v>92.733261999999996</c:v>
                </c:pt>
                <c:pt idx="15">
                  <c:v>82.517561000000001</c:v>
                </c:pt>
                <c:pt idx="16">
                  <c:v>71.925315999999995</c:v>
                </c:pt>
                <c:pt idx="17">
                  <c:v>61.309587000000001</c:v>
                </c:pt>
                <c:pt idx="18">
                  <c:v>85.055166</c:v>
                </c:pt>
                <c:pt idx="19">
                  <c:v>91.228937999999999</c:v>
                </c:pt>
                <c:pt idx="20">
                  <c:v>107.595831</c:v>
                </c:pt>
                <c:pt idx="21">
                  <c:v>92.733261999999996</c:v>
                </c:pt>
                <c:pt idx="22">
                  <c:v>82.517561000000001</c:v>
                </c:pt>
                <c:pt idx="23">
                  <c:v>71.925315999999995</c:v>
                </c:pt>
                <c:pt idx="24">
                  <c:v>61.309587000000001</c:v>
                </c:pt>
                <c:pt idx="25">
                  <c:v>85.055166</c:v>
                </c:pt>
                <c:pt idx="26">
                  <c:v>91.228937999999999</c:v>
                </c:pt>
                <c:pt idx="27">
                  <c:v>107.595831</c:v>
                </c:pt>
                <c:pt idx="28">
                  <c:v>92.733261999999996</c:v>
                </c:pt>
                <c:pt idx="29">
                  <c:v>82.517561000000001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4-4F59-875E-084A29AF2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522623"/>
        <c:axId val="1374523039"/>
      </c:lineChart>
      <c:catAx>
        <c:axId val="137452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23039"/>
        <c:crosses val="autoZero"/>
        <c:auto val="1"/>
        <c:lblAlgn val="ctr"/>
        <c:lblOffset val="100"/>
        <c:noMultiLvlLbl val="0"/>
      </c:catAx>
      <c:valAx>
        <c:axId val="137452303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2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Triple Exponential Smoothing on Hyderabad dataset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'hyderabad tes'!$B$2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'hyderabad tes'!$B$3:$B$32</c:f>
              <c:numCache>
                <c:formatCode>0.00</c:formatCode>
                <c:ptCount val="30"/>
                <c:pt idx="0">
                  <c:v>165</c:v>
                </c:pt>
                <c:pt idx="1">
                  <c:v>169</c:v>
                </c:pt>
                <c:pt idx="2">
                  <c:v>169</c:v>
                </c:pt>
                <c:pt idx="3">
                  <c:v>159</c:v>
                </c:pt>
                <c:pt idx="4">
                  <c:v>128</c:v>
                </c:pt>
                <c:pt idx="5">
                  <c:v>120</c:v>
                </c:pt>
                <c:pt idx="6">
                  <c:v>145</c:v>
                </c:pt>
                <c:pt idx="7">
                  <c:v>133</c:v>
                </c:pt>
                <c:pt idx="8">
                  <c:v>103</c:v>
                </c:pt>
                <c:pt idx="9">
                  <c:v>133</c:v>
                </c:pt>
                <c:pt idx="10">
                  <c:v>153</c:v>
                </c:pt>
                <c:pt idx="11">
                  <c:v>151</c:v>
                </c:pt>
                <c:pt idx="12">
                  <c:v>163</c:v>
                </c:pt>
                <c:pt idx="13">
                  <c:v>171</c:v>
                </c:pt>
                <c:pt idx="14">
                  <c:v>165</c:v>
                </c:pt>
                <c:pt idx="15">
                  <c:v>164</c:v>
                </c:pt>
                <c:pt idx="16">
                  <c:v>162</c:v>
                </c:pt>
                <c:pt idx="17">
                  <c:v>176</c:v>
                </c:pt>
                <c:pt idx="18">
                  <c:v>175</c:v>
                </c:pt>
                <c:pt idx="19">
                  <c:v>171</c:v>
                </c:pt>
                <c:pt idx="20">
                  <c:v>186</c:v>
                </c:pt>
                <c:pt idx="21">
                  <c:v>189</c:v>
                </c:pt>
                <c:pt idx="22">
                  <c:v>185</c:v>
                </c:pt>
                <c:pt idx="23">
                  <c:v>186</c:v>
                </c:pt>
                <c:pt idx="24">
                  <c:v>177</c:v>
                </c:pt>
                <c:pt idx="25">
                  <c:v>163</c:v>
                </c:pt>
                <c:pt idx="26">
                  <c:v>145</c:v>
                </c:pt>
                <c:pt idx="27">
                  <c:v>136</c:v>
                </c:pt>
                <c:pt idx="28">
                  <c:v>137</c:v>
                </c:pt>
                <c:pt idx="2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5-4E87-B93D-D0C5B985543D}"/>
            </c:ext>
          </c:extLst>
        </c:ser>
        <c:ser>
          <c:idx val="1"/>
          <c:order val="1"/>
          <c:tx>
            <c:strRef>
              <c:f>'hyderabad tes'!$C$2</c:f>
              <c:strCache>
                <c:ptCount val="1"/>
                <c:pt idx="0">
                  <c:v>Forecasted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'hyderabad tes'!$C$3:$C$32</c:f>
              <c:numCache>
                <c:formatCode>0.00</c:formatCode>
                <c:ptCount val="30"/>
                <c:pt idx="0">
                  <c:v>147.84340499999999</c:v>
                </c:pt>
                <c:pt idx="1">
                  <c:v>140.192939</c:v>
                </c:pt>
                <c:pt idx="2">
                  <c:v>123.507571</c:v>
                </c:pt>
                <c:pt idx="3">
                  <c:v>127.705377</c:v>
                </c:pt>
                <c:pt idx="4">
                  <c:v>131.98810499999999</c:v>
                </c:pt>
                <c:pt idx="5">
                  <c:v>133.74201500000001</c:v>
                </c:pt>
                <c:pt idx="6">
                  <c:v>129.897233</c:v>
                </c:pt>
                <c:pt idx="7">
                  <c:v>147.84792100000001</c:v>
                </c:pt>
                <c:pt idx="8">
                  <c:v>140.19338999999999</c:v>
                </c:pt>
                <c:pt idx="9">
                  <c:v>123.507616</c:v>
                </c:pt>
                <c:pt idx="10">
                  <c:v>127.705382</c:v>
                </c:pt>
                <c:pt idx="11">
                  <c:v>131.98810599999999</c:v>
                </c:pt>
                <c:pt idx="12">
                  <c:v>133.74201500000001</c:v>
                </c:pt>
                <c:pt idx="13">
                  <c:v>129.897233</c:v>
                </c:pt>
                <c:pt idx="14">
                  <c:v>147.84792100000001</c:v>
                </c:pt>
                <c:pt idx="15">
                  <c:v>140.19338999999999</c:v>
                </c:pt>
                <c:pt idx="16">
                  <c:v>123.507616</c:v>
                </c:pt>
                <c:pt idx="17">
                  <c:v>127.705382</c:v>
                </c:pt>
                <c:pt idx="18">
                  <c:v>131.98810599999999</c:v>
                </c:pt>
                <c:pt idx="19">
                  <c:v>133.74201500000001</c:v>
                </c:pt>
                <c:pt idx="20">
                  <c:v>129.897233</c:v>
                </c:pt>
                <c:pt idx="21">
                  <c:v>147.84792100000001</c:v>
                </c:pt>
                <c:pt idx="22">
                  <c:v>140.19338999999999</c:v>
                </c:pt>
                <c:pt idx="23">
                  <c:v>123.507616</c:v>
                </c:pt>
                <c:pt idx="24">
                  <c:v>127.705382</c:v>
                </c:pt>
                <c:pt idx="25">
                  <c:v>131.98810599999999</c:v>
                </c:pt>
                <c:pt idx="26">
                  <c:v>133.74201500000001</c:v>
                </c:pt>
                <c:pt idx="27">
                  <c:v>129.897233</c:v>
                </c:pt>
                <c:pt idx="28">
                  <c:v>147.84792100000001</c:v>
                </c:pt>
                <c:pt idx="29">
                  <c:v>140.19338999999999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5-4E87-B93D-D0C5B9855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648271"/>
        <c:axId val="1526644527"/>
      </c:lineChart>
      <c:catAx>
        <c:axId val="15266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644527"/>
        <c:crosses val="autoZero"/>
        <c:auto val="1"/>
        <c:lblAlgn val="ctr"/>
        <c:lblOffset val="100"/>
        <c:noMultiLvlLbl val="0"/>
      </c:catAx>
      <c:valAx>
        <c:axId val="1526644527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64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Triple Exponential Smoothing on Kolkata</a:t>
            </a:r>
            <a:r>
              <a:rPr lang="en-IN" b="1" baseline="0"/>
              <a:t> dataset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'kolkata tes'!$B$2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'kolkata tes'!$B$3:$B$32</c:f>
              <c:numCache>
                <c:formatCode>0.00</c:formatCode>
                <c:ptCount val="30"/>
                <c:pt idx="0">
                  <c:v>245</c:v>
                </c:pt>
                <c:pt idx="1">
                  <c:v>111</c:v>
                </c:pt>
                <c:pt idx="2">
                  <c:v>195</c:v>
                </c:pt>
                <c:pt idx="3">
                  <c:v>123</c:v>
                </c:pt>
                <c:pt idx="4">
                  <c:v>48</c:v>
                </c:pt>
                <c:pt idx="5">
                  <c:v>105</c:v>
                </c:pt>
                <c:pt idx="6">
                  <c:v>158</c:v>
                </c:pt>
                <c:pt idx="7">
                  <c:v>160</c:v>
                </c:pt>
                <c:pt idx="8">
                  <c:v>175</c:v>
                </c:pt>
                <c:pt idx="9">
                  <c:v>215</c:v>
                </c:pt>
                <c:pt idx="10">
                  <c:v>200</c:v>
                </c:pt>
                <c:pt idx="11">
                  <c:v>221</c:v>
                </c:pt>
                <c:pt idx="12">
                  <c:v>242</c:v>
                </c:pt>
                <c:pt idx="13">
                  <c:v>321</c:v>
                </c:pt>
                <c:pt idx="14">
                  <c:v>256</c:v>
                </c:pt>
                <c:pt idx="15">
                  <c:v>214</c:v>
                </c:pt>
                <c:pt idx="16">
                  <c:v>219</c:v>
                </c:pt>
                <c:pt idx="17">
                  <c:v>188</c:v>
                </c:pt>
                <c:pt idx="18">
                  <c:v>192</c:v>
                </c:pt>
                <c:pt idx="19">
                  <c:v>223</c:v>
                </c:pt>
                <c:pt idx="20">
                  <c:v>225</c:v>
                </c:pt>
                <c:pt idx="21">
                  <c:v>265</c:v>
                </c:pt>
                <c:pt idx="22">
                  <c:v>273</c:v>
                </c:pt>
                <c:pt idx="23">
                  <c:v>237</c:v>
                </c:pt>
                <c:pt idx="24">
                  <c:v>245</c:v>
                </c:pt>
                <c:pt idx="25">
                  <c:v>234</c:v>
                </c:pt>
                <c:pt idx="26">
                  <c:v>228</c:v>
                </c:pt>
                <c:pt idx="27">
                  <c:v>223</c:v>
                </c:pt>
                <c:pt idx="28">
                  <c:v>217</c:v>
                </c:pt>
                <c:pt idx="29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9-4547-AC61-49D5A9ECEEFF}"/>
            </c:ext>
          </c:extLst>
        </c:ser>
        <c:ser>
          <c:idx val="1"/>
          <c:order val="1"/>
          <c:tx>
            <c:strRef>
              <c:f>'kolkata tes'!$C$2</c:f>
              <c:strCache>
                <c:ptCount val="1"/>
                <c:pt idx="0">
                  <c:v>Forecasted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'kolkata tes'!$C$3:$C$32</c:f>
              <c:numCache>
                <c:formatCode>0.00</c:formatCode>
                <c:ptCount val="30"/>
                <c:pt idx="0">
                  <c:v>186.734612</c:v>
                </c:pt>
                <c:pt idx="1">
                  <c:v>192.113495</c:v>
                </c:pt>
                <c:pt idx="2">
                  <c:v>197.577699</c:v>
                </c:pt>
                <c:pt idx="3">
                  <c:v>189.15132</c:v>
                </c:pt>
                <c:pt idx="4">
                  <c:v>188.69412299999999</c:v>
                </c:pt>
                <c:pt idx="5">
                  <c:v>182.007407</c:v>
                </c:pt>
                <c:pt idx="6">
                  <c:v>181.70078699999999</c:v>
                </c:pt>
                <c:pt idx="7">
                  <c:v>186.71790999999999</c:v>
                </c:pt>
                <c:pt idx="8">
                  <c:v>192.11182500000001</c:v>
                </c:pt>
                <c:pt idx="9">
                  <c:v>197.57753199999999</c:v>
                </c:pt>
                <c:pt idx="10">
                  <c:v>189.15130300000001</c:v>
                </c:pt>
                <c:pt idx="11">
                  <c:v>188.69412199999999</c:v>
                </c:pt>
                <c:pt idx="12">
                  <c:v>182.007407</c:v>
                </c:pt>
                <c:pt idx="13">
                  <c:v>181.70078699999999</c:v>
                </c:pt>
                <c:pt idx="14">
                  <c:v>186.71790999999999</c:v>
                </c:pt>
                <c:pt idx="15">
                  <c:v>192.11182500000001</c:v>
                </c:pt>
                <c:pt idx="16">
                  <c:v>197.57753199999999</c:v>
                </c:pt>
                <c:pt idx="17">
                  <c:v>189.15130300000001</c:v>
                </c:pt>
                <c:pt idx="18">
                  <c:v>188.69412199999999</c:v>
                </c:pt>
                <c:pt idx="19">
                  <c:v>182.007407</c:v>
                </c:pt>
                <c:pt idx="20">
                  <c:v>181.70078699999999</c:v>
                </c:pt>
                <c:pt idx="21">
                  <c:v>186.71790999999999</c:v>
                </c:pt>
                <c:pt idx="22">
                  <c:v>192.11182500000001</c:v>
                </c:pt>
                <c:pt idx="23">
                  <c:v>197.57753199999999</c:v>
                </c:pt>
                <c:pt idx="24">
                  <c:v>189.15130300000001</c:v>
                </c:pt>
                <c:pt idx="25">
                  <c:v>188.69412199999999</c:v>
                </c:pt>
                <c:pt idx="26">
                  <c:v>182.007407</c:v>
                </c:pt>
                <c:pt idx="27">
                  <c:v>181.70078699999999</c:v>
                </c:pt>
                <c:pt idx="28">
                  <c:v>186.71790999999999</c:v>
                </c:pt>
                <c:pt idx="29">
                  <c:v>192.11182500000001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9-4547-AC61-49D5A9EC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509727"/>
        <c:axId val="1374512639"/>
      </c:lineChart>
      <c:catAx>
        <c:axId val="13745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12639"/>
        <c:crosses val="autoZero"/>
        <c:auto val="1"/>
        <c:lblAlgn val="ctr"/>
        <c:lblOffset val="100"/>
        <c:noMultiLvlLbl val="0"/>
      </c:catAx>
      <c:valAx>
        <c:axId val="13745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0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20954</xdr:rowOff>
    </xdr:from>
    <xdr:to>
      <xdr:col>7</xdr:col>
      <xdr:colOff>369570</xdr:colOff>
      <xdr:row>26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33617</xdr:colOff>
      <xdr:row>2</xdr:row>
      <xdr:rowOff>33618</xdr:rowOff>
    </xdr:from>
    <xdr:to>
      <xdr:col>8</xdr:col>
      <xdr:colOff>239363</xdr:colOff>
      <xdr:row>19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735" y="414618"/>
          <a:ext cx="5413679" cy="3204882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44823</xdr:colOff>
      <xdr:row>2</xdr:row>
      <xdr:rowOff>44823</xdr:rowOff>
    </xdr:from>
    <xdr:to>
      <xdr:col>19</xdr:col>
      <xdr:colOff>571499</xdr:colOff>
      <xdr:row>18</xdr:row>
      <xdr:rowOff>179294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6235" y="425823"/>
          <a:ext cx="4762499" cy="3182471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44825</xdr:colOff>
      <xdr:row>23</xdr:row>
      <xdr:rowOff>33618</xdr:rowOff>
    </xdr:from>
    <xdr:to>
      <xdr:col>8</xdr:col>
      <xdr:colOff>211231</xdr:colOff>
      <xdr:row>41</xdr:row>
      <xdr:rowOff>156882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943" y="4415118"/>
          <a:ext cx="5378822" cy="3552264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33617</xdr:colOff>
      <xdr:row>23</xdr:row>
      <xdr:rowOff>19609</xdr:rowOff>
    </xdr:from>
    <xdr:to>
      <xdr:col>19</xdr:col>
      <xdr:colOff>571501</xdr:colOff>
      <xdr:row>41</xdr:row>
      <xdr:rowOff>145677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5029" y="4401109"/>
          <a:ext cx="4773707" cy="3555068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33617</xdr:colOff>
      <xdr:row>46</xdr:row>
      <xdr:rowOff>22412</xdr:rowOff>
    </xdr:from>
    <xdr:to>
      <xdr:col>14</xdr:col>
      <xdr:colOff>458881</xdr:colOff>
      <xdr:row>62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4323" y="8785412"/>
          <a:ext cx="5995148" cy="3025588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0</xdr:rowOff>
    </xdr:from>
    <xdr:to>
      <xdr:col>20</xdr:col>
      <xdr:colOff>600074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42861</xdr:colOff>
      <xdr:row>1</xdr:row>
      <xdr:rowOff>171448</xdr:rowOff>
    </xdr:from>
    <xdr:to>
      <xdr:col>20</xdr:col>
      <xdr:colOff>123824</xdr:colOff>
      <xdr:row>22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123824</xdr:rowOff>
    </xdr:from>
    <xdr:to>
      <xdr:col>21</xdr:col>
      <xdr:colOff>552450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2</xdr:row>
      <xdr:rowOff>38100</xdr:rowOff>
    </xdr:from>
    <xdr:to>
      <xdr:col>20</xdr:col>
      <xdr:colOff>514349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28575</xdr:rowOff>
    </xdr:from>
    <xdr:to>
      <xdr:col>21</xdr:col>
      <xdr:colOff>104775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H11" sqref="H11"/>
    </sheetView>
  </sheetViews>
  <sheetFormatPr defaultRowHeight="14.4" x14ac:dyDescent="0.3"/>
  <cols>
    <col min="1" max="1" width="11.44140625" customWidth="1"/>
    <col min="6" max="8" width="16.33203125" customWidth="1"/>
    <col min="9" max="9" width="21.44140625" customWidth="1"/>
    <col min="10" max="10" width="21.88671875" customWidth="1"/>
    <col min="11" max="11" width="15.44140625" customWidth="1"/>
    <col min="12" max="12" width="15.5546875" customWidth="1"/>
  </cols>
  <sheetData>
    <row r="1" spans="1:12" x14ac:dyDescent="0.3">
      <c r="A1" t="s">
        <v>0</v>
      </c>
    </row>
    <row r="3" spans="1:12" x14ac:dyDescent="0.3">
      <c r="A3" s="17" t="s">
        <v>5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11</v>
      </c>
      <c r="G3" s="17" t="s">
        <v>52</v>
      </c>
      <c r="H3" s="17" t="s">
        <v>53</v>
      </c>
      <c r="I3" s="17" t="s">
        <v>17</v>
      </c>
      <c r="J3" s="17" t="s">
        <v>20</v>
      </c>
    </row>
    <row r="4" spans="1:12" x14ac:dyDescent="0.3">
      <c r="A4" s="17" t="s">
        <v>6</v>
      </c>
      <c r="B4" s="18">
        <v>0.3</v>
      </c>
      <c r="C4" s="18">
        <v>0.6</v>
      </c>
      <c r="D4" s="18">
        <v>0.4</v>
      </c>
      <c r="E4" s="18">
        <v>0.1</v>
      </c>
      <c r="F4" s="18">
        <v>14.45</v>
      </c>
      <c r="G4" s="18">
        <v>0.09</v>
      </c>
      <c r="H4" s="13">
        <v>-1.4</v>
      </c>
      <c r="I4" s="16" t="s">
        <v>18</v>
      </c>
      <c r="J4" s="16" t="s">
        <v>19</v>
      </c>
    </row>
    <row r="5" spans="1:12" x14ac:dyDescent="0.3">
      <c r="A5" s="25" t="s">
        <v>7</v>
      </c>
      <c r="B5" s="26">
        <v>0.2</v>
      </c>
      <c r="C5" s="26">
        <v>0.9</v>
      </c>
      <c r="D5" s="26">
        <v>0.6</v>
      </c>
      <c r="E5" s="26">
        <v>0.1</v>
      </c>
      <c r="F5" s="26">
        <v>13.09</v>
      </c>
      <c r="G5" s="26">
        <v>0.12</v>
      </c>
      <c r="H5" s="14">
        <v>0.28999999999999998</v>
      </c>
      <c r="I5" s="27" t="s">
        <v>19</v>
      </c>
      <c r="J5" s="27" t="s">
        <v>19</v>
      </c>
    </row>
    <row r="6" spans="1:12" x14ac:dyDescent="0.3">
      <c r="A6" s="17" t="s">
        <v>8</v>
      </c>
      <c r="B6" s="11">
        <v>0.2</v>
      </c>
      <c r="C6" s="11">
        <v>0.6</v>
      </c>
      <c r="D6" s="11">
        <v>0.2</v>
      </c>
      <c r="E6" s="11">
        <v>0.1</v>
      </c>
      <c r="F6" s="11">
        <v>35.32</v>
      </c>
      <c r="G6" s="11">
        <v>0.35</v>
      </c>
      <c r="H6" s="12">
        <v>-0.18</v>
      </c>
      <c r="I6" s="16" t="s">
        <v>18</v>
      </c>
      <c r="J6" s="16" t="s">
        <v>21</v>
      </c>
    </row>
    <row r="7" spans="1:12" x14ac:dyDescent="0.3">
      <c r="A7" s="17" t="s">
        <v>9</v>
      </c>
      <c r="B7" s="11">
        <v>0.1</v>
      </c>
      <c r="C7" s="11">
        <v>0.1</v>
      </c>
      <c r="D7" s="11">
        <v>0.3</v>
      </c>
      <c r="E7" s="11">
        <v>0.1</v>
      </c>
      <c r="F7" s="11">
        <v>19.579999999999998</v>
      </c>
      <c r="G7" s="11">
        <v>0.13</v>
      </c>
      <c r="H7" s="12">
        <v>-0.38</v>
      </c>
      <c r="I7" s="16" t="s">
        <v>18</v>
      </c>
      <c r="J7" s="16" t="s">
        <v>22</v>
      </c>
    </row>
    <row r="8" spans="1:12" x14ac:dyDescent="0.3">
      <c r="A8" s="17" t="s">
        <v>10</v>
      </c>
      <c r="B8" s="11">
        <v>0.3</v>
      </c>
      <c r="C8" s="11">
        <v>0.7</v>
      </c>
      <c r="D8" s="11">
        <v>0.1</v>
      </c>
      <c r="E8" s="11">
        <v>0.1</v>
      </c>
      <c r="F8" s="11">
        <v>34.57</v>
      </c>
      <c r="G8" s="11">
        <v>0.28000000000000003</v>
      </c>
      <c r="H8" s="12">
        <v>0.04</v>
      </c>
      <c r="I8" s="16" t="s">
        <v>18</v>
      </c>
      <c r="J8" s="16" t="s">
        <v>22</v>
      </c>
    </row>
    <row r="11" spans="1:12" ht="14.4" customHeight="1" x14ac:dyDescent="0.3">
      <c r="J11" s="45" t="s">
        <v>42</v>
      </c>
      <c r="K11" s="46"/>
      <c r="L11" s="47"/>
    </row>
    <row r="12" spans="1:12" x14ac:dyDescent="0.3">
      <c r="J12" s="48"/>
      <c r="K12" s="49"/>
      <c r="L12" s="50"/>
    </row>
    <row r="13" spans="1:12" x14ac:dyDescent="0.3">
      <c r="J13" s="16" t="s">
        <v>39</v>
      </c>
      <c r="K13" s="29" t="s">
        <v>40</v>
      </c>
      <c r="L13" s="29" t="s">
        <v>41</v>
      </c>
    </row>
    <row r="14" spans="1:12" x14ac:dyDescent="0.3">
      <c r="J14" s="16" t="s">
        <v>6</v>
      </c>
      <c r="K14" s="19">
        <v>5.6151995925330796E-6</v>
      </c>
      <c r="L14" s="29" t="str">
        <f>IF(K14&lt;0.05,"YES","NO")</f>
        <v>YES</v>
      </c>
    </row>
    <row r="15" spans="1:12" x14ac:dyDescent="0.3">
      <c r="J15" s="16" t="s">
        <v>7</v>
      </c>
      <c r="K15" s="19">
        <v>1.1093E-2</v>
      </c>
      <c r="L15" s="29" t="str">
        <f t="shared" ref="L15:L18" si="0">IF(K15&lt;0.05,"YES","NO")</f>
        <v>YES</v>
      </c>
    </row>
    <row r="16" spans="1:12" x14ac:dyDescent="0.3">
      <c r="J16" s="16" t="s">
        <v>8</v>
      </c>
      <c r="K16" s="19">
        <v>1.2799999999999999E-4</v>
      </c>
      <c r="L16" s="29" t="str">
        <f t="shared" si="0"/>
        <v>YES</v>
      </c>
    </row>
    <row r="17" spans="10:12" x14ac:dyDescent="0.3">
      <c r="J17" s="16" t="s">
        <v>9</v>
      </c>
      <c r="K17" s="19">
        <v>2.2024000000000002E-3</v>
      </c>
      <c r="L17" s="29" t="str">
        <f t="shared" si="0"/>
        <v>YES</v>
      </c>
    </row>
    <row r="18" spans="10:12" x14ac:dyDescent="0.3">
      <c r="J18" s="16" t="s">
        <v>10</v>
      </c>
      <c r="K18" s="19">
        <v>1.13008E-2</v>
      </c>
      <c r="L18" s="29" t="str">
        <f t="shared" si="0"/>
        <v>YES</v>
      </c>
    </row>
    <row r="19" spans="10:12" x14ac:dyDescent="0.3">
      <c r="K19" s="20"/>
    </row>
  </sheetData>
  <mergeCells count="1">
    <mergeCell ref="J11:L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6"/>
  <sheetViews>
    <sheetView topLeftCell="B1" workbookViewId="0">
      <selection activeCell="K6" sqref="K6"/>
    </sheetView>
  </sheetViews>
  <sheetFormatPr defaultRowHeight="14.4" x14ac:dyDescent="0.3"/>
  <cols>
    <col min="1" max="1" width="11.44140625" customWidth="1"/>
    <col min="2" max="6" width="10.6640625" customWidth="1"/>
    <col min="8" max="9" width="12.33203125" customWidth="1"/>
    <col min="10" max="10" width="21.33203125" customWidth="1"/>
    <col min="11" max="11" width="17.88671875" customWidth="1"/>
    <col min="12" max="12" width="18.88671875" customWidth="1"/>
    <col min="13" max="13" width="13.44140625" customWidth="1"/>
    <col min="14" max="14" width="14.88671875" customWidth="1"/>
    <col min="15" max="15" width="14.109375" customWidth="1"/>
  </cols>
  <sheetData>
    <row r="2" spans="1:15" x14ac:dyDescent="0.3">
      <c r="A2" s="34" t="s">
        <v>16</v>
      </c>
      <c r="B2" s="34" t="s">
        <v>23</v>
      </c>
      <c r="C2" s="34"/>
      <c r="D2" s="34"/>
      <c r="E2" s="34"/>
      <c r="F2" s="34"/>
      <c r="H2" s="37" t="s">
        <v>24</v>
      </c>
      <c r="I2" s="37"/>
      <c r="J2" s="37"/>
      <c r="K2" s="37"/>
      <c r="L2" s="37"/>
      <c r="M2" s="37"/>
      <c r="N2" s="37"/>
      <c r="O2" s="37"/>
    </row>
    <row r="3" spans="1:15" x14ac:dyDescent="0.3">
      <c r="A3" s="34"/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</row>
    <row r="4" spans="1:15" x14ac:dyDescent="0.3">
      <c r="A4" s="8">
        <v>44640</v>
      </c>
      <c r="B4" s="7">
        <v>155</v>
      </c>
      <c r="C4" s="7">
        <v>150</v>
      </c>
      <c r="D4" s="6">
        <v>127</v>
      </c>
      <c r="E4" s="6">
        <v>165</v>
      </c>
      <c r="F4" s="6">
        <v>245</v>
      </c>
      <c r="H4" s="35" t="s">
        <v>23</v>
      </c>
      <c r="I4" s="35" t="s">
        <v>31</v>
      </c>
      <c r="J4" s="40" t="s">
        <v>36</v>
      </c>
      <c r="K4" s="35" t="s">
        <v>57</v>
      </c>
      <c r="L4" s="35"/>
      <c r="M4" s="36" t="s">
        <v>29</v>
      </c>
      <c r="N4" s="36" t="s">
        <v>28</v>
      </c>
      <c r="O4" s="35" t="s">
        <v>27</v>
      </c>
    </row>
    <row r="5" spans="1:15" x14ac:dyDescent="0.3">
      <c r="A5" s="8">
        <v>44641</v>
      </c>
      <c r="B5" s="7">
        <v>186</v>
      </c>
      <c r="C5" s="7">
        <v>146</v>
      </c>
      <c r="D5" s="6">
        <v>138</v>
      </c>
      <c r="E5" s="6">
        <v>169</v>
      </c>
      <c r="F5" s="6">
        <v>111</v>
      </c>
      <c r="H5" s="35"/>
      <c r="I5" s="35"/>
      <c r="J5" s="41"/>
      <c r="K5" s="22" t="s">
        <v>26</v>
      </c>
      <c r="L5" s="22" t="s">
        <v>14</v>
      </c>
      <c r="M5" s="36"/>
      <c r="N5" s="36"/>
      <c r="O5" s="35"/>
    </row>
    <row r="6" spans="1:15" x14ac:dyDescent="0.3">
      <c r="A6" s="8">
        <v>44642</v>
      </c>
      <c r="B6" s="7">
        <v>154</v>
      </c>
      <c r="C6" s="7">
        <v>100</v>
      </c>
      <c r="D6" s="6">
        <v>153</v>
      </c>
      <c r="E6" s="6">
        <v>169</v>
      </c>
      <c r="F6" s="6">
        <v>195</v>
      </c>
      <c r="H6" s="11" t="s">
        <v>6</v>
      </c>
      <c r="I6" s="12">
        <f>AVERAGE(B4:B33)</f>
        <v>160.23333333333332</v>
      </c>
      <c r="J6" s="12">
        <f>AVERAGE('delhi tes'!$C$3:$C$32)</f>
        <v>169.35742760000002</v>
      </c>
      <c r="K6" s="12">
        <f>_xlfn.VAR.P(B4:B33)</f>
        <v>124.97888888888887</v>
      </c>
      <c r="L6" s="12">
        <v>58.99</v>
      </c>
      <c r="M6" s="30">
        <f>AVERAGE('delhi tes'!$D$3:$D$32)</f>
        <v>142.24757744147237</v>
      </c>
      <c r="N6" s="30">
        <f>1-L6/K6</f>
        <v>0.52800028449249203</v>
      </c>
      <c r="O6" s="13">
        <v>14.45</v>
      </c>
    </row>
    <row r="7" spans="1:15" x14ac:dyDescent="0.3">
      <c r="A7" s="8">
        <v>44643</v>
      </c>
      <c r="B7" s="7">
        <v>159</v>
      </c>
      <c r="C7" s="7">
        <v>94</v>
      </c>
      <c r="D7" s="6">
        <v>157</v>
      </c>
      <c r="E7" s="6">
        <v>159</v>
      </c>
      <c r="F7" s="6">
        <v>123</v>
      </c>
      <c r="H7" s="11" t="s">
        <v>7</v>
      </c>
      <c r="I7" s="12">
        <f>AVERAGE(C4:C33)</f>
        <v>109.16666666666667</v>
      </c>
      <c r="J7" s="12">
        <f>AVERAGE('mumbai tes'!$C$3:$C$32)</f>
        <v>108.78168300000002</v>
      </c>
      <c r="K7" s="12">
        <f>_xlfn.VAR.P(C4:C33)</f>
        <v>547.53888888888889</v>
      </c>
      <c r="L7" s="12">
        <v>313.39999999999998</v>
      </c>
      <c r="M7" s="30">
        <f>AVERAGE('mumbai tes'!$D$3:$D$32)</f>
        <v>313.54838088089519</v>
      </c>
      <c r="N7" s="30">
        <f t="shared" ref="N7:N10" si="0">1-L7/K7</f>
        <v>0.42762056474933297</v>
      </c>
      <c r="O7" s="14">
        <v>13.09</v>
      </c>
    </row>
    <row r="8" spans="1:15" x14ac:dyDescent="0.3">
      <c r="A8" s="8">
        <v>44644</v>
      </c>
      <c r="B8" s="7">
        <v>151</v>
      </c>
      <c r="C8" s="7">
        <v>126</v>
      </c>
      <c r="D8" s="6">
        <v>138</v>
      </c>
      <c r="E8" s="6">
        <v>128</v>
      </c>
      <c r="F8" s="6">
        <v>48</v>
      </c>
      <c r="H8" s="11" t="s">
        <v>8</v>
      </c>
      <c r="I8" s="12">
        <f>AVERAGE(D4:D33)</f>
        <v>127.86666666666666</v>
      </c>
      <c r="J8" s="12">
        <f>AVERAGE('chennai tes'!$C$3:$C$32)</f>
        <v>84.822080233333367</v>
      </c>
      <c r="K8" s="12">
        <f>_xlfn.VAR.P(D4:D33)</f>
        <v>1375.7822222222221</v>
      </c>
      <c r="L8" s="12">
        <v>181.81</v>
      </c>
      <c r="M8" s="30">
        <f>AVERAGE('chennai tes'!$D$3:$D$32)</f>
        <v>2034.65099619177</v>
      </c>
      <c r="N8" s="30">
        <f t="shared" si="0"/>
        <v>0.86784972427806728</v>
      </c>
      <c r="O8" s="12">
        <v>35.32</v>
      </c>
    </row>
    <row r="9" spans="1:15" x14ac:dyDescent="0.3">
      <c r="A9" s="8">
        <v>44645</v>
      </c>
      <c r="B9" s="7">
        <v>151</v>
      </c>
      <c r="C9" s="7">
        <v>137</v>
      </c>
      <c r="D9" s="6">
        <v>139</v>
      </c>
      <c r="E9" s="6">
        <v>120</v>
      </c>
      <c r="F9" s="6">
        <v>105</v>
      </c>
      <c r="H9" s="11" t="s">
        <v>9</v>
      </c>
      <c r="I9" s="12">
        <f>AVERAGE(E4:E33)</f>
        <v>157.6</v>
      </c>
      <c r="J9" s="12">
        <f>AVERAGE('hyderabad tes'!$C$3:$C$32)</f>
        <v>134.25209816666666</v>
      </c>
      <c r="K9" s="12">
        <f>_xlfn.VAR.P(E4:E33)</f>
        <v>434.84</v>
      </c>
      <c r="L9" s="12">
        <v>61.04</v>
      </c>
      <c r="M9" s="30">
        <f>AVERAGE('hyderabad tes'!$D$3:$D$32)</f>
        <v>606.16505266027355</v>
      </c>
      <c r="N9" s="30">
        <f t="shared" si="0"/>
        <v>0.85962652929813266</v>
      </c>
      <c r="O9" s="12">
        <v>19.579999999999998</v>
      </c>
    </row>
    <row r="10" spans="1:15" x14ac:dyDescent="0.3">
      <c r="A10" s="8">
        <v>44646</v>
      </c>
      <c r="B10" s="7">
        <v>158</v>
      </c>
      <c r="C10" s="7">
        <v>131</v>
      </c>
      <c r="D10" s="6">
        <v>77</v>
      </c>
      <c r="E10" s="6">
        <v>145</v>
      </c>
      <c r="F10" s="6">
        <v>158</v>
      </c>
      <c r="H10" s="11" t="s">
        <v>10</v>
      </c>
      <c r="I10" s="12">
        <f>AVERAGE(F4:F33)</f>
        <v>204</v>
      </c>
      <c r="J10" s="12">
        <f>AVERAGE('kolkata tes'!$C$3:$C$32)</f>
        <v>188.35639453333334</v>
      </c>
      <c r="K10" s="12">
        <f>_xlfn.VAR.P(F4:F33)</f>
        <v>3044.6206896551726</v>
      </c>
      <c r="L10" s="12">
        <v>25.51</v>
      </c>
      <c r="M10" s="30">
        <f>AVERAGE('kolkata tes'!$D$3:$D$32)</f>
        <v>270.23668958426089</v>
      </c>
      <c r="N10" s="30">
        <f t="shared" si="0"/>
        <v>0.99162128796973747</v>
      </c>
      <c r="O10" s="12">
        <v>34.57</v>
      </c>
    </row>
    <row r="11" spans="1:15" x14ac:dyDescent="0.3">
      <c r="A11" s="8">
        <v>44647</v>
      </c>
      <c r="B11" s="7">
        <v>148</v>
      </c>
      <c r="C11" s="7">
        <v>146</v>
      </c>
      <c r="D11" s="6">
        <v>51</v>
      </c>
      <c r="E11" s="6">
        <v>133</v>
      </c>
      <c r="F11" s="6">
        <v>160</v>
      </c>
    </row>
    <row r="12" spans="1:15" x14ac:dyDescent="0.3">
      <c r="A12" s="8">
        <v>44648</v>
      </c>
      <c r="B12" s="7">
        <v>150</v>
      </c>
      <c r="C12" s="7">
        <v>96</v>
      </c>
      <c r="D12" s="6">
        <v>61</v>
      </c>
      <c r="E12" s="6">
        <v>103</v>
      </c>
      <c r="F12" s="6">
        <v>175</v>
      </c>
    </row>
    <row r="13" spans="1:15" x14ac:dyDescent="0.3">
      <c r="A13" s="8">
        <v>44649</v>
      </c>
      <c r="B13" s="7">
        <v>155</v>
      </c>
      <c r="C13" s="7">
        <v>88</v>
      </c>
      <c r="D13" s="6">
        <v>62</v>
      </c>
      <c r="E13" s="6">
        <v>133</v>
      </c>
      <c r="F13" s="6">
        <v>215</v>
      </c>
      <c r="H13" s="31" t="s">
        <v>29</v>
      </c>
      <c r="I13" s="38" t="s">
        <v>30</v>
      </c>
      <c r="J13" s="38"/>
      <c r="K13" s="38"/>
    </row>
    <row r="14" spans="1:15" x14ac:dyDescent="0.3">
      <c r="A14" s="8">
        <v>44650</v>
      </c>
      <c r="B14" s="7">
        <v>163</v>
      </c>
      <c r="C14" s="7">
        <v>92</v>
      </c>
      <c r="D14" s="6">
        <v>54</v>
      </c>
      <c r="E14" s="6">
        <v>153</v>
      </c>
      <c r="F14" s="6">
        <v>200</v>
      </c>
    </row>
    <row r="15" spans="1:15" x14ac:dyDescent="0.3">
      <c r="A15" s="8">
        <v>44651</v>
      </c>
      <c r="B15" s="7">
        <v>189</v>
      </c>
      <c r="C15" s="7">
        <v>102</v>
      </c>
      <c r="D15" s="6">
        <v>79</v>
      </c>
      <c r="E15" s="6">
        <v>151</v>
      </c>
      <c r="F15" s="6">
        <v>221</v>
      </c>
      <c r="H15" s="39" t="s">
        <v>43</v>
      </c>
      <c r="I15" s="39"/>
      <c r="J15" s="39"/>
      <c r="K15" s="39"/>
      <c r="L15" s="21"/>
      <c r="M15" s="9"/>
      <c r="N15" s="9"/>
    </row>
    <row r="16" spans="1:15" x14ac:dyDescent="0.3">
      <c r="A16" s="8">
        <v>44652</v>
      </c>
      <c r="B16" s="7">
        <v>140</v>
      </c>
      <c r="C16" s="7">
        <v>114</v>
      </c>
      <c r="D16" s="6">
        <v>97</v>
      </c>
      <c r="E16" s="6">
        <v>163</v>
      </c>
      <c r="F16" s="6">
        <v>242</v>
      </c>
      <c r="H16" s="39"/>
      <c r="I16" s="39"/>
      <c r="J16" s="39"/>
      <c r="K16" s="39"/>
      <c r="L16" s="21"/>
    </row>
    <row r="17" spans="1:14" x14ac:dyDescent="0.3">
      <c r="A17" s="8">
        <v>44653</v>
      </c>
      <c r="B17" s="7">
        <v>163</v>
      </c>
      <c r="C17" s="7">
        <v>103</v>
      </c>
      <c r="D17" s="6">
        <v>139</v>
      </c>
      <c r="E17" s="6">
        <v>171</v>
      </c>
      <c r="F17" s="6">
        <v>321</v>
      </c>
      <c r="H17" s="35" t="s">
        <v>25</v>
      </c>
      <c r="I17" s="35"/>
      <c r="J17" s="35" t="s">
        <v>33</v>
      </c>
      <c r="K17" s="35" t="s">
        <v>34</v>
      </c>
    </row>
    <row r="18" spans="1:14" x14ac:dyDescent="0.3">
      <c r="A18" s="8">
        <v>44654</v>
      </c>
      <c r="B18" s="7">
        <v>153</v>
      </c>
      <c r="C18" s="7">
        <v>106</v>
      </c>
      <c r="D18" s="6">
        <v>164</v>
      </c>
      <c r="E18" s="6">
        <v>165</v>
      </c>
      <c r="F18" s="6">
        <v>256</v>
      </c>
      <c r="H18" s="17" t="s">
        <v>26</v>
      </c>
      <c r="I18" s="17" t="s">
        <v>29</v>
      </c>
      <c r="J18" s="35"/>
      <c r="K18" s="35"/>
    </row>
    <row r="19" spans="1:14" x14ac:dyDescent="0.3">
      <c r="A19" s="8">
        <v>44655</v>
      </c>
      <c r="B19" s="7">
        <v>169</v>
      </c>
      <c r="C19" s="7">
        <v>155</v>
      </c>
      <c r="D19" s="6">
        <v>167</v>
      </c>
      <c r="E19" s="6">
        <v>164</v>
      </c>
      <c r="F19" s="6">
        <v>214</v>
      </c>
      <c r="H19" s="12">
        <v>124.98</v>
      </c>
      <c r="I19" s="12">
        <v>142.25</v>
      </c>
      <c r="J19" s="11" t="s">
        <v>18</v>
      </c>
      <c r="K19" s="11" t="str">
        <f>IF(I19-H19&lt;0,"decrease","increase")</f>
        <v>increase</v>
      </c>
    </row>
    <row r="20" spans="1:14" x14ac:dyDescent="0.3">
      <c r="A20" s="8">
        <v>44656</v>
      </c>
      <c r="B20" s="7">
        <v>163</v>
      </c>
      <c r="C20" s="7">
        <v>144</v>
      </c>
      <c r="D20" s="6">
        <v>165</v>
      </c>
      <c r="E20" s="6">
        <v>162</v>
      </c>
      <c r="F20" s="6">
        <v>219</v>
      </c>
      <c r="H20" s="12">
        <v>547.54</v>
      </c>
      <c r="I20" s="12">
        <v>313.55</v>
      </c>
      <c r="J20" s="15" t="s">
        <v>19</v>
      </c>
      <c r="K20" s="11" t="str">
        <f>IF(I20-H20&lt;0,"decrease","increase")</f>
        <v>decrease</v>
      </c>
    </row>
    <row r="21" spans="1:14" x14ac:dyDescent="0.3">
      <c r="A21" s="8">
        <v>44657</v>
      </c>
      <c r="B21" s="7">
        <v>167</v>
      </c>
      <c r="C21" s="7">
        <v>126</v>
      </c>
      <c r="D21" s="6">
        <v>151</v>
      </c>
      <c r="E21" s="6">
        <v>176</v>
      </c>
      <c r="F21" s="6">
        <v>188</v>
      </c>
      <c r="H21" s="12">
        <v>1375.78</v>
      </c>
      <c r="I21" s="12">
        <v>2034.65</v>
      </c>
      <c r="J21" s="11" t="s">
        <v>18</v>
      </c>
      <c r="K21" s="11" t="str">
        <f>IF(I21-H21&lt;0,"decrease","increase")</f>
        <v>increase</v>
      </c>
    </row>
    <row r="22" spans="1:14" x14ac:dyDescent="0.3">
      <c r="A22" s="8">
        <v>44658</v>
      </c>
      <c r="B22" s="7">
        <v>181</v>
      </c>
      <c r="C22" s="7">
        <v>110</v>
      </c>
      <c r="D22" s="6">
        <v>170</v>
      </c>
      <c r="E22" s="6">
        <v>175</v>
      </c>
      <c r="F22" s="6">
        <v>192</v>
      </c>
      <c r="H22" s="12">
        <v>434.84</v>
      </c>
      <c r="I22" s="12">
        <v>606.16999999999996</v>
      </c>
      <c r="J22" s="11" t="s">
        <v>18</v>
      </c>
      <c r="K22" s="11" t="str">
        <f>IF(I22-H22&lt;0,"decrease","increase")</f>
        <v>increase</v>
      </c>
    </row>
    <row r="23" spans="1:14" x14ac:dyDescent="0.3">
      <c r="A23" s="8">
        <v>44659</v>
      </c>
      <c r="B23" s="7">
        <v>152</v>
      </c>
      <c r="C23" s="7">
        <v>105</v>
      </c>
      <c r="D23" s="6">
        <v>173</v>
      </c>
      <c r="E23" s="6">
        <v>171</v>
      </c>
      <c r="F23" s="6">
        <v>223</v>
      </c>
      <c r="H23" s="12">
        <v>2972.13</v>
      </c>
      <c r="I23" s="12">
        <v>302.52</v>
      </c>
      <c r="J23" s="11" t="s">
        <v>18</v>
      </c>
      <c r="K23" s="11" t="str">
        <f>IF(I23-H23&lt;0,"decrease","increase")</f>
        <v>decrease</v>
      </c>
    </row>
    <row r="24" spans="1:14" x14ac:dyDescent="0.3">
      <c r="A24" s="8">
        <v>44660</v>
      </c>
      <c r="B24" s="7">
        <v>154</v>
      </c>
      <c r="C24" s="7">
        <v>105</v>
      </c>
      <c r="D24" s="6">
        <v>173</v>
      </c>
      <c r="E24" s="6">
        <v>186</v>
      </c>
      <c r="F24" s="6">
        <v>225</v>
      </c>
    </row>
    <row r="25" spans="1:14" x14ac:dyDescent="0.3">
      <c r="A25" s="8">
        <v>44661</v>
      </c>
      <c r="B25" s="7">
        <v>165</v>
      </c>
      <c r="C25" s="7">
        <v>108</v>
      </c>
      <c r="D25" s="6">
        <v>167</v>
      </c>
      <c r="E25" s="6">
        <v>189</v>
      </c>
      <c r="F25" s="6">
        <v>265</v>
      </c>
      <c r="H25" s="10" t="s">
        <v>35</v>
      </c>
      <c r="I25" s="10"/>
      <c r="J25" s="10"/>
      <c r="K25" s="10"/>
      <c r="L25" s="10"/>
      <c r="M25" s="10"/>
      <c r="N25" s="10"/>
    </row>
    <row r="26" spans="1:14" x14ac:dyDescent="0.3">
      <c r="A26" s="8">
        <v>44662</v>
      </c>
      <c r="B26" s="7">
        <v>163</v>
      </c>
      <c r="C26" s="7">
        <v>110</v>
      </c>
      <c r="D26" s="6">
        <v>143</v>
      </c>
      <c r="E26" s="6">
        <v>185</v>
      </c>
      <c r="F26" s="6">
        <v>273</v>
      </c>
    </row>
    <row r="27" spans="1:14" ht="18" x14ac:dyDescent="0.3">
      <c r="A27" s="8">
        <v>44663</v>
      </c>
      <c r="B27" s="7">
        <v>151</v>
      </c>
      <c r="C27" s="7">
        <v>77</v>
      </c>
      <c r="D27" s="6">
        <v>133</v>
      </c>
      <c r="E27" s="6">
        <v>186</v>
      </c>
      <c r="F27" s="6">
        <v>237</v>
      </c>
      <c r="H27" s="33" t="s">
        <v>37</v>
      </c>
      <c r="I27" s="33"/>
      <c r="J27" s="33"/>
      <c r="K27" s="33"/>
      <c r="L27" s="33"/>
      <c r="M27" s="33"/>
    </row>
    <row r="28" spans="1:14" x14ac:dyDescent="0.3">
      <c r="A28" s="8">
        <v>44664</v>
      </c>
      <c r="B28" s="7">
        <v>164</v>
      </c>
      <c r="C28" s="7">
        <v>73</v>
      </c>
      <c r="D28" s="6">
        <v>138</v>
      </c>
      <c r="E28" s="6">
        <v>177</v>
      </c>
      <c r="F28" s="6">
        <v>245</v>
      </c>
      <c r="H28" s="32" t="s">
        <v>38</v>
      </c>
      <c r="I28" s="32"/>
      <c r="J28" s="32"/>
      <c r="K28" s="32"/>
      <c r="L28" s="32"/>
      <c r="M28" s="32"/>
    </row>
    <row r="29" spans="1:14" x14ac:dyDescent="0.3">
      <c r="A29" s="8">
        <v>44665</v>
      </c>
      <c r="B29" s="7">
        <v>152</v>
      </c>
      <c r="C29" s="7">
        <v>79</v>
      </c>
      <c r="D29" s="6">
        <v>127</v>
      </c>
      <c r="E29" s="6">
        <v>163</v>
      </c>
      <c r="F29" s="6" t="s">
        <v>56</v>
      </c>
      <c r="H29" s="32"/>
      <c r="I29" s="32"/>
      <c r="J29" s="32"/>
      <c r="K29" s="32"/>
      <c r="L29" s="32"/>
      <c r="M29" s="32"/>
    </row>
    <row r="30" spans="1:14" x14ac:dyDescent="0.3">
      <c r="A30" s="8">
        <v>44666</v>
      </c>
      <c r="B30" s="7">
        <v>148</v>
      </c>
      <c r="C30" s="7">
        <v>101</v>
      </c>
      <c r="D30" s="6">
        <v>143</v>
      </c>
      <c r="E30" s="6">
        <v>145</v>
      </c>
      <c r="F30" s="6">
        <v>228</v>
      </c>
      <c r="H30" s="32"/>
      <c r="I30" s="32"/>
      <c r="J30" s="32"/>
      <c r="K30" s="32"/>
      <c r="L30" s="32"/>
      <c r="M30" s="32"/>
    </row>
    <row r="31" spans="1:14" x14ac:dyDescent="0.3">
      <c r="A31" s="8">
        <v>44667</v>
      </c>
      <c r="B31" s="7">
        <v>161</v>
      </c>
      <c r="C31" s="7">
        <v>96</v>
      </c>
      <c r="D31" s="6">
        <v>122</v>
      </c>
      <c r="E31" s="6">
        <v>136</v>
      </c>
      <c r="F31" s="6">
        <v>223</v>
      </c>
      <c r="H31" s="32"/>
      <c r="I31" s="32"/>
      <c r="J31" s="32"/>
      <c r="K31" s="32"/>
      <c r="L31" s="32"/>
      <c r="M31" s="32"/>
    </row>
    <row r="32" spans="1:14" x14ac:dyDescent="0.3">
      <c r="A32" s="8">
        <v>44668</v>
      </c>
      <c r="B32" s="7">
        <v>169</v>
      </c>
      <c r="C32" s="7">
        <v>81</v>
      </c>
      <c r="D32" s="6">
        <v>107</v>
      </c>
      <c r="E32" s="6">
        <v>137</v>
      </c>
      <c r="F32" s="6">
        <v>217</v>
      </c>
      <c r="H32" s="32"/>
      <c r="I32" s="32"/>
      <c r="J32" s="32"/>
      <c r="K32" s="32"/>
      <c r="L32" s="32"/>
      <c r="M32" s="32"/>
    </row>
    <row r="33" spans="1:13" x14ac:dyDescent="0.3">
      <c r="A33" s="8">
        <v>44669</v>
      </c>
      <c r="B33" s="7">
        <v>173</v>
      </c>
      <c r="C33" s="7">
        <v>74</v>
      </c>
      <c r="D33" s="6">
        <v>121</v>
      </c>
      <c r="E33" s="6">
        <v>149</v>
      </c>
      <c r="F33" s="6">
        <v>192</v>
      </c>
      <c r="H33" s="32"/>
      <c r="I33" s="32"/>
      <c r="J33" s="32"/>
      <c r="K33" s="32"/>
      <c r="L33" s="32"/>
      <c r="M33" s="32"/>
    </row>
    <row r="34" spans="1:13" x14ac:dyDescent="0.3">
      <c r="H34" s="32"/>
      <c r="I34" s="32"/>
      <c r="J34" s="32"/>
      <c r="K34" s="32"/>
      <c r="L34" s="32"/>
      <c r="M34" s="32"/>
    </row>
    <row r="35" spans="1:13" x14ac:dyDescent="0.3">
      <c r="H35" s="32"/>
      <c r="I35" s="32"/>
      <c r="J35" s="32"/>
      <c r="K35" s="32"/>
      <c r="L35" s="32"/>
      <c r="M35" s="32"/>
    </row>
    <row r="36" spans="1:13" x14ac:dyDescent="0.3">
      <c r="H36" s="32"/>
      <c r="I36" s="32"/>
      <c r="J36" s="32"/>
      <c r="K36" s="32"/>
      <c r="L36" s="32"/>
      <c r="M36" s="32"/>
    </row>
  </sheetData>
  <mergeCells count="17">
    <mergeCell ref="N4:N5"/>
    <mergeCell ref="H28:M36"/>
    <mergeCell ref="H27:M27"/>
    <mergeCell ref="B2:F2"/>
    <mergeCell ref="A2:A3"/>
    <mergeCell ref="K4:L4"/>
    <mergeCell ref="H4:H5"/>
    <mergeCell ref="M4:M5"/>
    <mergeCell ref="I4:I5"/>
    <mergeCell ref="H2:O2"/>
    <mergeCell ref="I13:K13"/>
    <mergeCell ref="J17:J18"/>
    <mergeCell ref="H15:K16"/>
    <mergeCell ref="H17:I17"/>
    <mergeCell ref="K17:K18"/>
    <mergeCell ref="J4:J5"/>
    <mergeCell ref="O4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77"/>
  <sheetViews>
    <sheetView topLeftCell="A53" zoomScaleNormal="100" workbookViewId="0">
      <selection activeCell="J70" sqref="J70"/>
    </sheetView>
  </sheetViews>
  <sheetFormatPr defaultRowHeight="14.4" x14ac:dyDescent="0.3"/>
  <cols>
    <col min="2" max="2" width="12.88671875" customWidth="1"/>
    <col min="7" max="7" width="15.109375" customWidth="1"/>
    <col min="8" max="8" width="14.109375" customWidth="1"/>
  </cols>
  <sheetData>
    <row r="2" spans="2:20" x14ac:dyDescent="0.3">
      <c r="B2" s="44" t="s">
        <v>44</v>
      </c>
      <c r="C2" s="44"/>
      <c r="D2" s="44"/>
      <c r="E2" s="44"/>
      <c r="F2" s="44"/>
      <c r="G2" s="44"/>
      <c r="H2" s="44"/>
      <c r="I2" s="44"/>
      <c r="J2" s="44"/>
      <c r="M2" s="44" t="s">
        <v>45</v>
      </c>
      <c r="N2" s="44"/>
      <c r="O2" s="44"/>
      <c r="P2" s="44"/>
      <c r="Q2" s="44"/>
      <c r="R2" s="44"/>
      <c r="S2" s="44"/>
      <c r="T2" s="44"/>
    </row>
    <row r="23" spans="2:20" x14ac:dyDescent="0.3">
      <c r="B23" s="44" t="s">
        <v>46</v>
      </c>
      <c r="C23" s="44"/>
      <c r="D23" s="44"/>
      <c r="E23" s="44"/>
      <c r="F23" s="44"/>
      <c r="G23" s="44"/>
      <c r="H23" s="44"/>
      <c r="I23" s="44"/>
      <c r="J23" s="44"/>
      <c r="M23" s="44" t="s">
        <v>47</v>
      </c>
      <c r="N23" s="44"/>
      <c r="O23" s="44"/>
      <c r="P23" s="44"/>
      <c r="Q23" s="44"/>
      <c r="R23" s="44"/>
      <c r="S23" s="44"/>
      <c r="T23" s="44"/>
    </row>
    <row r="46" spans="7:16" x14ac:dyDescent="0.3">
      <c r="G46" s="44" t="s">
        <v>48</v>
      </c>
      <c r="H46" s="44"/>
      <c r="I46" s="44"/>
      <c r="J46" s="44"/>
      <c r="K46" s="44"/>
      <c r="L46" s="44"/>
      <c r="M46" s="44"/>
      <c r="N46" s="44"/>
      <c r="O46" s="44"/>
      <c r="P46" s="44"/>
    </row>
    <row r="66" spans="2:8" x14ac:dyDescent="0.3">
      <c r="B66" t="s">
        <v>49</v>
      </c>
    </row>
    <row r="67" spans="2:8" x14ac:dyDescent="0.3">
      <c r="B67" t="s">
        <v>51</v>
      </c>
    </row>
    <row r="68" spans="2:8" x14ac:dyDescent="0.3">
      <c r="B68" s="24"/>
      <c r="C68" s="24"/>
      <c r="D68" s="24"/>
      <c r="E68" s="24"/>
      <c r="F68" s="24"/>
      <c r="G68" s="24"/>
      <c r="H68" s="24"/>
    </row>
    <row r="69" spans="2:8" x14ac:dyDescent="0.3">
      <c r="B69" s="42" t="s">
        <v>39</v>
      </c>
      <c r="C69" s="42" t="s">
        <v>50</v>
      </c>
      <c r="D69" s="42"/>
      <c r="E69" s="42"/>
      <c r="F69" s="42"/>
      <c r="G69" s="42"/>
      <c r="H69" s="43" t="s">
        <v>55</v>
      </c>
    </row>
    <row r="70" spans="2:8" x14ac:dyDescent="0.3">
      <c r="B70" s="42"/>
      <c r="C70" s="23">
        <v>0.25</v>
      </c>
      <c r="D70" s="23">
        <v>0.5</v>
      </c>
      <c r="E70" s="23">
        <v>0.75</v>
      </c>
      <c r="F70" s="23">
        <v>1</v>
      </c>
      <c r="G70" s="28" t="s">
        <v>54</v>
      </c>
      <c r="H70" s="43"/>
    </row>
    <row r="71" spans="2:8" x14ac:dyDescent="0.3">
      <c r="B71" s="11" t="s">
        <v>6</v>
      </c>
      <c r="C71" s="12">
        <v>164.29</v>
      </c>
      <c r="D71" s="12">
        <v>176.99</v>
      </c>
      <c r="E71" s="12">
        <v>174.02</v>
      </c>
      <c r="F71" s="12">
        <v>169.51</v>
      </c>
      <c r="G71" s="12">
        <v>160.22999999999999</v>
      </c>
      <c r="H71" s="12">
        <f>ABS(G71-F71)</f>
        <v>9.2800000000000011</v>
      </c>
    </row>
    <row r="72" spans="2:8" x14ac:dyDescent="0.3">
      <c r="B72" s="11" t="s">
        <v>7</v>
      </c>
      <c r="C72" s="12">
        <v>109.29</v>
      </c>
      <c r="D72" s="12">
        <v>119.76</v>
      </c>
      <c r="E72" s="12">
        <v>118.4</v>
      </c>
      <c r="F72" s="12">
        <v>112.24</v>
      </c>
      <c r="G72" s="12">
        <v>109.16</v>
      </c>
      <c r="H72" s="12">
        <f t="shared" ref="H72:H75" si="0">ABS(G72-F72)</f>
        <v>3.0799999999999983</v>
      </c>
    </row>
    <row r="73" spans="2:8" x14ac:dyDescent="0.3">
      <c r="B73" s="11" t="s">
        <v>8</v>
      </c>
      <c r="C73" s="12">
        <v>87.59</v>
      </c>
      <c r="D73" s="12">
        <v>90.9</v>
      </c>
      <c r="E73" s="12">
        <v>86.34</v>
      </c>
      <c r="F73" s="12">
        <v>84.26</v>
      </c>
      <c r="G73" s="12">
        <v>127.86</v>
      </c>
      <c r="H73" s="12">
        <f t="shared" si="0"/>
        <v>43.599999999999994</v>
      </c>
    </row>
    <row r="74" spans="2:8" x14ac:dyDescent="0.3">
      <c r="B74" s="11" t="s">
        <v>9</v>
      </c>
      <c r="C74" s="12">
        <v>122.18</v>
      </c>
      <c r="D74" s="12">
        <v>129.86000000000001</v>
      </c>
      <c r="E74" s="12">
        <v>122.48</v>
      </c>
      <c r="F74" s="12">
        <v>116.09</v>
      </c>
      <c r="G74" s="12">
        <v>157.6</v>
      </c>
      <c r="H74" s="12">
        <f t="shared" si="0"/>
        <v>41.509999999999991</v>
      </c>
    </row>
    <row r="75" spans="2:8" x14ac:dyDescent="0.3">
      <c r="B75" s="11" t="s">
        <v>10</v>
      </c>
      <c r="C75" s="12">
        <v>127.77</v>
      </c>
      <c r="D75" s="12">
        <v>140.81</v>
      </c>
      <c r="E75" s="12">
        <v>140.21</v>
      </c>
      <c r="F75" s="12">
        <v>133.69999999999999</v>
      </c>
      <c r="G75" s="12">
        <v>205</v>
      </c>
      <c r="H75" s="12">
        <f t="shared" si="0"/>
        <v>71.300000000000011</v>
      </c>
    </row>
    <row r="76" spans="2:8" x14ac:dyDescent="0.3">
      <c r="B76" s="24"/>
      <c r="C76" s="24"/>
      <c r="D76" s="24"/>
      <c r="E76" s="24"/>
      <c r="F76" s="24"/>
      <c r="G76" s="24"/>
      <c r="H76" s="24"/>
    </row>
    <row r="77" spans="2:8" x14ac:dyDescent="0.3">
      <c r="B77" s="24"/>
      <c r="C77" s="24"/>
      <c r="D77" s="24"/>
      <c r="E77" s="24"/>
      <c r="F77" s="24"/>
      <c r="G77" s="24"/>
      <c r="H77" s="24"/>
    </row>
  </sheetData>
  <mergeCells count="8">
    <mergeCell ref="C69:G69"/>
    <mergeCell ref="B69:B70"/>
    <mergeCell ref="H69:H70"/>
    <mergeCell ref="M2:T2"/>
    <mergeCell ref="B2:J2"/>
    <mergeCell ref="B23:J23"/>
    <mergeCell ref="M23:T23"/>
    <mergeCell ref="G46:P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32"/>
  <sheetViews>
    <sheetView tabSelected="1" workbookViewId="0">
      <selection activeCell="I25" sqref="I25"/>
    </sheetView>
  </sheetViews>
  <sheetFormatPr defaultRowHeight="14.4" x14ac:dyDescent="0.3"/>
  <cols>
    <col min="1" max="1" width="11.44140625" customWidth="1"/>
    <col min="2" max="2" width="11.6640625" customWidth="1"/>
    <col min="3" max="3" width="13.88671875" customWidth="1"/>
    <col min="4" max="4" width="14.44140625" style="4" customWidth="1"/>
  </cols>
  <sheetData>
    <row r="2" spans="1:4" x14ac:dyDescent="0.3">
      <c r="A2" s="2" t="s">
        <v>16</v>
      </c>
      <c r="B2" s="7" t="s">
        <v>15</v>
      </c>
      <c r="C2" s="7" t="s">
        <v>14</v>
      </c>
      <c r="D2" s="4" t="s">
        <v>32</v>
      </c>
    </row>
    <row r="3" spans="1:4" x14ac:dyDescent="0.3">
      <c r="A3" s="8">
        <v>44640</v>
      </c>
      <c r="B3" s="7">
        <v>155</v>
      </c>
      <c r="C3" s="7">
        <v>178.79777200000001</v>
      </c>
      <c r="D3" s="4">
        <f>(C3-'Analysis of future values'!$I$6)^2</f>
        <v>344.63838300842929</v>
      </c>
    </row>
    <row r="4" spans="1:4" x14ac:dyDescent="0.3">
      <c r="A4" s="8">
        <v>44641</v>
      </c>
      <c r="B4" s="7">
        <v>186</v>
      </c>
      <c r="C4" s="7">
        <v>178.49996300000001</v>
      </c>
      <c r="D4" s="4">
        <f>(C4-'Analysis of future values'!$I$6)^2</f>
        <v>333.66975937914754</v>
      </c>
    </row>
    <row r="5" spans="1:4" x14ac:dyDescent="0.3">
      <c r="A5" s="8">
        <v>44642</v>
      </c>
      <c r="B5" s="7">
        <v>154</v>
      </c>
      <c r="C5" s="7">
        <v>177.34385399999999</v>
      </c>
      <c r="D5" s="4">
        <f>(C5-'Analysis of future values'!$I$6)^2</f>
        <v>292.76991748442731</v>
      </c>
    </row>
    <row r="6" spans="1:4" x14ac:dyDescent="0.3">
      <c r="A6" s="8">
        <v>44643</v>
      </c>
      <c r="B6" s="7">
        <v>159</v>
      </c>
      <c r="C6" s="7">
        <v>163.56922900000001</v>
      </c>
      <c r="D6" s="4">
        <f>(C6-'Analysis of future values'!$I$6)^2</f>
        <v>11.12819989888558</v>
      </c>
    </row>
    <row r="7" spans="1:4" x14ac:dyDescent="0.3">
      <c r="A7" s="8">
        <v>44644</v>
      </c>
      <c r="B7" s="7">
        <v>151</v>
      </c>
      <c r="C7" s="7">
        <v>177.05109400000001</v>
      </c>
      <c r="D7" s="4">
        <f>(C7-'Analysis of future values'!$I$6)^2</f>
        <v>282.8370738412811</v>
      </c>
    </row>
    <row r="8" spans="1:4" x14ac:dyDescent="0.3">
      <c r="A8" s="8">
        <v>44645</v>
      </c>
      <c r="B8" s="7">
        <v>151</v>
      </c>
      <c r="C8" s="7">
        <v>184.544759</v>
      </c>
      <c r="D8" s="4">
        <f>(C8-'Analysis of future values'!$I$6)^2</f>
        <v>591.04541794585941</v>
      </c>
    </row>
    <row r="9" spans="1:4" x14ac:dyDescent="0.3">
      <c r="A9" s="8">
        <v>44646</v>
      </c>
      <c r="B9" s="7">
        <v>158</v>
      </c>
      <c r="C9" s="7">
        <v>168.66068899999999</v>
      </c>
      <c r="D9" s="4">
        <f>(C9-'Analysis of future values'!$I$6)^2</f>
        <v>71.02032353249885</v>
      </c>
    </row>
    <row r="10" spans="1:4" x14ac:dyDescent="0.3">
      <c r="A10" s="8">
        <v>44647</v>
      </c>
      <c r="B10" s="7">
        <v>148</v>
      </c>
      <c r="C10" s="7">
        <v>174.98888500000001</v>
      </c>
      <c r="D10" s="4">
        <f>(C10-'Analysis of future values'!$I$6)^2</f>
        <v>217.72630498767015</v>
      </c>
    </row>
    <row r="11" spans="1:4" x14ac:dyDescent="0.3">
      <c r="A11" s="8">
        <v>44648</v>
      </c>
      <c r="B11" s="7">
        <v>150</v>
      </c>
      <c r="C11" s="7">
        <v>174.69107600000001</v>
      </c>
      <c r="D11" s="4">
        <f>(C11-'Analysis of future values'!$I$6)^2</f>
        <v>209.02632301555442</v>
      </c>
    </row>
    <row r="12" spans="1:4" x14ac:dyDescent="0.3">
      <c r="A12" s="8">
        <v>44649</v>
      </c>
      <c r="B12" s="7">
        <v>155</v>
      </c>
      <c r="C12" s="7">
        <v>173.53496699999999</v>
      </c>
      <c r="D12" s="4">
        <f>(C12-'Analysis of future values'!$I$6)^2</f>
        <v>176.93345820220031</v>
      </c>
    </row>
    <row r="13" spans="1:4" x14ac:dyDescent="0.3">
      <c r="A13" s="8">
        <v>44650</v>
      </c>
      <c r="B13" s="7">
        <v>163</v>
      </c>
      <c r="C13" s="7">
        <v>159.76034200000001</v>
      </c>
      <c r="D13" s="4">
        <f>(C13-'Analysis of future values'!$I$6)^2</f>
        <v>0.22372080140842385</v>
      </c>
    </row>
    <row r="14" spans="1:4" x14ac:dyDescent="0.3">
      <c r="A14" s="8">
        <v>44651</v>
      </c>
      <c r="B14" s="7">
        <v>189</v>
      </c>
      <c r="C14" s="7">
        <v>173.24220700000001</v>
      </c>
      <c r="D14" s="4">
        <f>(C14-'Analysis of future values'!$I$6)^2</f>
        <v>169.230794075294</v>
      </c>
    </row>
    <row r="15" spans="1:4" x14ac:dyDescent="0.3">
      <c r="A15" s="8">
        <v>44652</v>
      </c>
      <c r="B15" s="7">
        <v>140</v>
      </c>
      <c r="C15" s="7">
        <v>180.735873</v>
      </c>
      <c r="D15" s="4">
        <f>(C15-'Analysis of future values'!$I$6)^2</f>
        <v>420.35413278324057</v>
      </c>
    </row>
    <row r="16" spans="1:4" x14ac:dyDescent="0.3">
      <c r="A16" s="8">
        <v>44653</v>
      </c>
      <c r="B16" s="7">
        <v>163</v>
      </c>
      <c r="C16" s="7">
        <v>164.85180199999999</v>
      </c>
      <c r="D16" s="4">
        <f>(C16-'Analysis of future values'!$I$6)^2</f>
        <v>21.330252824981827</v>
      </c>
    </row>
    <row r="17" spans="1:4" x14ac:dyDescent="0.3">
      <c r="A17" s="8">
        <v>44654</v>
      </c>
      <c r="B17" s="7">
        <v>153</v>
      </c>
      <c r="C17" s="7">
        <v>171.17999800000001</v>
      </c>
      <c r="D17" s="4">
        <f>(C17-'Analysis of future values'!$I$6)^2</f>
        <v>119.829467324449</v>
      </c>
    </row>
    <row r="18" spans="1:4" x14ac:dyDescent="0.3">
      <c r="A18" s="8">
        <v>44655</v>
      </c>
      <c r="B18" s="7">
        <v>169</v>
      </c>
      <c r="C18" s="7">
        <v>170.88218900000001</v>
      </c>
      <c r="D18" s="4">
        <f>(C18-'Analysis of future values'!$I$6)^2</f>
        <v>113.39812700949929</v>
      </c>
    </row>
    <row r="19" spans="1:4" x14ac:dyDescent="0.3">
      <c r="A19" s="8">
        <v>44656</v>
      </c>
      <c r="B19" s="7">
        <v>163</v>
      </c>
      <c r="C19" s="7">
        <v>169.72608</v>
      </c>
      <c r="D19" s="4">
        <f>(C19-'Analysis of future values'!$I$6)^2</f>
        <v>90.112239277511293</v>
      </c>
    </row>
    <row r="20" spans="1:4" x14ac:dyDescent="0.3">
      <c r="A20" s="8">
        <v>44657</v>
      </c>
      <c r="B20" s="7">
        <v>167</v>
      </c>
      <c r="C20" s="7">
        <v>155.95145500000001</v>
      </c>
      <c r="D20" s="4">
        <f>(C20-'Analysis of future values'!$I$6)^2</f>
        <v>18.334482061469245</v>
      </c>
    </row>
    <row r="21" spans="1:4" x14ac:dyDescent="0.3">
      <c r="A21" s="8">
        <v>44658</v>
      </c>
      <c r="B21" s="7">
        <v>181</v>
      </c>
      <c r="C21" s="7">
        <v>169.43332000000001</v>
      </c>
      <c r="D21" s="4">
        <f>(C21-'Analysis of future values'!$I$6)^2</f>
        <v>84.639754666844851</v>
      </c>
    </row>
    <row r="22" spans="1:4" x14ac:dyDescent="0.3">
      <c r="A22" s="8">
        <v>44659</v>
      </c>
      <c r="B22" s="7">
        <v>152</v>
      </c>
      <c r="C22" s="7">
        <v>176.926986</v>
      </c>
      <c r="D22" s="4">
        <f>(C22-'Analysis of future values'!$I$6)^2</f>
        <v>278.67803935530753</v>
      </c>
    </row>
    <row r="23" spans="1:4" x14ac:dyDescent="0.3">
      <c r="A23" s="8">
        <v>44660</v>
      </c>
      <c r="B23" s="7">
        <v>154</v>
      </c>
      <c r="C23" s="7">
        <v>161.04291499999999</v>
      </c>
      <c r="D23" s="4">
        <f>(C23-'Analysis of future values'!$I$6)^2</f>
        <v>0.65542247500278894</v>
      </c>
    </row>
    <row r="24" spans="1:4" x14ac:dyDescent="0.3">
      <c r="A24" s="8">
        <v>44661</v>
      </c>
      <c r="B24" s="7">
        <v>165</v>
      </c>
      <c r="C24" s="7">
        <v>167.37111100000001</v>
      </c>
      <c r="D24" s="4">
        <f>(C24-'Analysis of future values'!$I$6)^2</f>
        <v>50.947870018765826</v>
      </c>
    </row>
    <row r="25" spans="1:4" x14ac:dyDescent="0.3">
      <c r="A25" s="8">
        <v>44662</v>
      </c>
      <c r="B25" s="7">
        <v>163</v>
      </c>
      <c r="C25" s="7">
        <v>167.07330200000001</v>
      </c>
      <c r="D25" s="4">
        <f>(C25-'Analysis of future values'!$I$6)^2</f>
        <v>46.785171360982126</v>
      </c>
    </row>
    <row r="26" spans="1:4" x14ac:dyDescent="0.3">
      <c r="A26" s="8">
        <v>44663</v>
      </c>
      <c r="B26" s="7">
        <v>151</v>
      </c>
      <c r="C26" s="7">
        <v>165.917193</v>
      </c>
      <c r="D26" s="4">
        <f>(C26-'Analysis of future values'!$I$6)^2</f>
        <v>32.306260710360235</v>
      </c>
    </row>
    <row r="27" spans="1:4" x14ac:dyDescent="0.3">
      <c r="A27" s="8">
        <v>44664</v>
      </c>
      <c r="B27" s="7">
        <v>164</v>
      </c>
      <c r="C27" s="7">
        <v>152.14256800000001</v>
      </c>
      <c r="D27" s="4">
        <f>(C27-'Analysis of future values'!$I$6)^2</f>
        <v>65.460483679068048</v>
      </c>
    </row>
    <row r="28" spans="1:4" x14ac:dyDescent="0.3">
      <c r="A28" s="8">
        <v>44665</v>
      </c>
      <c r="B28" s="7">
        <v>152</v>
      </c>
      <c r="C28" s="7">
        <v>165.62443300000001</v>
      </c>
      <c r="D28" s="4">
        <f>(C28-'Analysis of future values'!$I$6)^2</f>
        <v>29.0639556159337</v>
      </c>
    </row>
    <row r="29" spans="1:4" x14ac:dyDescent="0.3">
      <c r="A29" s="8">
        <v>44666</v>
      </c>
      <c r="B29" s="7">
        <v>148</v>
      </c>
      <c r="C29" s="7">
        <v>173.118099</v>
      </c>
      <c r="D29" s="4">
        <f>(C29-'Analysis of future values'!$I$6)^2</f>
        <v>166.01718628491247</v>
      </c>
    </row>
    <row r="30" spans="1:4" x14ac:dyDescent="0.3">
      <c r="A30" s="8">
        <v>44667</v>
      </c>
      <c r="B30" s="7">
        <v>161</v>
      </c>
      <c r="C30" s="7">
        <v>157.234028</v>
      </c>
      <c r="D30" s="4">
        <f>(C30-'Analysis of future values'!$I$6)^2</f>
        <v>8.9958324825617275</v>
      </c>
    </row>
    <row r="31" spans="1:4" x14ac:dyDescent="0.3">
      <c r="A31" s="8">
        <v>44668</v>
      </c>
      <c r="B31" s="7">
        <v>169</v>
      </c>
      <c r="C31" s="7">
        <v>163.56222399999999</v>
      </c>
      <c r="D31" s="4">
        <f>(C31-'Analysis of future values'!$I$6)^2</f>
        <v>11.081513070620442</v>
      </c>
    </row>
    <row r="32" spans="1:4" x14ac:dyDescent="0.3">
      <c r="A32" s="8">
        <v>44669</v>
      </c>
      <c r="B32" s="7">
        <v>173</v>
      </c>
      <c r="C32" s="7">
        <v>163.26441500000001</v>
      </c>
      <c r="D32" s="4">
        <f>(C32-'Analysis of future values'!$I$6)^2</f>
        <v>9.1874560700029413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33"/>
  <sheetViews>
    <sheetView workbookViewId="0">
      <selection activeCell="C3" sqref="C3"/>
    </sheetView>
  </sheetViews>
  <sheetFormatPr defaultRowHeight="14.4" x14ac:dyDescent="0.3"/>
  <cols>
    <col min="1" max="1" width="12.44140625" customWidth="1"/>
    <col min="3" max="3" width="13.88671875" customWidth="1"/>
    <col min="4" max="4" width="11.88671875" style="4" customWidth="1"/>
  </cols>
  <sheetData>
    <row r="2" spans="1:4" x14ac:dyDescent="0.3">
      <c r="A2" s="2" t="s">
        <v>16</v>
      </c>
      <c r="B2" s="7" t="s">
        <v>15</v>
      </c>
      <c r="C2" s="7" t="s">
        <v>14</v>
      </c>
      <c r="D2" s="4" t="s">
        <v>32</v>
      </c>
    </row>
    <row r="3" spans="1:4" x14ac:dyDescent="0.3">
      <c r="A3" s="8">
        <v>44637</v>
      </c>
      <c r="B3" s="7">
        <v>150</v>
      </c>
      <c r="C3" s="7">
        <v>144.43639300000001</v>
      </c>
      <c r="D3" s="4">
        <f>(C3-'Analysis of future values'!$I$7)^2</f>
        <v>1243.953595628227</v>
      </c>
    </row>
    <row r="4" spans="1:4" x14ac:dyDescent="0.3">
      <c r="A4" s="8">
        <v>44638</v>
      </c>
      <c r="B4" s="7">
        <v>146</v>
      </c>
      <c r="C4" s="7">
        <v>134.47063700000001</v>
      </c>
      <c r="D4" s="4">
        <f>(C4-'Analysis of future values'!$I$7)^2</f>
        <v>640.29091463021371</v>
      </c>
    </row>
    <row r="5" spans="1:4" x14ac:dyDescent="0.3">
      <c r="A5" s="8">
        <v>44639</v>
      </c>
      <c r="B5" s="7">
        <v>100</v>
      </c>
      <c r="C5" s="7">
        <v>116.88352399999999</v>
      </c>
      <c r="D5" s="4">
        <f>(C5-'Analysis of future values'!$I$7)^2</f>
        <v>59.549887103020282</v>
      </c>
    </row>
    <row r="6" spans="1:4" x14ac:dyDescent="0.3">
      <c r="A6" s="8">
        <v>44640</v>
      </c>
      <c r="B6" s="7">
        <v>94</v>
      </c>
      <c r="C6" s="7">
        <v>119.449129</v>
      </c>
      <c r="D6" s="4">
        <f>(C6-'Analysis of future values'!$I$7)^2</f>
        <v>105.72903163641867</v>
      </c>
    </row>
    <row r="7" spans="1:4" x14ac:dyDescent="0.3">
      <c r="A7" s="8">
        <v>44641</v>
      </c>
      <c r="B7" s="7">
        <v>126</v>
      </c>
      <c r="C7" s="7">
        <v>124.231413</v>
      </c>
      <c r="D7" s="4">
        <f>(C7-'Analysis of future values'!$I$7)^2</f>
        <v>226.94658208768007</v>
      </c>
    </row>
    <row r="8" spans="1:4" x14ac:dyDescent="0.3">
      <c r="A8" s="8">
        <v>44642</v>
      </c>
      <c r="B8" s="7">
        <v>137</v>
      </c>
      <c r="C8" s="7">
        <v>138.89516699999999</v>
      </c>
      <c r="D8" s="4">
        <f>(C8-'Analysis of future values'!$I$7)^2</f>
        <v>883.78373206899903</v>
      </c>
    </row>
    <row r="9" spans="1:4" x14ac:dyDescent="0.3">
      <c r="A9" s="8">
        <v>44643</v>
      </c>
      <c r="B9" s="7">
        <v>131</v>
      </c>
      <c r="C9" s="7">
        <v>129.95119399999999</v>
      </c>
      <c r="D9" s="4">
        <f>(C9-'Analysis of future values'!$I$7)^2</f>
        <v>431.99657647007967</v>
      </c>
    </row>
    <row r="10" spans="1:4" x14ac:dyDescent="0.3">
      <c r="A10" s="8">
        <v>44644</v>
      </c>
      <c r="B10" s="7">
        <v>146</v>
      </c>
      <c r="C10" s="7">
        <v>131.46186499999999</v>
      </c>
      <c r="D10" s="4">
        <f>(C10-'Analysis of future values'!$I$7)^2</f>
        <v>497.07586872266876</v>
      </c>
    </row>
    <row r="11" spans="1:4" x14ac:dyDescent="0.3">
      <c r="A11" s="8">
        <v>44645</v>
      </c>
      <c r="B11" s="7">
        <v>96</v>
      </c>
      <c r="C11" s="7">
        <v>121.49611</v>
      </c>
      <c r="D11" s="4">
        <f>(C11-'Analysis of future values'!$I$7)^2</f>
        <v>152.01517290987769</v>
      </c>
    </row>
    <row r="12" spans="1:4" x14ac:dyDescent="0.3">
      <c r="A12" s="8">
        <v>44646</v>
      </c>
      <c r="B12" s="7">
        <v>88</v>
      </c>
      <c r="C12" s="7">
        <v>103.908997</v>
      </c>
      <c r="D12" s="4">
        <f>(C12-'Analysis of future values'!$I$7)^2</f>
        <v>27.643090323786833</v>
      </c>
    </row>
    <row r="13" spans="1:4" x14ac:dyDescent="0.3">
      <c r="A13" s="8">
        <v>44647</v>
      </c>
      <c r="B13" s="7">
        <v>92</v>
      </c>
      <c r="C13" s="7">
        <v>106.47460100000001</v>
      </c>
      <c r="D13" s="4">
        <f>(C13-'Analysis of future values'!$I$7)^2</f>
        <v>7.2472175536454326</v>
      </c>
    </row>
    <row r="14" spans="1:4" x14ac:dyDescent="0.3">
      <c r="A14" s="8">
        <v>44648</v>
      </c>
      <c r="B14" s="7">
        <v>102</v>
      </c>
      <c r="C14" s="7">
        <v>111.256885</v>
      </c>
      <c r="D14" s="4">
        <f>(C14-'Analysis of future values'!$I$7)^2</f>
        <v>4.3690126810027454</v>
      </c>
    </row>
    <row r="15" spans="1:4" x14ac:dyDescent="0.3">
      <c r="A15" s="8">
        <v>44649</v>
      </c>
      <c r="B15" s="7">
        <v>114</v>
      </c>
      <c r="C15" s="7">
        <v>125.92064000000001</v>
      </c>
      <c r="D15" s="4">
        <f>(C15-'Analysis of future values'!$I$7)^2</f>
        <v>280.6956224540445</v>
      </c>
    </row>
    <row r="16" spans="1:4" x14ac:dyDescent="0.3">
      <c r="A16" s="8">
        <v>44650</v>
      </c>
      <c r="B16" s="7">
        <v>103</v>
      </c>
      <c r="C16" s="7">
        <v>116.97666700000001</v>
      </c>
      <c r="D16" s="4">
        <f>(C16-'Analysis of future values'!$I$7)^2</f>
        <v>60.996105206666797</v>
      </c>
    </row>
    <row r="17" spans="1:4" x14ac:dyDescent="0.3">
      <c r="A17" s="8">
        <v>44651</v>
      </c>
      <c r="B17" s="7">
        <v>106</v>
      </c>
      <c r="C17" s="7">
        <v>118.48733799999999</v>
      </c>
      <c r="D17" s="4">
        <f>(C17-'Analysis of future values'!$I$7)^2</f>
        <v>86.874914104021585</v>
      </c>
    </row>
    <row r="18" spans="1:4" x14ac:dyDescent="0.3">
      <c r="A18" s="8">
        <v>44652</v>
      </c>
      <c r="B18" s="7">
        <v>155</v>
      </c>
      <c r="C18" s="7">
        <v>108.521582</v>
      </c>
      <c r="D18" s="4">
        <f>(C18-'Analysis of future values'!$I$7)^2</f>
        <v>0.41613422716845688</v>
      </c>
    </row>
    <row r="19" spans="1:4" x14ac:dyDescent="0.3">
      <c r="A19" s="8">
        <v>44653</v>
      </c>
      <c r="B19" s="7">
        <v>144</v>
      </c>
      <c r="C19" s="7">
        <v>90.934469000000007</v>
      </c>
      <c r="D19" s="4">
        <f>(C19-'Analysis of future values'!$I$7)^2</f>
        <v>332.41303175640536</v>
      </c>
    </row>
    <row r="20" spans="1:4" x14ac:dyDescent="0.3">
      <c r="A20" s="8">
        <v>44654</v>
      </c>
      <c r="B20" s="7">
        <v>126</v>
      </c>
      <c r="C20" s="7">
        <v>93.500073999999998</v>
      </c>
      <c r="D20" s="4">
        <f>(C20-'Analysis of future values'!$I$7)^2</f>
        <v>245.442125783254</v>
      </c>
    </row>
    <row r="21" spans="1:4" x14ac:dyDescent="0.3">
      <c r="A21" s="8">
        <v>44655</v>
      </c>
      <c r="B21" s="7">
        <v>110</v>
      </c>
      <c r="C21" s="7">
        <v>98.282358000000002</v>
      </c>
      <c r="D21" s="4">
        <f>(C21-'Analysis of future values'!$I$7)^2</f>
        <v>118.46817515127516</v>
      </c>
    </row>
    <row r="22" spans="1:4" x14ac:dyDescent="0.3">
      <c r="A22" s="8">
        <v>44656</v>
      </c>
      <c r="B22" s="7">
        <v>105</v>
      </c>
      <c r="C22" s="7">
        <v>112.946113</v>
      </c>
      <c r="D22" s="4">
        <f>(C22-'Analysis of future values'!$I$7)^2</f>
        <v>14.284214586546719</v>
      </c>
    </row>
    <row r="23" spans="1:4" x14ac:dyDescent="0.3">
      <c r="A23" s="8">
        <v>44657</v>
      </c>
      <c r="B23" s="7">
        <v>105</v>
      </c>
      <c r="C23" s="7">
        <v>104.002139</v>
      </c>
      <c r="D23" s="4">
        <f>(C23-'Analysis of future values'!$I$7)^2</f>
        <v>26.672346019765495</v>
      </c>
    </row>
    <row r="24" spans="1:4" x14ac:dyDescent="0.3">
      <c r="A24" s="8">
        <v>44658</v>
      </c>
      <c r="B24" s="7">
        <v>108</v>
      </c>
      <c r="C24" s="7">
        <v>105.512811</v>
      </c>
      <c r="D24" s="4">
        <f>(C24-'Analysis of future values'!$I$7)^2</f>
        <v>13.350661232832151</v>
      </c>
    </row>
    <row r="25" spans="1:4" x14ac:dyDescent="0.3">
      <c r="A25" s="8">
        <v>44659</v>
      </c>
      <c r="B25" s="7">
        <v>110</v>
      </c>
      <c r="C25" s="7">
        <v>95.547055</v>
      </c>
      <c r="D25" s="4">
        <f>(C25-'Analysis of future values'!$I$7)^2</f>
        <v>185.4938219508029</v>
      </c>
    </row>
    <row r="26" spans="1:4" x14ac:dyDescent="0.3">
      <c r="A26" s="8">
        <v>44660</v>
      </c>
      <c r="B26" s="7">
        <v>77</v>
      </c>
      <c r="C26" s="7">
        <v>77.959941999999998</v>
      </c>
      <c r="D26" s="4">
        <f>(C26-'Analysis of future values'!$I$7)^2</f>
        <v>973.85966442114216</v>
      </c>
    </row>
    <row r="27" spans="1:4" x14ac:dyDescent="0.3">
      <c r="A27" s="8">
        <v>44661</v>
      </c>
      <c r="B27" s="7">
        <v>73</v>
      </c>
      <c r="C27" s="7">
        <v>80.525547000000003</v>
      </c>
      <c r="D27" s="4">
        <f>(C27-'Analysis of future values'!$I$7)^2</f>
        <v>820.31373576032024</v>
      </c>
    </row>
    <row r="28" spans="1:4" x14ac:dyDescent="0.3">
      <c r="A28" s="8">
        <v>44662</v>
      </c>
      <c r="B28" s="7">
        <v>79</v>
      </c>
      <c r="C28" s="7">
        <v>85.307830999999993</v>
      </c>
      <c r="D28" s="4">
        <f>(C28-'Analysis of future values'!$I$7)^2</f>
        <v>569.24403936900603</v>
      </c>
    </row>
    <row r="29" spans="1:4" x14ac:dyDescent="0.3">
      <c r="A29" s="8">
        <v>44663</v>
      </c>
      <c r="B29" s="7">
        <v>101</v>
      </c>
      <c r="C29" s="7">
        <v>99.971585000000005</v>
      </c>
      <c r="D29" s="4">
        <f>(C29-'Analysis of future values'!$I$7)^2</f>
        <v>84.549526856669445</v>
      </c>
    </row>
    <row r="30" spans="1:4" x14ac:dyDescent="0.3">
      <c r="A30" s="8">
        <v>44664</v>
      </c>
      <c r="B30" s="7">
        <v>96</v>
      </c>
      <c r="C30" s="7">
        <v>91.027612000000005</v>
      </c>
      <c r="D30" s="4">
        <f>(C30-'Analysis of future values'!$I$7)^2</f>
        <v>329.02530420032178</v>
      </c>
    </row>
    <row r="31" spans="1:4" x14ac:dyDescent="0.3">
      <c r="A31" s="8">
        <v>44665</v>
      </c>
      <c r="B31" s="7">
        <v>81</v>
      </c>
      <c r="C31" s="7">
        <v>92.538284000000004</v>
      </c>
      <c r="D31" s="4">
        <f>(C31-'Analysis of future values'!$I$7)^2</f>
        <v>276.50311010910048</v>
      </c>
    </row>
    <row r="32" spans="1:4" x14ac:dyDescent="0.3">
      <c r="A32" s="8">
        <v>44666</v>
      </c>
      <c r="B32" s="7">
        <v>74</v>
      </c>
      <c r="C32" s="7">
        <v>82.572528000000005</v>
      </c>
      <c r="D32" s="4">
        <f>(C32-'Analysis of future values'!$I$7)^2</f>
        <v>707.24821142189512</v>
      </c>
    </row>
    <row r="33" spans="2:3" x14ac:dyDescent="0.3">
      <c r="B33" t="s">
        <v>25</v>
      </c>
      <c r="C33">
        <f>_xlfn.VAR.P(C3:C32)</f>
        <v>313.40016845729201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34"/>
  <sheetViews>
    <sheetView topLeftCell="A5" workbookViewId="0">
      <selection activeCell="J25" sqref="J25"/>
    </sheetView>
  </sheetViews>
  <sheetFormatPr defaultRowHeight="14.4" x14ac:dyDescent="0.3"/>
  <cols>
    <col min="1" max="1" width="11.33203125" customWidth="1"/>
    <col min="3" max="3" width="10.88671875" customWidth="1"/>
    <col min="4" max="4" width="14" style="4" customWidth="1"/>
  </cols>
  <sheetData>
    <row r="2" spans="1:4" x14ac:dyDescent="0.3">
      <c r="A2" t="s">
        <v>12</v>
      </c>
      <c r="B2" t="s">
        <v>13</v>
      </c>
      <c r="C2" t="s">
        <v>14</v>
      </c>
      <c r="D2" s="4" t="s">
        <v>32</v>
      </c>
    </row>
    <row r="3" spans="1:4" x14ac:dyDescent="0.3">
      <c r="A3" s="3">
        <v>44532</v>
      </c>
      <c r="B3" s="4">
        <v>127</v>
      </c>
      <c r="C3" s="4">
        <v>92.687308999999999</v>
      </c>
      <c r="D3" s="4">
        <f>(C3-'Analysis of future values'!$I$8)^2</f>
        <v>1237.5872058392583</v>
      </c>
    </row>
    <row r="4" spans="1:4" x14ac:dyDescent="0.3">
      <c r="A4" s="3">
        <v>44533</v>
      </c>
      <c r="B4" s="4">
        <v>138</v>
      </c>
      <c r="C4" s="4">
        <v>82.512966000000006</v>
      </c>
      <c r="D4" s="4">
        <f>(C4-'Analysis of future values'!$I$8)^2</f>
        <v>2056.9581641615991</v>
      </c>
    </row>
    <row r="5" spans="1:4" x14ac:dyDescent="0.3">
      <c r="A5" s="3">
        <v>44534</v>
      </c>
      <c r="B5" s="4">
        <v>153</v>
      </c>
      <c r="C5" s="4">
        <v>71.924856000000005</v>
      </c>
      <c r="D5" s="4">
        <f>(C5-'Analysis of future values'!$I$8)^2</f>
        <v>3129.4861806651793</v>
      </c>
    </row>
    <row r="6" spans="1:4" x14ac:dyDescent="0.3">
      <c r="A6" s="3">
        <v>44535</v>
      </c>
      <c r="B6" s="4">
        <v>157</v>
      </c>
      <c r="C6" s="4">
        <v>61.309541000000003</v>
      </c>
      <c r="D6" s="4">
        <f>(C6-'Analysis of future values'!$I$8)^2</f>
        <v>4429.8509770084565</v>
      </c>
    </row>
    <row r="7" spans="1:4" x14ac:dyDescent="0.3">
      <c r="A7" s="3">
        <v>44536</v>
      </c>
      <c r="B7" s="4">
        <v>138</v>
      </c>
      <c r="C7" s="4">
        <v>85.055160999999998</v>
      </c>
      <c r="D7" s="4">
        <f>(C7-'Analysis of future values'!$I$8)^2</f>
        <v>1832.8250174470318</v>
      </c>
    </row>
    <row r="8" spans="1:4" x14ac:dyDescent="0.3">
      <c r="A8" s="3">
        <v>44537</v>
      </c>
      <c r="B8" s="4">
        <v>139</v>
      </c>
      <c r="C8" s="4">
        <v>91.228937000000002</v>
      </c>
      <c r="D8" s="4">
        <f>(C8-'Analysis of future values'!$I$8)^2</f>
        <v>1342.3232351277461</v>
      </c>
    </row>
    <row r="9" spans="1:4" x14ac:dyDescent="0.3">
      <c r="A9" s="3">
        <v>44538</v>
      </c>
      <c r="B9" s="4">
        <v>77</v>
      </c>
      <c r="C9" s="4">
        <v>107.595831</v>
      </c>
      <c r="D9" s="4">
        <f>(C9-'Analysis of future values'!$I$8)^2</f>
        <v>410.90677862500502</v>
      </c>
    </row>
    <row r="10" spans="1:4" x14ac:dyDescent="0.3">
      <c r="A10" s="3">
        <v>44539</v>
      </c>
      <c r="B10" s="4">
        <v>51</v>
      </c>
      <c r="C10" s="4">
        <v>92.733261999999996</v>
      </c>
      <c r="D10" s="4">
        <f>(C10-'Analysis of future values'!$I$8)^2</f>
        <v>1234.3561234717549</v>
      </c>
    </row>
    <row r="11" spans="1:4" x14ac:dyDescent="0.3">
      <c r="A11" s="3">
        <v>44540</v>
      </c>
      <c r="B11" s="4">
        <v>61</v>
      </c>
      <c r="C11" s="4">
        <v>82.517561000000001</v>
      </c>
      <c r="D11" s="4">
        <f>(C11-'Analysis of future values'!$I$8)^2</f>
        <v>2056.5413847664981</v>
      </c>
    </row>
    <row r="12" spans="1:4" x14ac:dyDescent="0.3">
      <c r="A12" s="3">
        <v>44541</v>
      </c>
      <c r="B12" s="4">
        <v>62</v>
      </c>
      <c r="C12" s="4">
        <v>71.925315999999995</v>
      </c>
      <c r="D12" s="4">
        <f>(C12-'Analysis of future values'!$I$8)^2</f>
        <v>3129.434714410967</v>
      </c>
    </row>
    <row r="13" spans="1:4" x14ac:dyDescent="0.3">
      <c r="A13" s="3">
        <v>44542</v>
      </c>
      <c r="B13" s="4">
        <v>54</v>
      </c>
      <c r="C13" s="4">
        <v>61.309587000000001</v>
      </c>
      <c r="D13" s="4">
        <f>(C13-'Analysis of future values'!$I$8)^2</f>
        <v>4429.8448537550112</v>
      </c>
    </row>
    <row r="14" spans="1:4" x14ac:dyDescent="0.3">
      <c r="A14" s="3">
        <v>44543</v>
      </c>
      <c r="B14" s="4">
        <v>79</v>
      </c>
      <c r="C14" s="4">
        <v>85.055166</v>
      </c>
      <c r="D14" s="4">
        <f>(C14-'Analysis of future values'!$I$8)^2</f>
        <v>1832.824589332</v>
      </c>
    </row>
    <row r="15" spans="1:4" x14ac:dyDescent="0.3">
      <c r="A15" s="3">
        <v>44544</v>
      </c>
      <c r="B15" s="4">
        <v>97</v>
      </c>
      <c r="C15" s="4">
        <v>91.228937999999999</v>
      </c>
      <c r="D15" s="4">
        <f>(C15-'Analysis of future values'!$I$8)^2</f>
        <v>1342.323161852288</v>
      </c>
    </row>
    <row r="16" spans="1:4" x14ac:dyDescent="0.3">
      <c r="A16" s="3">
        <v>44545</v>
      </c>
      <c r="B16" s="4">
        <v>139</v>
      </c>
      <c r="C16" s="4">
        <v>107.595831</v>
      </c>
      <c r="D16" s="4">
        <f>(C16-'Analysis of future values'!$I$8)^2</f>
        <v>410.90677862500502</v>
      </c>
    </row>
    <row r="17" spans="1:4" x14ac:dyDescent="0.3">
      <c r="A17" s="3">
        <v>44546</v>
      </c>
      <c r="B17" s="4">
        <v>164</v>
      </c>
      <c r="C17" s="4">
        <v>92.733261999999996</v>
      </c>
      <c r="D17" s="4">
        <f>(C17-'Analysis of future values'!$I$8)^2</f>
        <v>1234.3561234717549</v>
      </c>
    </row>
    <row r="18" spans="1:4" x14ac:dyDescent="0.3">
      <c r="A18" s="3">
        <v>44547</v>
      </c>
      <c r="B18" s="4">
        <v>167</v>
      </c>
      <c r="C18" s="4">
        <v>82.517561000000001</v>
      </c>
      <c r="D18" s="4">
        <f>(C18-'Analysis of future values'!$I$8)^2</f>
        <v>2056.5413847664981</v>
      </c>
    </row>
    <row r="19" spans="1:4" x14ac:dyDescent="0.3">
      <c r="A19" s="3">
        <v>44548</v>
      </c>
      <c r="B19" s="4">
        <v>165</v>
      </c>
      <c r="C19" s="4">
        <v>71.925315999999995</v>
      </c>
      <c r="D19" s="4">
        <f>(C19-'Analysis of future values'!$I$8)^2</f>
        <v>3129.434714410967</v>
      </c>
    </row>
    <row r="20" spans="1:4" x14ac:dyDescent="0.3">
      <c r="A20" s="3">
        <v>44549</v>
      </c>
      <c r="B20" s="4">
        <v>151</v>
      </c>
      <c r="C20" s="4">
        <v>61.309587000000001</v>
      </c>
      <c r="D20" s="4">
        <f>(C20-'Analysis of future values'!$I$8)^2</f>
        <v>4429.8448537550112</v>
      </c>
    </row>
    <row r="21" spans="1:4" x14ac:dyDescent="0.3">
      <c r="A21" s="3">
        <v>44550</v>
      </c>
      <c r="B21" s="4">
        <v>170</v>
      </c>
      <c r="C21" s="4">
        <v>85.055166</v>
      </c>
      <c r="D21" s="4">
        <f>(C21-'Analysis of future values'!$I$8)^2</f>
        <v>1832.824589332</v>
      </c>
    </row>
    <row r="22" spans="1:4" x14ac:dyDescent="0.3">
      <c r="A22" s="3">
        <v>44551</v>
      </c>
      <c r="B22" s="4">
        <v>173</v>
      </c>
      <c r="C22" s="4">
        <v>91.228937999999999</v>
      </c>
      <c r="D22" s="4">
        <f>(C22-'Analysis of future values'!$I$8)^2</f>
        <v>1342.323161852288</v>
      </c>
    </row>
    <row r="23" spans="1:4" x14ac:dyDescent="0.3">
      <c r="A23" s="3">
        <v>44552</v>
      </c>
      <c r="B23" s="4">
        <v>173</v>
      </c>
      <c r="C23" s="4">
        <v>107.595831</v>
      </c>
      <c r="D23" s="4">
        <f>(C23-'Analysis of future values'!$I$8)^2</f>
        <v>410.90677862500502</v>
      </c>
    </row>
    <row r="24" spans="1:4" x14ac:dyDescent="0.3">
      <c r="A24" s="3">
        <v>44553</v>
      </c>
      <c r="B24" s="4">
        <v>167</v>
      </c>
      <c r="C24" s="4">
        <v>92.733261999999996</v>
      </c>
      <c r="D24" s="4">
        <f>(C24-'Analysis of future values'!$I$8)^2</f>
        <v>1234.3561234717549</v>
      </c>
    </row>
    <row r="25" spans="1:4" x14ac:dyDescent="0.3">
      <c r="A25" s="3">
        <v>44554</v>
      </c>
      <c r="B25" s="4">
        <v>143</v>
      </c>
      <c r="C25" s="4">
        <v>82.517561000000001</v>
      </c>
      <c r="D25" s="4">
        <f>(C25-'Analysis of future values'!$I$8)^2</f>
        <v>2056.5413847664981</v>
      </c>
    </row>
    <row r="26" spans="1:4" x14ac:dyDescent="0.3">
      <c r="A26" s="3">
        <v>44555</v>
      </c>
      <c r="B26" s="4">
        <v>133</v>
      </c>
      <c r="C26" s="4">
        <v>71.925315999999995</v>
      </c>
      <c r="D26" s="4">
        <f>(C26-'Analysis of future values'!$I$8)^2</f>
        <v>3129.434714410967</v>
      </c>
    </row>
    <row r="27" spans="1:4" x14ac:dyDescent="0.3">
      <c r="A27" s="3">
        <v>44556</v>
      </c>
      <c r="B27" s="4">
        <v>138</v>
      </c>
      <c r="C27" s="4">
        <v>61.309587000000001</v>
      </c>
      <c r="D27" s="4">
        <f>(C27-'Analysis of future values'!$I$8)^2</f>
        <v>4429.8448537550112</v>
      </c>
    </row>
    <row r="28" spans="1:4" x14ac:dyDescent="0.3">
      <c r="A28" s="3">
        <v>44557</v>
      </c>
      <c r="B28" s="4">
        <v>127</v>
      </c>
      <c r="C28" s="4">
        <v>85.055166</v>
      </c>
      <c r="D28" s="4">
        <f>(C28-'Analysis of future values'!$I$8)^2</f>
        <v>1832.824589332</v>
      </c>
    </row>
    <row r="29" spans="1:4" x14ac:dyDescent="0.3">
      <c r="A29" s="3">
        <v>44558</v>
      </c>
      <c r="B29" s="4">
        <v>143</v>
      </c>
      <c r="C29" s="4">
        <v>91.228937999999999</v>
      </c>
      <c r="D29" s="4">
        <f>(C29-'Analysis of future values'!$I$8)^2</f>
        <v>1342.323161852288</v>
      </c>
    </row>
    <row r="30" spans="1:4" x14ac:dyDescent="0.3">
      <c r="A30" s="3">
        <v>44559</v>
      </c>
      <c r="B30" s="4">
        <v>122</v>
      </c>
      <c r="C30" s="4">
        <v>107.595831</v>
      </c>
      <c r="D30" s="4">
        <f>(C30-'Analysis of future values'!$I$8)^2</f>
        <v>410.90677862500502</v>
      </c>
    </row>
    <row r="31" spans="1:4" x14ac:dyDescent="0.3">
      <c r="A31" s="3">
        <v>44560</v>
      </c>
      <c r="B31" s="4">
        <v>107</v>
      </c>
      <c r="C31" s="4">
        <v>92.733261999999996</v>
      </c>
      <c r="D31" s="4">
        <f>(C31-'Analysis of future values'!$I$8)^2</f>
        <v>1234.3561234717549</v>
      </c>
    </row>
    <row r="32" spans="1:4" x14ac:dyDescent="0.3">
      <c r="A32" s="3">
        <v>44561</v>
      </c>
      <c r="B32" s="4">
        <v>121</v>
      </c>
      <c r="C32" s="4">
        <v>82.517561000000001</v>
      </c>
      <c r="D32" s="4">
        <f>(C32-'Analysis of future values'!$I$8)^2</f>
        <v>2056.5413847664981</v>
      </c>
    </row>
    <row r="34" spans="3:3" x14ac:dyDescent="0.3">
      <c r="C34">
        <f>_xlfn.VAR.P(C3:C32)</f>
        <v>181.81457497505988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32"/>
  <sheetViews>
    <sheetView topLeftCell="A4" workbookViewId="0">
      <selection activeCell="D3" sqref="D3"/>
    </sheetView>
  </sheetViews>
  <sheetFormatPr defaultRowHeight="14.4" x14ac:dyDescent="0.3"/>
  <cols>
    <col min="1" max="1" width="11" customWidth="1"/>
    <col min="3" max="3" width="13.44140625" customWidth="1"/>
    <col min="4" max="4" width="14.33203125" style="4" customWidth="1"/>
  </cols>
  <sheetData>
    <row r="2" spans="1:4" x14ac:dyDescent="0.3">
      <c r="A2" s="1" t="s">
        <v>12</v>
      </c>
      <c r="B2" s="1" t="s">
        <v>15</v>
      </c>
      <c r="C2" s="1" t="s">
        <v>14</v>
      </c>
      <c r="D2" s="6" t="s">
        <v>32</v>
      </c>
    </row>
    <row r="3" spans="1:4" x14ac:dyDescent="0.3">
      <c r="A3" s="5">
        <v>44532</v>
      </c>
      <c r="B3" s="6">
        <v>165</v>
      </c>
      <c r="C3" s="6">
        <v>147.84340499999999</v>
      </c>
      <c r="D3" s="4">
        <f>(C3-'Analysis of future values'!$I$9)^2</f>
        <v>95.191145994025078</v>
      </c>
    </row>
    <row r="4" spans="1:4" x14ac:dyDescent="0.3">
      <c r="A4" s="5">
        <v>44533</v>
      </c>
      <c r="B4" s="6">
        <v>169</v>
      </c>
      <c r="C4" s="6">
        <v>140.192939</v>
      </c>
      <c r="D4" s="4">
        <f>(C4-'Analysis of future values'!$I$9)^2</f>
        <v>303.00577265772097</v>
      </c>
    </row>
    <row r="5" spans="1:4" x14ac:dyDescent="0.3">
      <c r="A5" s="5">
        <v>44534</v>
      </c>
      <c r="B5" s="6">
        <v>169</v>
      </c>
      <c r="C5" s="6">
        <v>123.507571</v>
      </c>
      <c r="D5" s="4">
        <f>(C5-'Analysis of future values'!$I$9)^2</f>
        <v>1162.2937151200408</v>
      </c>
    </row>
    <row r="6" spans="1:4" x14ac:dyDescent="0.3">
      <c r="A6" s="5">
        <v>44535</v>
      </c>
      <c r="B6" s="6">
        <v>159</v>
      </c>
      <c r="C6" s="6">
        <v>127.705377</v>
      </c>
      <c r="D6" s="4">
        <f>(C6-'Analysis of future values'!$I$9)^2</f>
        <v>893.68848431212871</v>
      </c>
    </row>
    <row r="7" spans="1:4" x14ac:dyDescent="0.3">
      <c r="A7" s="5">
        <v>44536</v>
      </c>
      <c r="B7" s="6">
        <v>128</v>
      </c>
      <c r="C7" s="6">
        <v>131.98810499999999</v>
      </c>
      <c r="D7" s="4">
        <f>(C7-'Analysis of future values'!$I$9)^2</f>
        <v>655.96916549102525</v>
      </c>
    </row>
    <row r="8" spans="1:4" x14ac:dyDescent="0.3">
      <c r="A8" s="5">
        <v>44537</v>
      </c>
      <c r="B8" s="6">
        <v>120</v>
      </c>
      <c r="C8" s="6">
        <v>133.74201500000001</v>
      </c>
      <c r="D8" s="4">
        <f>(C8-'Analysis of future values'!$I$9)^2</f>
        <v>569.20344826022426</v>
      </c>
    </row>
    <row r="9" spans="1:4" x14ac:dyDescent="0.3">
      <c r="A9" s="5">
        <v>44538</v>
      </c>
      <c r="B9" s="6">
        <v>145</v>
      </c>
      <c r="C9" s="6">
        <v>129.897233</v>
      </c>
      <c r="D9" s="4">
        <f>(C9-'Analysis of future values'!$I$9)^2</f>
        <v>767.44329945628874</v>
      </c>
    </row>
    <row r="10" spans="1:4" x14ac:dyDescent="0.3">
      <c r="A10" s="5">
        <v>44539</v>
      </c>
      <c r="B10" s="6">
        <v>133</v>
      </c>
      <c r="C10" s="6">
        <v>147.84792100000001</v>
      </c>
      <c r="D10" s="4">
        <f>(C10-'Analysis of future values'!$I$9)^2</f>
        <v>95.103044822240619</v>
      </c>
    </row>
    <row r="11" spans="1:4" x14ac:dyDescent="0.3">
      <c r="A11" s="5">
        <v>44540</v>
      </c>
      <c r="B11" s="6">
        <v>103</v>
      </c>
      <c r="C11" s="6">
        <v>140.19338999999999</v>
      </c>
      <c r="D11" s="4">
        <f>(C11-'Analysis of future values'!$I$9)^2</f>
        <v>302.9900716921</v>
      </c>
    </row>
    <row r="12" spans="1:4" x14ac:dyDescent="0.3">
      <c r="A12" s="5">
        <v>44541</v>
      </c>
      <c r="B12" s="6">
        <v>133</v>
      </c>
      <c r="C12" s="6">
        <v>123.507616</v>
      </c>
      <c r="D12" s="4">
        <f>(C12-'Analysis of future values'!$I$9)^2</f>
        <v>1162.2906468034557</v>
      </c>
    </row>
    <row r="13" spans="1:4" x14ac:dyDescent="0.3">
      <c r="A13" s="5">
        <v>44542</v>
      </c>
      <c r="B13" s="6">
        <v>153</v>
      </c>
      <c r="C13" s="6">
        <v>127.705382</v>
      </c>
      <c r="D13" s="4">
        <f>(C13-'Analysis of future values'!$I$9)^2</f>
        <v>893.68818536592369</v>
      </c>
    </row>
    <row r="14" spans="1:4" x14ac:dyDescent="0.3">
      <c r="A14" s="5">
        <v>44543</v>
      </c>
      <c r="B14" s="6">
        <v>151</v>
      </c>
      <c r="C14" s="6">
        <v>131.98810599999999</v>
      </c>
      <c r="D14" s="4">
        <f>(C14-'Analysis of future values'!$I$9)^2</f>
        <v>655.96911426723636</v>
      </c>
    </row>
    <row r="15" spans="1:4" x14ac:dyDescent="0.3">
      <c r="A15" s="5">
        <v>44544</v>
      </c>
      <c r="B15" s="6">
        <v>163</v>
      </c>
      <c r="C15" s="6">
        <v>133.74201500000001</v>
      </c>
      <c r="D15" s="4">
        <f>(C15-'Analysis of future values'!$I$9)^2</f>
        <v>569.20344826022426</v>
      </c>
    </row>
    <row r="16" spans="1:4" x14ac:dyDescent="0.3">
      <c r="A16" s="5">
        <v>44545</v>
      </c>
      <c r="B16" s="6">
        <v>171</v>
      </c>
      <c r="C16" s="6">
        <v>129.897233</v>
      </c>
      <c r="D16" s="4">
        <f>(C16-'Analysis of future values'!$I$9)^2</f>
        <v>767.44329945628874</v>
      </c>
    </row>
    <row r="17" spans="1:4" x14ac:dyDescent="0.3">
      <c r="A17" s="5">
        <v>44546</v>
      </c>
      <c r="B17" s="6">
        <v>165</v>
      </c>
      <c r="C17" s="6">
        <v>147.84792100000001</v>
      </c>
      <c r="D17" s="4">
        <f>(C17-'Analysis of future values'!$I$9)^2</f>
        <v>95.103044822240619</v>
      </c>
    </row>
    <row r="18" spans="1:4" x14ac:dyDescent="0.3">
      <c r="A18" s="5">
        <v>44547</v>
      </c>
      <c r="B18" s="6">
        <v>164</v>
      </c>
      <c r="C18" s="6">
        <v>140.19338999999999</v>
      </c>
      <c r="D18" s="4">
        <f>(C18-'Analysis of future values'!$I$9)^2</f>
        <v>302.9900716921</v>
      </c>
    </row>
    <row r="19" spans="1:4" x14ac:dyDescent="0.3">
      <c r="A19" s="5">
        <v>44548</v>
      </c>
      <c r="B19" s="6">
        <v>162</v>
      </c>
      <c r="C19" s="6">
        <v>123.507616</v>
      </c>
      <c r="D19" s="4">
        <f>(C19-'Analysis of future values'!$I$9)^2</f>
        <v>1162.2906468034557</v>
      </c>
    </row>
    <row r="20" spans="1:4" x14ac:dyDescent="0.3">
      <c r="A20" s="5">
        <v>44549</v>
      </c>
      <c r="B20" s="6">
        <v>176</v>
      </c>
      <c r="C20" s="6">
        <v>127.705382</v>
      </c>
      <c r="D20" s="4">
        <f>(C20-'Analysis of future values'!$I$9)^2</f>
        <v>893.68818536592369</v>
      </c>
    </row>
    <row r="21" spans="1:4" x14ac:dyDescent="0.3">
      <c r="A21" s="5">
        <v>44550</v>
      </c>
      <c r="B21" s="6">
        <v>175</v>
      </c>
      <c r="C21" s="6">
        <v>131.98810599999999</v>
      </c>
      <c r="D21" s="4">
        <f>(C21-'Analysis of future values'!$I$9)^2</f>
        <v>655.96911426723636</v>
      </c>
    </row>
    <row r="22" spans="1:4" x14ac:dyDescent="0.3">
      <c r="A22" s="5">
        <v>44551</v>
      </c>
      <c r="B22" s="6">
        <v>171</v>
      </c>
      <c r="C22" s="6">
        <v>133.74201500000001</v>
      </c>
      <c r="D22" s="4">
        <f>(C22-'Analysis of future values'!$I$9)^2</f>
        <v>569.20344826022426</v>
      </c>
    </row>
    <row r="23" spans="1:4" x14ac:dyDescent="0.3">
      <c r="A23" s="5">
        <v>44552</v>
      </c>
      <c r="B23" s="6">
        <v>186</v>
      </c>
      <c r="C23" s="6">
        <v>129.897233</v>
      </c>
      <c r="D23" s="4">
        <f>(C23-'Analysis of future values'!$I$9)^2</f>
        <v>767.44329945628874</v>
      </c>
    </row>
    <row r="24" spans="1:4" x14ac:dyDescent="0.3">
      <c r="A24" s="5">
        <v>44553</v>
      </c>
      <c r="B24" s="6">
        <v>189</v>
      </c>
      <c r="C24" s="6">
        <v>147.84792100000001</v>
      </c>
      <c r="D24" s="4">
        <f>(C24-'Analysis of future values'!$I$9)^2</f>
        <v>95.103044822240619</v>
      </c>
    </row>
    <row r="25" spans="1:4" x14ac:dyDescent="0.3">
      <c r="A25" s="5">
        <v>44554</v>
      </c>
      <c r="B25" s="6">
        <v>185</v>
      </c>
      <c r="C25" s="6">
        <v>140.19338999999999</v>
      </c>
      <c r="D25" s="4">
        <f>(C25-'Analysis of future values'!$I$9)^2</f>
        <v>302.9900716921</v>
      </c>
    </row>
    <row r="26" spans="1:4" x14ac:dyDescent="0.3">
      <c r="A26" s="5">
        <v>44555</v>
      </c>
      <c r="B26" s="6">
        <v>186</v>
      </c>
      <c r="C26" s="6">
        <v>123.507616</v>
      </c>
      <c r="D26" s="4">
        <f>(C26-'Analysis of future values'!$I$9)^2</f>
        <v>1162.2906468034557</v>
      </c>
    </row>
    <row r="27" spans="1:4" x14ac:dyDescent="0.3">
      <c r="A27" s="5">
        <v>44556</v>
      </c>
      <c r="B27" s="6">
        <v>177</v>
      </c>
      <c r="C27" s="6">
        <v>127.705382</v>
      </c>
      <c r="D27" s="4">
        <f>(C27-'Analysis of future values'!$I$9)^2</f>
        <v>893.68818536592369</v>
      </c>
    </row>
    <row r="28" spans="1:4" x14ac:dyDescent="0.3">
      <c r="A28" s="5">
        <v>44557</v>
      </c>
      <c r="B28" s="6">
        <v>163</v>
      </c>
      <c r="C28" s="6">
        <v>131.98810599999999</v>
      </c>
      <c r="D28" s="4">
        <f>(C28-'Analysis of future values'!$I$9)^2</f>
        <v>655.96911426723636</v>
      </c>
    </row>
    <row r="29" spans="1:4" x14ac:dyDescent="0.3">
      <c r="A29" s="5">
        <v>44558</v>
      </c>
      <c r="B29" s="6">
        <v>145</v>
      </c>
      <c r="C29" s="6">
        <v>133.74201500000001</v>
      </c>
      <c r="D29" s="4">
        <f>(C29-'Analysis of future values'!$I$9)^2</f>
        <v>569.20344826022426</v>
      </c>
    </row>
    <row r="30" spans="1:4" x14ac:dyDescent="0.3">
      <c r="A30" s="5">
        <v>44559</v>
      </c>
      <c r="B30" s="6">
        <v>136</v>
      </c>
      <c r="C30" s="6">
        <v>129.897233</v>
      </c>
      <c r="D30" s="4">
        <f>(C30-'Analysis of future values'!$I$9)^2</f>
        <v>767.44329945628874</v>
      </c>
    </row>
    <row r="31" spans="1:4" x14ac:dyDescent="0.3">
      <c r="A31" s="5">
        <v>44560</v>
      </c>
      <c r="B31" s="6">
        <v>137</v>
      </c>
      <c r="C31" s="6">
        <v>147.84792100000001</v>
      </c>
      <c r="D31" s="4">
        <f>(C31-'Analysis of future values'!$I$9)^2</f>
        <v>95.103044822240619</v>
      </c>
    </row>
    <row r="32" spans="1:4" x14ac:dyDescent="0.3">
      <c r="A32" s="5">
        <v>44561</v>
      </c>
      <c r="B32" s="6">
        <v>149</v>
      </c>
      <c r="C32" s="6">
        <v>140.19338999999999</v>
      </c>
      <c r="D32" s="4">
        <f>(C32-'Analysis of future values'!$I$9)^2</f>
        <v>302.9900716921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34"/>
  <sheetViews>
    <sheetView workbookViewId="0">
      <selection activeCell="F15" sqref="F15"/>
    </sheetView>
  </sheetViews>
  <sheetFormatPr defaultRowHeight="14.4" x14ac:dyDescent="0.3"/>
  <cols>
    <col min="1" max="1" width="11.33203125" customWidth="1"/>
    <col min="3" max="3" width="11.109375" customWidth="1"/>
    <col min="4" max="4" width="14.33203125" customWidth="1"/>
  </cols>
  <sheetData>
    <row r="2" spans="1:4" x14ac:dyDescent="0.3">
      <c r="A2" s="1" t="s">
        <v>12</v>
      </c>
      <c r="B2" s="1" t="s">
        <v>15</v>
      </c>
      <c r="C2" s="1" t="s">
        <v>14</v>
      </c>
      <c r="D2" s="1" t="s">
        <v>32</v>
      </c>
    </row>
    <row r="3" spans="1:4" x14ac:dyDescent="0.3">
      <c r="A3" s="5">
        <v>44532</v>
      </c>
      <c r="B3" s="6">
        <v>245</v>
      </c>
      <c r="C3" s="6">
        <v>186.734612</v>
      </c>
      <c r="D3" s="4">
        <f>(C3-'Analysis of future values'!$I$10)^2</f>
        <v>298.09362279054403</v>
      </c>
    </row>
    <row r="4" spans="1:4" x14ac:dyDescent="0.3">
      <c r="A4" s="5">
        <v>44533</v>
      </c>
      <c r="B4" s="6">
        <v>111</v>
      </c>
      <c r="C4" s="6">
        <v>192.113495</v>
      </c>
      <c r="D4" s="4">
        <f>(C4-'Analysis of future values'!$I$10)^2</f>
        <v>141.289001115025</v>
      </c>
    </row>
    <row r="5" spans="1:4" x14ac:dyDescent="0.3">
      <c r="A5" s="5">
        <v>44534</v>
      </c>
      <c r="B5" s="6">
        <v>195</v>
      </c>
      <c r="C5" s="6">
        <v>197.577699</v>
      </c>
      <c r="D5" s="4">
        <f>(C5-'Analysis of future values'!$I$10)^2</f>
        <v>41.24595013460106</v>
      </c>
    </row>
    <row r="6" spans="1:4" x14ac:dyDescent="0.3">
      <c r="A6" s="5">
        <v>44535</v>
      </c>
      <c r="B6" s="6">
        <v>123</v>
      </c>
      <c r="C6" s="6">
        <v>189.15132</v>
      </c>
      <c r="D6" s="4">
        <f>(C6-'Analysis of future values'!$I$10)^2</f>
        <v>220.48329774240005</v>
      </c>
    </row>
    <row r="7" spans="1:4" x14ac:dyDescent="0.3">
      <c r="A7" s="5">
        <v>44536</v>
      </c>
      <c r="B7" s="6">
        <v>48</v>
      </c>
      <c r="C7" s="6">
        <v>188.69412299999999</v>
      </c>
      <c r="D7" s="4">
        <f>(C7-'Analysis of future values'!$I$10)^2</f>
        <v>234.26987073912929</v>
      </c>
    </row>
    <row r="8" spans="1:4" x14ac:dyDescent="0.3">
      <c r="A8" s="5">
        <v>44537</v>
      </c>
      <c r="B8" s="6">
        <v>105</v>
      </c>
      <c r="C8" s="6">
        <v>182.007407</v>
      </c>
      <c r="D8" s="4">
        <f>(C8-'Analysis of future values'!$I$10)^2</f>
        <v>483.67414686364896</v>
      </c>
    </row>
    <row r="9" spans="1:4" x14ac:dyDescent="0.3">
      <c r="A9" s="5">
        <v>44538</v>
      </c>
      <c r="B9" s="6">
        <v>158</v>
      </c>
      <c r="C9" s="6">
        <v>181.70078699999999</v>
      </c>
      <c r="D9" s="4">
        <f>(C9-'Analysis of future values'!$I$10)^2</f>
        <v>497.25490041936939</v>
      </c>
    </row>
    <row r="10" spans="1:4" x14ac:dyDescent="0.3">
      <c r="A10" s="5">
        <v>44539</v>
      </c>
      <c r="B10" s="6">
        <v>160</v>
      </c>
      <c r="C10" s="6">
        <v>186.71790999999999</v>
      </c>
      <c r="D10" s="4">
        <f>(C10-'Analysis of future values'!$I$10)^2</f>
        <v>298.6706347681004</v>
      </c>
    </row>
    <row r="11" spans="1:4" x14ac:dyDescent="0.3">
      <c r="A11" s="5">
        <v>44540</v>
      </c>
      <c r="B11" s="6">
        <v>175</v>
      </c>
      <c r="C11" s="6">
        <v>192.11182500000001</v>
      </c>
      <c r="D11" s="4">
        <f>(C11-'Analysis of future values'!$I$10)^2</f>
        <v>141.32870483062476</v>
      </c>
    </row>
    <row r="12" spans="1:4" x14ac:dyDescent="0.3">
      <c r="A12" s="5">
        <v>44541</v>
      </c>
      <c r="B12" s="6">
        <v>215</v>
      </c>
      <c r="C12" s="6">
        <v>197.57753199999999</v>
      </c>
      <c r="D12" s="4">
        <f>(C12-'Analysis of future values'!$I$10)^2</f>
        <v>41.248095211024115</v>
      </c>
    </row>
    <row r="13" spans="1:4" x14ac:dyDescent="0.3">
      <c r="A13" s="5">
        <v>44542</v>
      </c>
      <c r="B13" s="6">
        <v>200</v>
      </c>
      <c r="C13" s="6">
        <v>189.15130300000001</v>
      </c>
      <c r="D13" s="4">
        <f>(C13-'Analysis of future values'!$I$10)^2</f>
        <v>220.48380259780862</v>
      </c>
    </row>
    <row r="14" spans="1:4" x14ac:dyDescent="0.3">
      <c r="A14" s="5">
        <v>44543</v>
      </c>
      <c r="B14" s="6">
        <v>221</v>
      </c>
      <c r="C14" s="6">
        <v>188.69412199999999</v>
      </c>
      <c r="D14" s="4">
        <f>(C14-'Analysis of future values'!$I$10)^2</f>
        <v>234.26990135088423</v>
      </c>
    </row>
    <row r="15" spans="1:4" x14ac:dyDescent="0.3">
      <c r="A15" s="5">
        <v>44544</v>
      </c>
      <c r="B15" s="6">
        <v>242</v>
      </c>
      <c r="C15" s="6">
        <v>182.007407</v>
      </c>
      <c r="D15" s="4">
        <f>(C15-'Analysis of future values'!$I$10)^2</f>
        <v>483.67414686364896</v>
      </c>
    </row>
    <row r="16" spans="1:4" x14ac:dyDescent="0.3">
      <c r="A16" s="5">
        <v>44545</v>
      </c>
      <c r="B16" s="6">
        <v>321</v>
      </c>
      <c r="C16" s="6">
        <v>181.70078699999999</v>
      </c>
      <c r="D16" s="4">
        <f>(C16-'Analysis of future values'!$I$10)^2</f>
        <v>497.25490041936939</v>
      </c>
    </row>
    <row r="17" spans="1:4" x14ac:dyDescent="0.3">
      <c r="A17" s="5">
        <v>44546</v>
      </c>
      <c r="B17" s="6">
        <v>256</v>
      </c>
      <c r="C17" s="6">
        <v>186.71790999999999</v>
      </c>
      <c r="D17" s="4">
        <f>(C17-'Analysis of future values'!$I$10)^2</f>
        <v>298.6706347681004</v>
      </c>
    </row>
    <row r="18" spans="1:4" x14ac:dyDescent="0.3">
      <c r="A18" s="5">
        <v>44547</v>
      </c>
      <c r="B18" s="6">
        <v>214</v>
      </c>
      <c r="C18" s="6">
        <v>192.11182500000001</v>
      </c>
      <c r="D18" s="4">
        <f>(C18-'Analysis of future values'!$I$10)^2</f>
        <v>141.32870483062476</v>
      </c>
    </row>
    <row r="19" spans="1:4" x14ac:dyDescent="0.3">
      <c r="A19" s="5">
        <v>44548</v>
      </c>
      <c r="B19" s="6">
        <v>219</v>
      </c>
      <c r="C19" s="6">
        <v>197.57753199999999</v>
      </c>
      <c r="D19" s="4">
        <f>(C19-'Analysis of future values'!$I$10)^2</f>
        <v>41.248095211024115</v>
      </c>
    </row>
    <row r="20" spans="1:4" x14ac:dyDescent="0.3">
      <c r="A20" s="5">
        <v>44549</v>
      </c>
      <c r="B20" s="6">
        <v>188</v>
      </c>
      <c r="C20" s="6">
        <v>189.15130300000001</v>
      </c>
      <c r="D20" s="4">
        <f>(C20-'Analysis of future values'!$I$10)^2</f>
        <v>220.48380259780862</v>
      </c>
    </row>
    <row r="21" spans="1:4" x14ac:dyDescent="0.3">
      <c r="A21" s="5">
        <v>44550</v>
      </c>
      <c r="B21" s="6">
        <v>192</v>
      </c>
      <c r="C21" s="6">
        <v>188.69412199999999</v>
      </c>
      <c r="D21" s="4">
        <f>(C21-'Analysis of future values'!$I$10)^2</f>
        <v>234.26990135088423</v>
      </c>
    </row>
    <row r="22" spans="1:4" x14ac:dyDescent="0.3">
      <c r="A22" s="5">
        <v>44551</v>
      </c>
      <c r="B22" s="6">
        <v>223</v>
      </c>
      <c r="C22" s="6">
        <v>182.007407</v>
      </c>
      <c r="D22" s="4">
        <f>(C22-'Analysis of future values'!$I$10)^2</f>
        <v>483.67414686364896</v>
      </c>
    </row>
    <row r="23" spans="1:4" x14ac:dyDescent="0.3">
      <c r="A23" s="5">
        <v>44552</v>
      </c>
      <c r="B23" s="6">
        <v>225</v>
      </c>
      <c r="C23" s="6">
        <v>181.70078699999999</v>
      </c>
      <c r="D23" s="4">
        <f>(C23-'Analysis of future values'!$I$10)^2</f>
        <v>497.25490041936939</v>
      </c>
    </row>
    <row r="24" spans="1:4" x14ac:dyDescent="0.3">
      <c r="A24" s="5">
        <v>44553</v>
      </c>
      <c r="B24" s="6">
        <v>265</v>
      </c>
      <c r="C24" s="6">
        <v>186.71790999999999</v>
      </c>
      <c r="D24" s="4">
        <f>(C24-'Analysis of future values'!$I$10)^2</f>
        <v>298.6706347681004</v>
      </c>
    </row>
    <row r="25" spans="1:4" x14ac:dyDescent="0.3">
      <c r="A25" s="5">
        <v>44554</v>
      </c>
      <c r="B25" s="6">
        <v>273</v>
      </c>
      <c r="C25" s="6">
        <v>192.11182500000001</v>
      </c>
      <c r="D25" s="4">
        <f>(C25-'Analysis of future values'!$I$10)^2</f>
        <v>141.32870483062476</v>
      </c>
    </row>
    <row r="26" spans="1:4" x14ac:dyDescent="0.3">
      <c r="A26" s="5">
        <v>44555</v>
      </c>
      <c r="B26" s="6">
        <v>237</v>
      </c>
      <c r="C26" s="6">
        <v>197.57753199999999</v>
      </c>
      <c r="D26" s="4">
        <f>(C26-'Analysis of future values'!$I$10)^2</f>
        <v>41.248095211024115</v>
      </c>
    </row>
    <row r="27" spans="1:4" x14ac:dyDescent="0.3">
      <c r="A27" s="5">
        <v>44556</v>
      </c>
      <c r="B27" s="6">
        <v>245</v>
      </c>
      <c r="C27" s="6">
        <v>189.15130300000001</v>
      </c>
      <c r="D27" s="4">
        <f>(C27-'Analysis of future values'!$I$10)^2</f>
        <v>220.48380259780862</v>
      </c>
    </row>
    <row r="28" spans="1:4" x14ac:dyDescent="0.3">
      <c r="A28" s="5">
        <v>44557</v>
      </c>
      <c r="B28" s="6">
        <v>234</v>
      </c>
      <c r="C28" s="6">
        <v>188.69412199999999</v>
      </c>
      <c r="D28" s="4">
        <f>(C28-'Analysis of future values'!$I$10)^2</f>
        <v>234.26990135088423</v>
      </c>
    </row>
    <row r="29" spans="1:4" x14ac:dyDescent="0.3">
      <c r="A29" s="5">
        <v>44558</v>
      </c>
      <c r="B29" s="6">
        <v>228</v>
      </c>
      <c r="C29" s="6">
        <v>182.007407</v>
      </c>
      <c r="D29" s="4">
        <f>(C29-'Analysis of future values'!$I$10)^2</f>
        <v>483.67414686364896</v>
      </c>
    </row>
    <row r="30" spans="1:4" x14ac:dyDescent="0.3">
      <c r="A30" s="5">
        <v>44559</v>
      </c>
      <c r="B30" s="6">
        <v>223</v>
      </c>
      <c r="C30" s="6">
        <v>181.70078699999999</v>
      </c>
      <c r="D30" s="4">
        <f>(C30-'Analysis of future values'!$I$10)^2</f>
        <v>497.25490041936939</v>
      </c>
    </row>
    <row r="31" spans="1:4" x14ac:dyDescent="0.3">
      <c r="A31" s="5">
        <v>44560</v>
      </c>
      <c r="B31" s="6">
        <v>217</v>
      </c>
      <c r="C31" s="6">
        <v>186.71790999999999</v>
      </c>
      <c r="D31" s="4">
        <f>(C31-'Analysis of future values'!$I$10)^2</f>
        <v>298.6706347681004</v>
      </c>
    </row>
    <row r="32" spans="1:4" x14ac:dyDescent="0.3">
      <c r="A32" s="5">
        <v>44561</v>
      </c>
      <c r="B32" s="6">
        <v>192</v>
      </c>
      <c r="C32" s="6">
        <v>192.11182500000001</v>
      </c>
      <c r="D32" s="4">
        <f>(C32-'Analysis of future values'!$I$10)^2</f>
        <v>141.32870483062476</v>
      </c>
    </row>
    <row r="34" spans="3:3" x14ac:dyDescent="0.3">
      <c r="C34">
        <f>_xlfn.VAR.P(C3:C32)</f>
        <v>25.514297587537534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Stats</vt:lpstr>
      <vt:lpstr>Analysis of future values</vt:lpstr>
      <vt:lpstr>Analysis of stationarity</vt:lpstr>
      <vt:lpstr>delhi tes</vt:lpstr>
      <vt:lpstr>mumbai tes</vt:lpstr>
      <vt:lpstr>chennai tes</vt:lpstr>
      <vt:lpstr>hyderabad tes</vt:lpstr>
      <vt:lpstr>kolkata 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2022-07-23T11:00:03Z</dcterms:modified>
</cp:coreProperties>
</file>