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Sistemas Prefeitura\WEB\Dashboard Tributos\"/>
    </mc:Choice>
  </mc:AlternateContent>
  <xr:revisionPtr revIDLastSave="0" documentId="8_{B9CC64CC-6E6E-4EA6-95B3-1C89695CD05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2021" sheetId="3" r:id="rId1"/>
    <sheet name="2022" sheetId="4" r:id="rId2"/>
    <sheet name="2023" sheetId="5" r:id="rId3"/>
    <sheet name="2024" sheetId="6" r:id="rId4"/>
    <sheet name="2025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7" l="1"/>
  <c r="R5" i="7" s="1"/>
  <c r="O4" i="7"/>
  <c r="P4" i="7" s="1"/>
  <c r="R3" i="7"/>
  <c r="P3" i="7"/>
  <c r="O3" i="7"/>
  <c r="O2" i="7"/>
  <c r="R2" i="7" s="1"/>
  <c r="O5" i="6"/>
  <c r="R5" i="6" s="1"/>
  <c r="O4" i="6"/>
  <c r="R4" i="6" s="1"/>
  <c r="O3" i="6"/>
  <c r="Q3" i="6" s="1"/>
  <c r="O2" i="6"/>
  <c r="Q2" i="6" s="1"/>
  <c r="O5" i="5"/>
  <c r="R5" i="5" s="1"/>
  <c r="O4" i="5"/>
  <c r="Q4" i="5" s="1"/>
  <c r="O3" i="5"/>
  <c r="R3" i="5" s="1"/>
  <c r="O2" i="5"/>
  <c r="Q2" i="5" s="1"/>
  <c r="O5" i="4"/>
  <c r="Q5" i="4" s="1"/>
  <c r="O4" i="4"/>
  <c r="R4" i="4" s="1"/>
  <c r="Q3" i="4"/>
  <c r="P3" i="4"/>
  <c r="O3" i="4"/>
  <c r="O2" i="4"/>
  <c r="Q2" i="4" s="1"/>
  <c r="R4" i="7" l="1"/>
  <c r="P2" i="7"/>
  <c r="P5" i="7"/>
  <c r="P4" i="6"/>
  <c r="P3" i="6"/>
  <c r="P2" i="6"/>
  <c r="P5" i="6"/>
  <c r="R2" i="5"/>
  <c r="R4" i="5"/>
  <c r="P5" i="5"/>
  <c r="P2" i="5"/>
  <c r="P4" i="5"/>
  <c r="P3" i="5"/>
  <c r="Q3" i="5"/>
  <c r="Q5" i="5"/>
  <c r="P4" i="4"/>
  <c r="P2" i="4"/>
  <c r="P5" i="4"/>
  <c r="O5" i="3"/>
  <c r="P5" i="3" s="1"/>
  <c r="O4" i="3"/>
  <c r="Q4" i="3" s="1"/>
  <c r="O3" i="3"/>
  <c r="Q3" i="3" s="1"/>
  <c r="O2" i="3"/>
  <c r="Q2" i="3" s="1"/>
  <c r="Q5" i="3" l="1"/>
  <c r="P4" i="3"/>
  <c r="P3" i="3"/>
  <c r="P2" i="3"/>
</calcChain>
</file>

<file path=xl/sharedStrings.xml><?xml version="1.0" encoding="utf-8"?>
<sst xmlns="http://schemas.openxmlformats.org/spreadsheetml/2006/main" count="50" uniqueCount="10">
  <si>
    <t>TRIBUTO/MÊS/ANO</t>
  </si>
  <si>
    <t>ORÇADO</t>
  </si>
  <si>
    <t>ARRECADADO</t>
  </si>
  <si>
    <t>META</t>
  </si>
  <si>
    <t>IPTU</t>
  </si>
  <si>
    <t>ISSQN</t>
  </si>
  <si>
    <t>ALVARÁ</t>
  </si>
  <si>
    <t>ITBI</t>
  </si>
  <si>
    <t>SUPERÁVIT</t>
  </si>
  <si>
    <t>DÉFICT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</si>
</sst>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&quot;R$&quot;\ * #,##0.00_-;\-&quot;R$&quot;\ * #,##0.00_-;_-&quot;R$&quot;\ * &quot;-&quot;??_-;_-@_-"/>
  </numFmts>
  <fonts count="4" x14ac:knownFonts="1">
    <font>
      <sz val="11"/>
      <color theme="1"/>
      <name val="Calibri"/>
      <scheme val="minor"/>
    </font>
    <font>
      <sz val="11"/>
      <color indexed="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2" tint="-9.9978637043366805E-2"/>
        <bgColor indexed="65"/>
      </patternFill>
    </fill>
    <fill>
      <patternFill patternType="solid">
        <fgColor indexed="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3" fillId="0" borderId="0" applyFont="0" applyFill="0" applyBorder="0" applyProtection="0"/>
    <xf numFmtId="9" fontId="3" fillId="0" borderId="0" applyFont="0" applyFill="0" applyBorder="0" applyProtection="0"/>
    <xf numFmtId="43" fontId="3" fillId="0" borderId="0" applyFont="0" applyFill="0" applyBorder="0" applyProtection="0"/>
  </cellStyleXfs>
  <cellXfs count="28">
    <xf numFmtId="0" fontId="0" fillId="0" borderId="0" xfId="0"/>
    <xf numFmtId="0" fontId="0" fillId="3" borderId="1" xfId="0" applyFill="1" applyBorder="1"/>
    <xf numFmtId="17" fontId="0" fillId="3" borderId="1" xfId="0" applyNumberFormat="1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0" applyNumberFormat="1" applyFill="1" applyBorder="1"/>
    <xf numFmtId="164" fontId="0" fillId="5" borderId="1" xfId="0" applyNumberFormat="1" applyFill="1" applyBorder="1"/>
    <xf numFmtId="164" fontId="1" fillId="6" borderId="1" xfId="0" applyNumberFormat="1" applyFont="1" applyFill="1" applyBorder="1"/>
    <xf numFmtId="0" fontId="0" fillId="7" borderId="1" xfId="0" applyFill="1" applyBorder="1"/>
    <xf numFmtId="164" fontId="0" fillId="7" borderId="1" xfId="0" applyNumberFormat="1" applyFill="1" applyBorder="1"/>
    <xf numFmtId="0" fontId="0" fillId="8" borderId="1" xfId="0" applyFill="1" applyBorder="1"/>
    <xf numFmtId="164" fontId="0" fillId="8" borderId="1" xfId="0" applyNumberFormat="1" applyFill="1" applyBorder="1"/>
    <xf numFmtId="0" fontId="1" fillId="6" borderId="1" xfId="0" applyFont="1" applyFill="1" applyBorder="1"/>
    <xf numFmtId="0" fontId="0" fillId="9" borderId="1" xfId="0" applyFill="1" applyBorder="1"/>
    <xf numFmtId="164" fontId="0" fillId="9" borderId="1" xfId="0" applyNumberFormat="1" applyFill="1" applyBorder="1"/>
    <xf numFmtId="164" fontId="2" fillId="2" borderId="1" xfId="1" applyFont="1" applyFill="1" applyBorder="1"/>
    <xf numFmtId="4" fontId="0" fillId="4" borderId="1" xfId="0" applyNumberFormat="1" applyFill="1" applyBorder="1"/>
    <xf numFmtId="164" fontId="0" fillId="4" borderId="1" xfId="1" applyFont="1" applyFill="1" applyBorder="1"/>
    <xf numFmtId="2" fontId="0" fillId="4" borderId="1" xfId="2" applyNumberFormat="1" applyFont="1" applyFill="1" applyBorder="1" applyAlignment="1">
      <alignment horizontal="center"/>
    </xf>
    <xf numFmtId="164" fontId="0" fillId="7" borderId="1" xfId="1" applyFont="1" applyFill="1" applyBorder="1"/>
    <xf numFmtId="9" fontId="0" fillId="7" borderId="1" xfId="2" applyFont="1" applyFill="1" applyBorder="1" applyAlignment="1">
      <alignment horizontal="center"/>
    </xf>
    <xf numFmtId="164" fontId="0" fillId="8" borderId="1" xfId="1" applyFont="1" applyFill="1" applyBorder="1"/>
    <xf numFmtId="9" fontId="0" fillId="8" borderId="1" xfId="2" applyFont="1" applyFill="1" applyBorder="1" applyAlignment="1">
      <alignment horizontal="center"/>
    </xf>
    <xf numFmtId="164" fontId="0" fillId="9" borderId="1" xfId="1" applyFont="1" applyFill="1" applyBorder="1"/>
    <xf numFmtId="9" fontId="0" fillId="9" borderId="1" xfId="2" applyFont="1" applyFill="1" applyBorder="1" applyAlignment="1">
      <alignment horizontal="center"/>
    </xf>
    <xf numFmtId="43" fontId="0" fillId="4" borderId="1" xfId="3" applyFont="1" applyFill="1" applyBorder="1"/>
    <xf numFmtId="43" fontId="0" fillId="7" borderId="1" xfId="3" applyFont="1" applyFill="1" applyBorder="1"/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Escritório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5"/>
  <sheetViews>
    <sheetView tabSelected="1" topLeftCell="F1" workbookViewId="0">
      <selection activeCell="I9" sqref="I9"/>
    </sheetView>
  </sheetViews>
  <sheetFormatPr defaultRowHeight="15" x14ac:dyDescent="0.25"/>
  <cols>
    <col min="1" max="1" width="18" customWidth="1"/>
    <col min="2" max="2" width="17" customWidth="1"/>
    <col min="3" max="3" width="19.7109375" bestFit="1" customWidth="1"/>
    <col min="4" max="4" width="17.5703125" customWidth="1"/>
    <col min="5" max="5" width="16.7109375" customWidth="1"/>
    <col min="6" max="6" width="16.42578125" customWidth="1"/>
    <col min="7" max="7" width="17.7109375" customWidth="1"/>
    <col min="8" max="8" width="16.7109375" customWidth="1"/>
    <col min="9" max="9" width="17.28515625" customWidth="1"/>
    <col min="10" max="10" width="16.42578125" customWidth="1"/>
    <col min="11" max="11" width="17.140625" customWidth="1"/>
    <col min="12" max="12" width="16.5703125" customWidth="1"/>
    <col min="13" max="13" width="16.42578125" customWidth="1"/>
    <col min="14" max="14" width="18" customWidth="1"/>
    <col min="15" max="15" width="17.7109375" customWidth="1"/>
    <col min="16" max="16" width="9.5703125" bestFit="1" customWidth="1"/>
    <col min="17" max="17" width="17.85546875" customWidth="1"/>
    <col min="18" max="18" width="17.7109375" customWidth="1"/>
  </cols>
  <sheetData>
    <row r="1" spans="1:18" x14ac:dyDescent="0.25">
      <c r="A1" s="1" t="s">
        <v>0</v>
      </c>
      <c r="B1" s="2">
        <v>44197</v>
      </c>
      <c r="C1" s="2">
        <v>44228</v>
      </c>
      <c r="D1" s="2">
        <v>44256</v>
      </c>
      <c r="E1" s="2">
        <v>44287</v>
      </c>
      <c r="F1" s="2">
        <v>44317</v>
      </c>
      <c r="G1" s="2">
        <v>44348</v>
      </c>
      <c r="H1" s="2">
        <v>44378</v>
      </c>
      <c r="I1" s="2">
        <v>44409</v>
      </c>
      <c r="J1" s="2">
        <v>44440</v>
      </c>
      <c r="K1" s="2">
        <v>44470</v>
      </c>
      <c r="L1" s="2">
        <v>44501</v>
      </c>
      <c r="M1" s="2">
        <v>44531</v>
      </c>
      <c r="N1" s="3" t="s">
        <v>1</v>
      </c>
      <c r="O1" s="3" t="s">
        <v>2</v>
      </c>
      <c r="P1" s="4" t="s">
        <v>3</v>
      </c>
      <c r="Q1" s="4" t="s">
        <v>8</v>
      </c>
      <c r="R1" s="4" t="s">
        <v>9</v>
      </c>
    </row>
    <row r="2" spans="1:18" x14ac:dyDescent="0.25">
      <c r="A2" s="5" t="s">
        <v>4</v>
      </c>
      <c r="B2" s="18">
        <v>3955782.86</v>
      </c>
      <c r="C2" s="18">
        <v>4009416.21</v>
      </c>
      <c r="D2" s="18">
        <v>7691725.4000000004</v>
      </c>
      <c r="E2" s="18">
        <v>18771915.260000002</v>
      </c>
      <c r="F2" s="18">
        <v>14534653.960000001</v>
      </c>
      <c r="G2" s="18">
        <v>10056009</v>
      </c>
      <c r="H2" s="18">
        <v>16185025.369999999</v>
      </c>
      <c r="I2" s="18">
        <v>4996679.8</v>
      </c>
      <c r="J2" s="18">
        <v>4703714.71</v>
      </c>
      <c r="K2" s="18">
        <v>4171611.02</v>
      </c>
      <c r="L2" s="18">
        <v>5760974.4900000002</v>
      </c>
      <c r="M2" s="18">
        <v>9775685.8000000007</v>
      </c>
      <c r="N2" s="18">
        <v>75485654.790000007</v>
      </c>
      <c r="O2" s="6">
        <f>B2+C2+D2+E2+F2+G2+H2+I2+J2+K2+L2+M2</f>
        <v>104613193.87999998</v>
      </c>
      <c r="P2" s="19">
        <f>O2/N2*100</f>
        <v>138.58685358301835</v>
      </c>
      <c r="Q2" s="7">
        <f>(O2-N2)</f>
        <v>29127539.089999974</v>
      </c>
      <c r="R2" s="8"/>
    </row>
    <row r="3" spans="1:18" x14ac:dyDescent="0.25">
      <c r="A3" s="9" t="s">
        <v>5</v>
      </c>
      <c r="B3" s="20">
        <v>9700987.8300000001</v>
      </c>
      <c r="C3" s="20">
        <v>7215713</v>
      </c>
      <c r="D3" s="20">
        <v>9306567.3599999994</v>
      </c>
      <c r="E3" s="20">
        <v>9290178.1500000004</v>
      </c>
      <c r="F3" s="20">
        <v>8550440.5600000005</v>
      </c>
      <c r="G3" s="20">
        <v>8673201.4800000004</v>
      </c>
      <c r="H3" s="20">
        <v>10649251.74</v>
      </c>
      <c r="I3" s="20">
        <v>10265262.57</v>
      </c>
      <c r="J3" s="20">
        <v>10815883.119999999</v>
      </c>
      <c r="K3" s="20">
        <v>10006740.800000001</v>
      </c>
      <c r="L3" s="20">
        <v>11019183.82</v>
      </c>
      <c r="M3" s="20">
        <v>13277810.470000001</v>
      </c>
      <c r="N3" s="20">
        <v>115158985.43000001</v>
      </c>
      <c r="O3" s="10">
        <f>(B3+C3+D3+E3+F3+G3+H3+I3+J3+K3+L3+M3)</f>
        <v>118771220.90000001</v>
      </c>
      <c r="P3" s="21">
        <f>O3/N3</f>
        <v>1.0313673783813919</v>
      </c>
      <c r="Q3" s="7">
        <f>(O3-N3)</f>
        <v>3612235.4699999988</v>
      </c>
      <c r="R3" s="8"/>
    </row>
    <row r="4" spans="1:18" x14ac:dyDescent="0.25">
      <c r="A4" s="11" t="s">
        <v>6</v>
      </c>
      <c r="B4" s="22">
        <v>629420.67000000004</v>
      </c>
      <c r="C4" s="22">
        <v>1652329.85</v>
      </c>
      <c r="D4" s="22">
        <v>2645461.23</v>
      </c>
      <c r="E4" s="22">
        <v>492851.94</v>
      </c>
      <c r="F4" s="22">
        <v>351456.68</v>
      </c>
      <c r="G4" s="22">
        <v>245403.3</v>
      </c>
      <c r="H4" s="22">
        <v>261196.59</v>
      </c>
      <c r="I4" s="22">
        <v>140970.91</v>
      </c>
      <c r="J4" s="22">
        <v>94253.03</v>
      </c>
      <c r="K4" s="22">
        <v>72765.27</v>
      </c>
      <c r="L4" s="22">
        <v>121719.09</v>
      </c>
      <c r="M4" s="22">
        <v>143429.60999999999</v>
      </c>
      <c r="N4" s="22">
        <v>5919000</v>
      </c>
      <c r="O4" s="12">
        <f>B4+C4+D4+E4+F4+G4+H4+I4+J4+K4+L4+M4</f>
        <v>6851258.1699999999</v>
      </c>
      <c r="P4" s="23">
        <f>O4/N4</f>
        <v>1.1575026474066565</v>
      </c>
      <c r="Q4" s="7">
        <f>O4-N4</f>
        <v>932258.16999999993</v>
      </c>
      <c r="R4" s="13"/>
    </row>
    <row r="5" spans="1:18" x14ac:dyDescent="0.25">
      <c r="A5" s="14" t="s">
        <v>7</v>
      </c>
      <c r="B5" s="24">
        <v>1640009.72</v>
      </c>
      <c r="C5" s="24">
        <v>1428065.26</v>
      </c>
      <c r="D5" s="24">
        <v>2486175.14</v>
      </c>
      <c r="E5" s="24">
        <v>1381725.34</v>
      </c>
      <c r="F5" s="24">
        <v>2328853.92</v>
      </c>
      <c r="G5" s="24">
        <v>3984506.45</v>
      </c>
      <c r="H5" s="24">
        <v>6903416.9000000004</v>
      </c>
      <c r="I5" s="24">
        <v>2351205.13</v>
      </c>
      <c r="J5" s="24">
        <v>2208762.67</v>
      </c>
      <c r="K5" s="24">
        <v>1996646.69</v>
      </c>
      <c r="L5" s="24">
        <v>2868041.89</v>
      </c>
      <c r="M5" s="24">
        <v>2530164.09</v>
      </c>
      <c r="N5" s="24">
        <v>18000000</v>
      </c>
      <c r="O5" s="15">
        <f>B5+C5+D5+E5+F5+G5+H5+I5+J5+K5+L5+M5</f>
        <v>32107573.199999996</v>
      </c>
      <c r="P5" s="25">
        <f>O5/N5</f>
        <v>1.7837540666666665</v>
      </c>
      <c r="Q5" s="7">
        <f>O5-N5</f>
        <v>14107573.199999996</v>
      </c>
      <c r="R5" s="13"/>
    </row>
  </sheetData>
  <pageMargins left="0.51181102362204722" right="0.51181102362204722" top="0.78740157480314954" bottom="0.78740157480314954" header="0.31496062992125984" footer="0.31496062992125984"/>
  <pageSetup paperSize="9" scale="5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262DF-BB67-4E19-AB06-2AB1E6106A7E}">
  <dimension ref="A1:R5"/>
  <sheetViews>
    <sheetView workbookViewId="0">
      <selection sqref="A1:XFD1048576"/>
    </sheetView>
  </sheetViews>
  <sheetFormatPr defaultRowHeight="15" x14ac:dyDescent="0.25"/>
  <cols>
    <col min="1" max="1" width="18.42578125" bestFit="1" customWidth="1"/>
    <col min="2" max="2" width="16.85546875" bestFit="1" customWidth="1"/>
    <col min="3" max="3" width="15.85546875" bestFit="1" customWidth="1"/>
    <col min="4" max="13" width="16.85546875" bestFit="1" customWidth="1"/>
    <col min="14" max="15" width="18" bestFit="1" customWidth="1"/>
    <col min="16" max="16" width="6" bestFit="1" customWidth="1"/>
    <col min="17" max="17" width="16.85546875" bestFit="1" customWidth="1"/>
    <col min="18" max="18" width="13.28515625" bestFit="1" customWidth="1"/>
  </cols>
  <sheetData>
    <row r="1" spans="1:18" x14ac:dyDescent="0.25">
      <c r="A1" s="1" t="s">
        <v>0</v>
      </c>
      <c r="B1" s="2">
        <v>44562</v>
      </c>
      <c r="C1" s="2">
        <v>44593</v>
      </c>
      <c r="D1" s="2">
        <v>44621</v>
      </c>
      <c r="E1" s="2">
        <v>44652</v>
      </c>
      <c r="F1" s="2">
        <v>44682</v>
      </c>
      <c r="G1" s="2">
        <v>44713</v>
      </c>
      <c r="H1" s="2">
        <v>44743</v>
      </c>
      <c r="I1" s="2">
        <v>44774</v>
      </c>
      <c r="J1" s="2">
        <v>44805</v>
      </c>
      <c r="K1" s="2">
        <v>44835</v>
      </c>
      <c r="L1" s="2">
        <v>44866</v>
      </c>
      <c r="M1" s="2">
        <v>44896</v>
      </c>
      <c r="N1" s="3" t="s">
        <v>1</v>
      </c>
      <c r="O1" s="3" t="s">
        <v>2</v>
      </c>
      <c r="P1" s="4" t="s">
        <v>3</v>
      </c>
      <c r="Q1" s="4" t="s">
        <v>8</v>
      </c>
      <c r="R1" s="4" t="s">
        <v>9</v>
      </c>
    </row>
    <row r="2" spans="1:18" x14ac:dyDescent="0.25">
      <c r="A2" s="5" t="s">
        <v>4</v>
      </c>
      <c r="B2" s="18">
        <v>1041125.56</v>
      </c>
      <c r="C2" s="18">
        <v>2182605.9700000002</v>
      </c>
      <c r="D2" s="18">
        <v>7420142.0899999999</v>
      </c>
      <c r="E2" s="18">
        <v>30905254.350000001</v>
      </c>
      <c r="F2" s="18">
        <v>8223935.2699999996</v>
      </c>
      <c r="G2" s="18">
        <v>4650199.08</v>
      </c>
      <c r="H2" s="18">
        <v>8732194.5199999996</v>
      </c>
      <c r="I2" s="18">
        <v>2519793.4300000002</v>
      </c>
      <c r="J2" s="18">
        <v>2007759.91</v>
      </c>
      <c r="K2" s="18">
        <v>1929879.51</v>
      </c>
      <c r="L2" s="18">
        <v>2643339.08</v>
      </c>
      <c r="M2" s="18">
        <v>6042126.0599999996</v>
      </c>
      <c r="N2" s="18">
        <v>81299865.620000005</v>
      </c>
      <c r="O2" s="6">
        <f>B2+C2+D2+E2+F2+G2+H2+I2+J2+K2+L2+M2</f>
        <v>78298354.829999998</v>
      </c>
      <c r="P2" s="19">
        <f>O2/N2*100</f>
        <v>96.308098707039406</v>
      </c>
      <c r="Q2" s="7">
        <f>(O2-N2)</f>
        <v>-3001510.7900000066</v>
      </c>
      <c r="R2" s="8"/>
    </row>
    <row r="3" spans="1:18" x14ac:dyDescent="0.25">
      <c r="A3" s="9" t="s">
        <v>5</v>
      </c>
      <c r="B3" s="20">
        <v>10492006.42</v>
      </c>
      <c r="C3" s="20">
        <v>9093499.1699999999</v>
      </c>
      <c r="D3" s="20">
        <v>10818930.65</v>
      </c>
      <c r="E3" s="20">
        <v>11803289.869999999</v>
      </c>
      <c r="F3" s="20">
        <v>11701143.07</v>
      </c>
      <c r="G3" s="20">
        <v>11187397.59</v>
      </c>
      <c r="H3" s="20">
        <v>13468148.85</v>
      </c>
      <c r="I3" s="20">
        <v>12352281.24</v>
      </c>
      <c r="J3" s="20">
        <v>13026943.960000001</v>
      </c>
      <c r="K3" s="20">
        <v>12865072.439999999</v>
      </c>
      <c r="L3" s="20">
        <v>13472702.73</v>
      </c>
      <c r="M3" s="20">
        <v>17385527.359999999</v>
      </c>
      <c r="N3" s="20">
        <v>138470272.28999999</v>
      </c>
      <c r="O3" s="10">
        <f>(B3+C3+D3+E3+F3+G3+H3+I3+J3+K3+L3+M3)</f>
        <v>147666943.34999999</v>
      </c>
      <c r="P3" s="21">
        <f>O3/N3</f>
        <v>1.0664162127213797</v>
      </c>
      <c r="Q3" s="7">
        <f>(O3-N3)</f>
        <v>9196671.0600000024</v>
      </c>
      <c r="R3" s="8"/>
    </row>
    <row r="4" spans="1:18" x14ac:dyDescent="0.25">
      <c r="A4" s="11" t="s">
        <v>6</v>
      </c>
      <c r="B4" s="22">
        <v>1297896.53</v>
      </c>
      <c r="C4" s="22">
        <v>1814014.39</v>
      </c>
      <c r="D4" s="22">
        <v>2925816.15</v>
      </c>
      <c r="E4" s="22">
        <v>234161.73</v>
      </c>
      <c r="F4" s="22">
        <v>217402.36</v>
      </c>
      <c r="G4" s="22">
        <v>151835.45000000001</v>
      </c>
      <c r="H4" s="22">
        <v>256697.97</v>
      </c>
      <c r="I4" s="22">
        <v>129431.65</v>
      </c>
      <c r="J4" s="22">
        <v>98337.36</v>
      </c>
      <c r="K4" s="22">
        <v>81393.05</v>
      </c>
      <c r="L4" s="22">
        <v>77502.45</v>
      </c>
      <c r="M4" s="22">
        <v>152558.59</v>
      </c>
      <c r="N4" s="22">
        <v>7524000</v>
      </c>
      <c r="O4" s="12">
        <f>B4+C4+D4+E4+F4+G4+H4+I4+J4+K4+L4+M4</f>
        <v>7437047.6800000016</v>
      </c>
      <c r="P4" s="23">
        <f>O4/N4</f>
        <v>0.98844333864965461</v>
      </c>
      <c r="Q4" s="7"/>
      <c r="R4" s="8">
        <f>(O4-N4)</f>
        <v>-86952.319999998435</v>
      </c>
    </row>
    <row r="5" spans="1:18" x14ac:dyDescent="0.25">
      <c r="A5" s="14" t="s">
        <v>7</v>
      </c>
      <c r="B5" s="24">
        <v>1506615.3</v>
      </c>
      <c r="C5" s="24">
        <v>2167033.42</v>
      </c>
      <c r="D5" s="24">
        <v>2975044.32</v>
      </c>
      <c r="E5" s="24">
        <v>2005937.15</v>
      </c>
      <c r="F5" s="24">
        <v>7856164.6699999999</v>
      </c>
      <c r="G5" s="24">
        <v>2395326.35</v>
      </c>
      <c r="H5" s="24">
        <v>2836649.45</v>
      </c>
      <c r="I5" s="24">
        <v>3173182</v>
      </c>
      <c r="J5" s="24">
        <v>2781825.03</v>
      </c>
      <c r="K5" s="24">
        <v>5658530.8700000001</v>
      </c>
      <c r="L5" s="24">
        <v>3320179.78</v>
      </c>
      <c r="M5" s="24">
        <v>2971728.4</v>
      </c>
      <c r="N5" s="24">
        <v>28590000</v>
      </c>
      <c r="O5" s="15">
        <f>B5+C5+D5+E5+F5+G5+H5+I5+J5+K5+L5+M5</f>
        <v>39648216.740000002</v>
      </c>
      <c r="P5" s="25">
        <f>O5/N5</f>
        <v>1.3867861748863239</v>
      </c>
      <c r="Q5" s="7">
        <f>O5-N5</f>
        <v>11058216.740000002</v>
      </c>
      <c r="R5" s="13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7F804-497A-443F-B0E7-35838E1D63D2}">
  <dimension ref="A1:R5"/>
  <sheetViews>
    <sheetView workbookViewId="0">
      <selection sqref="A1:XFD1048576"/>
    </sheetView>
  </sheetViews>
  <sheetFormatPr defaultRowHeight="15" x14ac:dyDescent="0.25"/>
  <cols>
    <col min="1" max="1" width="18.42578125" bestFit="1" customWidth="1"/>
    <col min="2" max="13" width="16.85546875" bestFit="1" customWidth="1"/>
    <col min="14" max="15" width="18" bestFit="1" customWidth="1"/>
    <col min="16" max="16" width="6" bestFit="1" customWidth="1"/>
    <col min="17" max="18" width="16.85546875" bestFit="1" customWidth="1"/>
  </cols>
  <sheetData>
    <row r="1" spans="1:18" x14ac:dyDescent="0.25">
      <c r="A1" s="1" t="s">
        <v>0</v>
      </c>
      <c r="B1" s="2">
        <v>44927</v>
      </c>
      <c r="C1" s="2">
        <v>44958</v>
      </c>
      <c r="D1" s="2">
        <v>44986</v>
      </c>
      <c r="E1" s="2">
        <v>45017</v>
      </c>
      <c r="F1" s="2">
        <v>45047</v>
      </c>
      <c r="G1" s="2">
        <v>45078</v>
      </c>
      <c r="H1" s="2">
        <v>45108</v>
      </c>
      <c r="I1" s="2">
        <v>45139</v>
      </c>
      <c r="J1" s="2">
        <v>45170</v>
      </c>
      <c r="K1" s="2">
        <v>45200</v>
      </c>
      <c r="L1" s="2">
        <v>45231</v>
      </c>
      <c r="M1" s="2">
        <v>45261</v>
      </c>
      <c r="N1" s="3" t="s">
        <v>1</v>
      </c>
      <c r="O1" s="3" t="s">
        <v>2</v>
      </c>
      <c r="P1" s="4" t="s">
        <v>3</v>
      </c>
      <c r="Q1" s="4" t="s">
        <v>8</v>
      </c>
      <c r="R1" s="4" t="s">
        <v>9</v>
      </c>
    </row>
    <row r="2" spans="1:18" x14ac:dyDescent="0.25">
      <c r="A2" s="5" t="s">
        <v>4</v>
      </c>
      <c r="B2" s="18">
        <v>1241624.04</v>
      </c>
      <c r="C2" s="18">
        <v>1212101.05</v>
      </c>
      <c r="D2" s="18">
        <v>9892905.7699999996</v>
      </c>
      <c r="E2" s="18">
        <v>26009755.23</v>
      </c>
      <c r="F2" s="18">
        <v>20267445.66</v>
      </c>
      <c r="G2" s="18">
        <v>3945398.92</v>
      </c>
      <c r="H2" s="18">
        <v>5347863.4800000004</v>
      </c>
      <c r="I2" s="18">
        <v>4062867.39</v>
      </c>
      <c r="J2" s="18">
        <v>2679749.3199999998</v>
      </c>
      <c r="K2" s="18">
        <v>3627529.63</v>
      </c>
      <c r="L2" s="18">
        <v>6743812.8099999996</v>
      </c>
      <c r="M2" s="18">
        <v>17587743.77</v>
      </c>
      <c r="N2" s="18">
        <v>109947961.77</v>
      </c>
      <c r="O2" s="6">
        <f>B2+C2+D2+E2+F2+G2+H2+I2+J2+K2+L2+M2</f>
        <v>102618797.06999999</v>
      </c>
      <c r="P2" s="19">
        <f>O2/N2*100</f>
        <v>93.333969468818466</v>
      </c>
      <c r="Q2" s="7">
        <f>(O2-N2)</f>
        <v>-7329164.700000003</v>
      </c>
      <c r="R2" s="8">
        <f>(O2-N2)</f>
        <v>-7329164.700000003</v>
      </c>
    </row>
    <row r="3" spans="1:18" x14ac:dyDescent="0.25">
      <c r="A3" s="9" t="s">
        <v>5</v>
      </c>
      <c r="B3" s="20">
        <v>14064577.07</v>
      </c>
      <c r="C3" s="20">
        <v>11071901.42</v>
      </c>
      <c r="D3" s="20">
        <v>13779147.67</v>
      </c>
      <c r="E3" s="20">
        <v>13951767.390000001</v>
      </c>
      <c r="F3" s="20">
        <v>12996309.65</v>
      </c>
      <c r="G3" s="20">
        <v>14213834.560000001</v>
      </c>
      <c r="H3" s="20">
        <v>14460473.66</v>
      </c>
      <c r="I3" s="20">
        <v>14606374.35</v>
      </c>
      <c r="J3" s="20">
        <v>14244156.27</v>
      </c>
      <c r="K3" s="20">
        <v>16129037</v>
      </c>
      <c r="L3" s="20">
        <v>16771864.279999999</v>
      </c>
      <c r="M3" s="20">
        <v>19388500.199999999</v>
      </c>
      <c r="N3" s="20">
        <v>178413162.06</v>
      </c>
      <c r="O3" s="10">
        <f>(B3+C3+D3+E3+F3+G3+H3+I3+J3+K3+L3+M3)</f>
        <v>175677943.51999998</v>
      </c>
      <c r="P3" s="21">
        <f>O3/N3</f>
        <v>0.98466918859338315</v>
      </c>
      <c r="Q3" s="7">
        <f>(O3-N3)</f>
        <v>-2735218.5400000215</v>
      </c>
      <c r="R3" s="8">
        <f>(O3-N3)</f>
        <v>-2735218.5400000215</v>
      </c>
    </row>
    <row r="4" spans="1:18" x14ac:dyDescent="0.25">
      <c r="A4" s="11" t="s">
        <v>6</v>
      </c>
      <c r="B4" s="22">
        <v>582861.04</v>
      </c>
      <c r="C4" s="22">
        <v>2944242.38</v>
      </c>
      <c r="D4" s="22">
        <v>3360534.23</v>
      </c>
      <c r="E4" s="22">
        <v>166722.19</v>
      </c>
      <c r="F4" s="22">
        <v>208910.31</v>
      </c>
      <c r="G4" s="22">
        <v>127788</v>
      </c>
      <c r="H4" s="22">
        <v>223070.89</v>
      </c>
      <c r="I4" s="22">
        <v>145276.44</v>
      </c>
      <c r="J4" s="22">
        <v>19993.7</v>
      </c>
      <c r="K4" s="22">
        <v>46130.16</v>
      </c>
      <c r="L4" s="22">
        <v>101937.71</v>
      </c>
      <c r="M4" s="22">
        <v>350875.26</v>
      </c>
      <c r="N4" s="22">
        <v>8653000</v>
      </c>
      <c r="O4" s="12">
        <f>B4+C4+D4+E4+F4+G4+H4+I4+J4+K4+L4+M4</f>
        <v>8278342.3100000005</v>
      </c>
      <c r="P4" s="23">
        <f>O4/N4</f>
        <v>0.95670198890558189</v>
      </c>
      <c r="Q4" s="7">
        <f>O4-N4</f>
        <v>-374657.68999999948</v>
      </c>
      <c r="R4" s="8">
        <f>(O4-N4)</f>
        <v>-374657.68999999948</v>
      </c>
    </row>
    <row r="5" spans="1:18" x14ac:dyDescent="0.25">
      <c r="A5" s="14" t="s">
        <v>7</v>
      </c>
      <c r="B5" s="24">
        <v>2074940.47</v>
      </c>
      <c r="C5" s="24">
        <v>1994385.13</v>
      </c>
      <c r="D5" s="24">
        <v>3014651.05</v>
      </c>
      <c r="E5" s="24">
        <v>2438907.94</v>
      </c>
      <c r="F5" s="24">
        <v>3323551.14</v>
      </c>
      <c r="G5" s="24">
        <v>3412318.75</v>
      </c>
      <c r="H5" s="24">
        <v>3315391.85</v>
      </c>
      <c r="I5" s="24">
        <v>3576856.78</v>
      </c>
      <c r="J5" s="24">
        <v>1918191.7</v>
      </c>
      <c r="K5" s="24">
        <v>2638369.77</v>
      </c>
      <c r="L5" s="24">
        <v>3246877.82</v>
      </c>
      <c r="M5" s="24">
        <v>4854663.8899999997</v>
      </c>
      <c r="N5" s="24">
        <v>47845296.890000001</v>
      </c>
      <c r="O5" s="15">
        <f>B5+C5+D5+E5+F5+G5+H5+I5+J5+K5+L5+M5</f>
        <v>35809106.289999999</v>
      </c>
      <c r="P5" s="25">
        <f>O5/N5</f>
        <v>0.74843524061158773</v>
      </c>
      <c r="Q5" s="7">
        <f>O5-N5</f>
        <v>-12036190.600000001</v>
      </c>
      <c r="R5" s="8">
        <f>(O5-N5)</f>
        <v>-12036190.600000001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81C5E-9A59-4363-82B3-F6B848357813}">
  <dimension ref="A1:R5"/>
  <sheetViews>
    <sheetView workbookViewId="0">
      <selection sqref="A1:XFD1048576"/>
    </sheetView>
  </sheetViews>
  <sheetFormatPr defaultRowHeight="15" x14ac:dyDescent="0.25"/>
  <cols>
    <col min="1" max="1" width="18.42578125" bestFit="1" customWidth="1"/>
    <col min="2" max="13" width="16.85546875" bestFit="1" customWidth="1"/>
    <col min="14" max="15" width="18" bestFit="1" customWidth="1"/>
    <col min="16" max="16" width="6.5703125" bestFit="1" customWidth="1"/>
    <col min="17" max="18" width="15.85546875" bestFit="1" customWidth="1"/>
  </cols>
  <sheetData>
    <row r="1" spans="1:18" x14ac:dyDescent="0.25">
      <c r="A1" s="1" t="s">
        <v>0</v>
      </c>
      <c r="B1" s="2">
        <v>45292</v>
      </c>
      <c r="C1" s="2">
        <v>45323</v>
      </c>
      <c r="D1" s="2">
        <v>45352</v>
      </c>
      <c r="E1" s="2">
        <v>45383</v>
      </c>
      <c r="F1" s="2">
        <v>45413</v>
      </c>
      <c r="G1" s="2">
        <v>45444</v>
      </c>
      <c r="H1" s="2">
        <v>45474</v>
      </c>
      <c r="I1" s="2">
        <v>45505</v>
      </c>
      <c r="J1" s="2">
        <v>45536</v>
      </c>
      <c r="K1" s="2">
        <v>45566</v>
      </c>
      <c r="L1" s="2">
        <v>45597</v>
      </c>
      <c r="M1" s="2">
        <v>45627</v>
      </c>
      <c r="N1" s="3" t="s">
        <v>1</v>
      </c>
      <c r="O1" s="3" t="s">
        <v>2</v>
      </c>
      <c r="P1" s="4" t="s">
        <v>3</v>
      </c>
      <c r="Q1" s="4" t="s">
        <v>8</v>
      </c>
      <c r="R1" s="4" t="s">
        <v>9</v>
      </c>
    </row>
    <row r="2" spans="1:18" x14ac:dyDescent="0.25">
      <c r="A2" s="5" t="s">
        <v>4</v>
      </c>
      <c r="B2" s="18">
        <v>2053157.29</v>
      </c>
      <c r="C2" s="18">
        <v>2219809.79</v>
      </c>
      <c r="D2" s="18">
        <v>2633379.39</v>
      </c>
      <c r="E2" s="18">
        <v>58251224.57</v>
      </c>
      <c r="F2" s="18">
        <v>14686477.66</v>
      </c>
      <c r="G2" s="18">
        <v>6849818.5899999999</v>
      </c>
      <c r="H2" s="18">
        <v>5600403.71</v>
      </c>
      <c r="I2" s="18">
        <v>3815275.82</v>
      </c>
      <c r="J2" s="18">
        <v>4191235.97</v>
      </c>
      <c r="K2" s="18">
        <v>4073045.75</v>
      </c>
      <c r="L2" s="18">
        <v>6911423.75</v>
      </c>
      <c r="M2" s="16">
        <v>6417901.3300000001</v>
      </c>
      <c r="N2" s="18">
        <v>111196388.09999999</v>
      </c>
      <c r="O2" s="6">
        <f>B2+C2+D2+E2+F2+G2+H2+I2+J2+K2+L2+M2</f>
        <v>117703153.61999999</v>
      </c>
      <c r="P2" s="19">
        <f>O2/N2*100</f>
        <v>105.85159790815185</v>
      </c>
      <c r="Q2" s="7">
        <f>(O2-N2)</f>
        <v>6506765.5199999958</v>
      </c>
      <c r="R2" s="8"/>
    </row>
    <row r="3" spans="1:18" x14ac:dyDescent="0.25">
      <c r="A3" s="9" t="s">
        <v>5</v>
      </c>
      <c r="B3" s="20">
        <v>18404012.25</v>
      </c>
      <c r="C3" s="20">
        <v>14260866.76</v>
      </c>
      <c r="D3" s="20">
        <v>14620611.720000001</v>
      </c>
      <c r="E3" s="20">
        <v>14536583.619999999</v>
      </c>
      <c r="F3" s="20">
        <v>16797363.93</v>
      </c>
      <c r="G3" s="20">
        <v>16425792.99</v>
      </c>
      <c r="H3" s="20">
        <v>17518268.559999999</v>
      </c>
      <c r="I3" s="20">
        <v>18747003.09</v>
      </c>
      <c r="J3" s="20">
        <v>18780382.66</v>
      </c>
      <c r="K3" s="20">
        <v>20079690.050000001</v>
      </c>
      <c r="L3" s="20">
        <v>20088305.390000001</v>
      </c>
      <c r="M3" s="20">
        <v>20455604.300000001</v>
      </c>
      <c r="N3" s="20">
        <v>210527531.22</v>
      </c>
      <c r="O3" s="10">
        <f>(B3+C3+D3+E3+F3+G3+H3+I3+J3+K3+L3+M3)</f>
        <v>210714485.32000005</v>
      </c>
      <c r="P3" s="21">
        <f>O3/N3</f>
        <v>1.0008880268481593</v>
      </c>
      <c r="Q3" s="7">
        <f>(O3-N3)</f>
        <v>186954.10000005364</v>
      </c>
      <c r="R3" s="8"/>
    </row>
    <row r="4" spans="1:18" x14ac:dyDescent="0.25">
      <c r="A4" s="11" t="s">
        <v>6</v>
      </c>
      <c r="B4" s="22">
        <v>778342.78</v>
      </c>
      <c r="C4" s="22">
        <v>2908248.59</v>
      </c>
      <c r="D4" s="22">
        <v>3667789.56</v>
      </c>
      <c r="E4" s="22">
        <v>403809.44</v>
      </c>
      <c r="F4" s="22">
        <v>242050.54</v>
      </c>
      <c r="G4" s="22">
        <v>193836.28</v>
      </c>
      <c r="H4" s="22">
        <v>156422.93</v>
      </c>
      <c r="I4" s="22">
        <v>87986.59</v>
      </c>
      <c r="J4" s="22">
        <v>130032.14</v>
      </c>
      <c r="K4" s="22">
        <v>115016.49</v>
      </c>
      <c r="L4" s="22">
        <v>148222.82999999999</v>
      </c>
      <c r="M4" s="22">
        <v>90556</v>
      </c>
      <c r="N4" s="22">
        <v>9605000</v>
      </c>
      <c r="O4" s="12">
        <f>B4+C4+D4+E4+F4+G4+H4+I4+J4+K4+L4+M4</f>
        <v>8922314.1700000018</v>
      </c>
      <c r="P4" s="23">
        <f>O4/N4</f>
        <v>0.92892391150442499</v>
      </c>
      <c r="Q4" s="7"/>
      <c r="R4" s="8">
        <f>(O4-N4)</f>
        <v>-682685.82999999821</v>
      </c>
    </row>
    <row r="5" spans="1:18" x14ac:dyDescent="0.25">
      <c r="A5" s="14" t="s">
        <v>7</v>
      </c>
      <c r="B5" s="24">
        <v>2875469.89</v>
      </c>
      <c r="C5" s="24">
        <v>3264468.62</v>
      </c>
      <c r="D5" s="24">
        <v>3783756.28</v>
      </c>
      <c r="E5" s="24">
        <v>3349344.7</v>
      </c>
      <c r="F5" s="24">
        <v>3554085.22</v>
      </c>
      <c r="G5" s="24">
        <v>4158395.97</v>
      </c>
      <c r="H5" s="24">
        <v>3232239.52</v>
      </c>
      <c r="I5" s="24">
        <v>2901470.91</v>
      </c>
      <c r="J5" s="24">
        <v>3034619.14</v>
      </c>
      <c r="K5" s="24">
        <v>2777782.48</v>
      </c>
      <c r="L5" s="24">
        <v>5736939.0099999998</v>
      </c>
      <c r="M5" s="24">
        <v>4318387.0999999996</v>
      </c>
      <c r="N5" s="24">
        <v>47853557.289999999</v>
      </c>
      <c r="O5" s="15">
        <f>B5+C5+D5+E5+F5+G5+H5+I5+J5+K5+L5+M5</f>
        <v>42986958.839999996</v>
      </c>
      <c r="P5" s="25">
        <f>O5/N5</f>
        <v>0.89830226370617217</v>
      </c>
      <c r="Q5" s="7"/>
      <c r="R5" s="8">
        <f>(O5-N5)</f>
        <v>-4866598.450000003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9C6A0-EEB5-442E-A8F7-64AA0CC83C3D}">
  <dimension ref="A1:R5"/>
  <sheetViews>
    <sheetView workbookViewId="0">
      <selection activeCell="B13" sqref="B13"/>
    </sheetView>
  </sheetViews>
  <sheetFormatPr defaultRowHeight="15" x14ac:dyDescent="0.25"/>
  <cols>
    <col min="1" max="1" width="18.42578125" bestFit="1" customWidth="1"/>
    <col min="2" max="8" width="16.85546875" bestFit="1" customWidth="1"/>
    <col min="9" max="9" width="7" bestFit="1" customWidth="1"/>
    <col min="10" max="10" width="6.5703125" bestFit="1" customWidth="1"/>
    <col min="11" max="11" width="6.85546875" bestFit="1" customWidth="1"/>
    <col min="12" max="12" width="7.140625" bestFit="1" customWidth="1"/>
    <col min="13" max="13" width="7" bestFit="1" customWidth="1"/>
    <col min="14" max="15" width="18" bestFit="1" customWidth="1"/>
    <col min="16" max="16" width="6" bestFit="1" customWidth="1"/>
    <col min="17" max="17" width="10.7109375" bestFit="1" customWidth="1"/>
    <col min="18" max="18" width="18" bestFit="1" customWidth="1"/>
  </cols>
  <sheetData>
    <row r="1" spans="1:18" x14ac:dyDescent="0.25">
      <c r="A1" s="1" t="s">
        <v>0</v>
      </c>
      <c r="B1" s="2">
        <v>45658</v>
      </c>
      <c r="C1" s="2">
        <v>45689</v>
      </c>
      <c r="D1" s="2">
        <v>45717</v>
      </c>
      <c r="E1" s="2">
        <v>45748</v>
      </c>
      <c r="F1" s="2">
        <v>45778</v>
      </c>
      <c r="G1" s="2">
        <v>45809</v>
      </c>
      <c r="H1" s="2">
        <v>45839</v>
      </c>
      <c r="I1" s="2">
        <v>45870</v>
      </c>
      <c r="J1" s="2">
        <v>45901</v>
      </c>
      <c r="K1" s="2">
        <v>45931</v>
      </c>
      <c r="L1" s="2">
        <v>45962</v>
      </c>
      <c r="M1" s="2">
        <v>45992</v>
      </c>
      <c r="N1" s="3" t="s">
        <v>1</v>
      </c>
      <c r="O1" s="3" t="s">
        <v>2</v>
      </c>
      <c r="P1" s="4" t="s">
        <v>3</v>
      </c>
      <c r="Q1" s="4" t="s">
        <v>8</v>
      </c>
      <c r="R1" s="4" t="s">
        <v>9</v>
      </c>
    </row>
    <row r="2" spans="1:18" x14ac:dyDescent="0.25">
      <c r="A2" s="5" t="s">
        <v>4</v>
      </c>
      <c r="B2" s="18">
        <v>2209531.7400000002</v>
      </c>
      <c r="C2" s="18">
        <v>2268017.5</v>
      </c>
      <c r="D2" s="18">
        <v>7987692.6500000004</v>
      </c>
      <c r="E2" s="18">
        <v>59995419.289999999</v>
      </c>
      <c r="F2" s="18">
        <v>9500859.7400000002</v>
      </c>
      <c r="G2" s="18">
        <v>5348957.97</v>
      </c>
      <c r="H2" s="18">
        <v>5137239.43</v>
      </c>
      <c r="I2" s="26"/>
      <c r="J2" s="18"/>
      <c r="K2" s="18"/>
      <c r="L2" s="18"/>
      <c r="M2" s="17"/>
      <c r="N2" s="18">
        <v>122770081.06</v>
      </c>
      <c r="O2" s="6">
        <f>B2+C2+D2+E2+F2+G2+H2+I2+J2+K2+L2+M2</f>
        <v>92447718.319999993</v>
      </c>
      <c r="P2" s="19">
        <f>O2/N2*100</f>
        <v>75.301504667752965</v>
      </c>
      <c r="Q2" s="7"/>
      <c r="R2" s="8">
        <f>(O2-N2)</f>
        <v>-30322362.74000001</v>
      </c>
    </row>
    <row r="3" spans="1:18" x14ac:dyDescent="0.25">
      <c r="A3" s="9" t="s">
        <v>5</v>
      </c>
      <c r="B3" s="20">
        <v>22811650.469999999</v>
      </c>
      <c r="C3" s="20">
        <v>14719347.17</v>
      </c>
      <c r="D3" s="20">
        <v>17075393.420000002</v>
      </c>
      <c r="E3" s="20">
        <v>17631462.77</v>
      </c>
      <c r="F3" s="20">
        <v>19411796.609999999</v>
      </c>
      <c r="G3" s="20">
        <v>18118163.210000001</v>
      </c>
      <c r="H3" s="20">
        <v>18726324.440000001</v>
      </c>
      <c r="I3" s="27"/>
      <c r="J3" s="20"/>
      <c r="K3" s="20"/>
      <c r="L3" s="20"/>
      <c r="M3" s="9"/>
      <c r="N3" s="20">
        <v>244034985.91</v>
      </c>
      <c r="O3" s="10">
        <f>(B3+C3+D3+E3+F3+G3+H3+I3+J3+K3+L3+M3)</f>
        <v>128494138.09</v>
      </c>
      <c r="P3" s="21">
        <f>O3/N3</f>
        <v>0.52653982219331696</v>
      </c>
      <c r="Q3" s="7"/>
      <c r="R3" s="8">
        <f>(O3-N3)</f>
        <v>-115540847.81999999</v>
      </c>
    </row>
    <row r="4" spans="1:18" x14ac:dyDescent="0.25">
      <c r="A4" s="11" t="s">
        <v>6</v>
      </c>
      <c r="B4" s="22">
        <v>3469890.12</v>
      </c>
      <c r="C4" s="22">
        <v>2025946.85</v>
      </c>
      <c r="D4" s="22">
        <v>3007264.91</v>
      </c>
      <c r="E4" s="22">
        <v>44718.879999999997</v>
      </c>
      <c r="F4" s="22">
        <v>205791.28</v>
      </c>
      <c r="G4" s="22">
        <v>281123.95</v>
      </c>
      <c r="H4" s="22">
        <v>260130.75</v>
      </c>
      <c r="I4" s="22"/>
      <c r="J4" s="22"/>
      <c r="K4" s="22"/>
      <c r="L4" s="22"/>
      <c r="M4" s="11"/>
      <c r="N4" s="22">
        <v>10899699.970000001</v>
      </c>
      <c r="O4" s="12">
        <f>B4+C4+D4+E4+F4+G4+H4+I4+J4+K4+L4+M4</f>
        <v>9294866.7400000002</v>
      </c>
      <c r="P4" s="23">
        <f>O4/N4</f>
        <v>0.85276354079313244</v>
      </c>
      <c r="Q4" s="7"/>
      <c r="R4" s="8">
        <f>(O4-N4)</f>
        <v>-1604833.2300000004</v>
      </c>
    </row>
    <row r="5" spans="1:18" x14ac:dyDescent="0.25">
      <c r="A5" s="14" t="s">
        <v>7</v>
      </c>
      <c r="B5" s="24">
        <v>2991527.15</v>
      </c>
      <c r="C5" s="24">
        <v>3350751.27</v>
      </c>
      <c r="D5" s="24">
        <v>3945346.08</v>
      </c>
      <c r="E5" s="24">
        <v>11091612.84</v>
      </c>
      <c r="F5" s="24">
        <v>5283443.2</v>
      </c>
      <c r="G5" s="24">
        <v>3703793.9</v>
      </c>
      <c r="H5" s="24">
        <v>4081876.94</v>
      </c>
      <c r="I5" s="24"/>
      <c r="J5" s="24"/>
      <c r="K5" s="24"/>
      <c r="L5" s="24"/>
      <c r="M5" s="14"/>
      <c r="N5" s="24">
        <v>49289040.100000001</v>
      </c>
      <c r="O5" s="15">
        <f>B5+C5+D5+E5+F5+G5+H5+I5+J5+K5+L5+M5</f>
        <v>34448351.379999995</v>
      </c>
      <c r="P5" s="25">
        <f>O5/N5</f>
        <v>0.69890489468063299</v>
      </c>
      <c r="Q5" s="7"/>
      <c r="R5" s="8">
        <f>(O5-N5)</f>
        <v>-14840688.720000006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2021</vt:lpstr>
      <vt:lpstr>2022</vt:lpstr>
      <vt:lpstr>2023</vt:lpstr>
      <vt:lpstr>2024</vt:lpstr>
      <vt:lpstr>2025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RONALDO MOTA DE MORAES</dc:creator>
  <cp:lastModifiedBy>thiago souza</cp:lastModifiedBy>
  <cp:revision>1</cp:revision>
  <dcterms:created xsi:type="dcterms:W3CDTF">2020-08-07T20:14:18Z</dcterms:created>
  <dcterms:modified xsi:type="dcterms:W3CDTF">2025-08-13T22:01:03Z</dcterms:modified>
</cp:coreProperties>
</file>