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ganl\Desktop\"/>
    </mc:Choice>
  </mc:AlternateContent>
  <xr:revisionPtr revIDLastSave="0" documentId="8_{AAA4A750-7A74-40F6-BE84-BAFFC5A8FE6E}" xr6:coauthVersionLast="45" xr6:coauthVersionMax="45" xr10:uidLastSave="{00000000-0000-0000-0000-000000000000}"/>
  <bookViews>
    <workbookView xWindow="-110" yWindow="-110" windowWidth="19420" windowHeight="10420" activeTab="7" xr2:uid="{5CD3BECB-EA8D-4A11-B1D1-3C828623B51C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Sheet2" sheetId="10" r:id="rId9"/>
  </sheets>
  <definedNames>
    <definedName name="_xlnm._FilterDatabase" localSheetId="0" hidden="1">Data!$D$1:$H$318</definedName>
    <definedName name="_xlnm._FilterDatabase" localSheetId="5" hidden="1">'Q5'!$K$1:$P$318</definedName>
    <definedName name="_xlchart.v1.0" hidden="1">'Q1'!$A$2:$A$11</definedName>
    <definedName name="_xlchart.v1.1" hidden="1">'Q1'!$E$1</definedName>
    <definedName name="_xlchart.v1.2" hidden="1">'Q1'!$E$2:$E$11</definedName>
    <definedName name="_xlchart.v1.3" hidden="1">'Q1'!$F$1</definedName>
    <definedName name="_xlchart.v1.4" hidden="1">'Q1'!$F$2:$F$11</definedName>
    <definedName name="_xlchart.v1.5" hidden="1">'Q5'!$B$2:$B$318</definedName>
    <definedName name="_xlchart.v1.6" hidden="1">'Q5'!$L$2:$L$318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8" i="8" l="1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O2" i="6"/>
  <c r="O1" i="6"/>
  <c r="E9" i="6"/>
  <c r="E8" i="6"/>
  <c r="E7" i="6"/>
  <c r="E6" i="6"/>
  <c r="E2" i="6"/>
  <c r="E1" i="6"/>
  <c r="O3" i="6" l="1"/>
  <c r="O5" i="6" s="1"/>
  <c r="E3" i="6"/>
  <c r="E5" i="6" s="1"/>
  <c r="N5" i="4"/>
  <c r="N6" i="4"/>
  <c r="N7" i="4"/>
  <c r="N8" i="4"/>
  <c r="N9" i="4"/>
  <c r="N4" i="4"/>
  <c r="E6" i="4"/>
  <c r="E7" i="4"/>
  <c r="E8" i="4"/>
  <c r="E9" i="4"/>
  <c r="E5" i="4"/>
  <c r="E4" i="4"/>
  <c r="U8" i="3"/>
  <c r="U7" i="3"/>
  <c r="U6" i="3"/>
  <c r="U5" i="3"/>
  <c r="U4" i="3"/>
  <c r="U3" i="3"/>
  <c r="Q4" i="3"/>
  <c r="Q3" i="3"/>
  <c r="Q5" i="3" s="1"/>
  <c r="Q7" i="3" s="1"/>
  <c r="S3" i="3" s="1"/>
  <c r="H8" i="3"/>
  <c r="H7" i="3"/>
  <c r="H6" i="3"/>
  <c r="H5" i="3"/>
  <c r="H4" i="3"/>
  <c r="H9" i="3" s="1"/>
  <c r="H3" i="3"/>
  <c r="D4" i="3"/>
  <c r="E3" i="3" s="1"/>
  <c r="D3" i="3"/>
  <c r="V8" i="3" l="1"/>
  <c r="W8" i="3" s="1"/>
  <c r="V5" i="3"/>
  <c r="W5" i="3" s="1"/>
  <c r="R4" i="3"/>
  <c r="T3" i="3"/>
  <c r="V3" i="3"/>
  <c r="W3" i="3" s="1"/>
  <c r="V4" i="3"/>
  <c r="W4" i="3" s="1"/>
  <c r="V6" i="3"/>
  <c r="W6" i="3" s="1"/>
  <c r="U9" i="3"/>
  <c r="V7" i="3" s="1"/>
  <c r="W7" i="3" s="1"/>
  <c r="E4" i="6"/>
  <c r="C56" i="6" s="1"/>
  <c r="C8" i="6"/>
  <c r="C16" i="6"/>
  <c r="C24" i="6"/>
  <c r="C32" i="6"/>
  <c r="C40" i="6"/>
  <c r="C48" i="6"/>
  <c r="C64" i="6"/>
  <c r="C72" i="6"/>
  <c r="C80" i="6"/>
  <c r="C88" i="6"/>
  <c r="C96" i="6"/>
  <c r="C104" i="6"/>
  <c r="C112" i="6"/>
  <c r="C128" i="6"/>
  <c r="C136" i="6"/>
  <c r="C144" i="6"/>
  <c r="C152" i="6"/>
  <c r="C160" i="6"/>
  <c r="C168" i="6"/>
  <c r="C176" i="6"/>
  <c r="C184" i="6"/>
  <c r="C192" i="6"/>
  <c r="C200" i="6"/>
  <c r="C208" i="6"/>
  <c r="C216" i="6"/>
  <c r="C224" i="6"/>
  <c r="C232" i="6"/>
  <c r="C240" i="6"/>
  <c r="C248" i="6"/>
  <c r="C256" i="6"/>
  <c r="C264" i="6"/>
  <c r="C272" i="6"/>
  <c r="C280" i="6"/>
  <c r="C288" i="6"/>
  <c r="C296" i="6"/>
  <c r="C304" i="6"/>
  <c r="C312" i="6"/>
  <c r="C9" i="6"/>
  <c r="C17" i="6"/>
  <c r="C25" i="6"/>
  <c r="C33" i="6"/>
  <c r="C41" i="6"/>
  <c r="C49" i="6"/>
  <c r="C57" i="6"/>
  <c r="C65" i="6"/>
  <c r="C73" i="6"/>
  <c r="C81" i="6"/>
  <c r="C89" i="6"/>
  <c r="C97" i="6"/>
  <c r="C105" i="6"/>
  <c r="C113" i="6"/>
  <c r="C121" i="6"/>
  <c r="C129" i="6"/>
  <c r="C137" i="6"/>
  <c r="C145" i="6"/>
  <c r="C153" i="6"/>
  <c r="C161" i="6"/>
  <c r="C169" i="6"/>
  <c r="C177" i="6"/>
  <c r="C185" i="6"/>
  <c r="C193" i="6"/>
  <c r="C201" i="6"/>
  <c r="C209" i="6"/>
  <c r="C217" i="6"/>
  <c r="C225" i="6"/>
  <c r="C233" i="6"/>
  <c r="C241" i="6"/>
  <c r="C249" i="6"/>
  <c r="C257" i="6"/>
  <c r="C265" i="6"/>
  <c r="C273" i="6"/>
  <c r="C281" i="6"/>
  <c r="C289" i="6"/>
  <c r="C297" i="6"/>
  <c r="C305" i="6"/>
  <c r="C313" i="6"/>
  <c r="C10" i="6"/>
  <c r="C18" i="6"/>
  <c r="C26" i="6"/>
  <c r="C34" i="6"/>
  <c r="C42" i="6"/>
  <c r="C50" i="6"/>
  <c r="C58" i="6"/>
  <c r="C66" i="6"/>
  <c r="C74" i="6"/>
  <c r="C82" i="6"/>
  <c r="C90" i="6"/>
  <c r="C98" i="6"/>
  <c r="C106" i="6"/>
  <c r="C114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50" i="6"/>
  <c r="C258" i="6"/>
  <c r="C266" i="6"/>
  <c r="C274" i="6"/>
  <c r="C282" i="6"/>
  <c r="C290" i="6"/>
  <c r="C298" i="6"/>
  <c r="C306" i="6"/>
  <c r="C314" i="6"/>
  <c r="C259" i="6"/>
  <c r="C291" i="6"/>
  <c r="C315" i="6"/>
  <c r="C3" i="6"/>
  <c r="C11" i="6"/>
  <c r="C19" i="6"/>
  <c r="C27" i="6"/>
  <c r="C35" i="6"/>
  <c r="C43" i="6"/>
  <c r="C51" i="6"/>
  <c r="C59" i="6"/>
  <c r="C67" i="6"/>
  <c r="C75" i="6"/>
  <c r="C83" i="6"/>
  <c r="C91" i="6"/>
  <c r="C99" i="6"/>
  <c r="C107" i="6"/>
  <c r="C115" i="6"/>
  <c r="C123" i="6"/>
  <c r="C131" i="6"/>
  <c r="C139" i="6"/>
  <c r="C147" i="6"/>
  <c r="C155" i="6"/>
  <c r="C163" i="6"/>
  <c r="C171" i="6"/>
  <c r="C179" i="6"/>
  <c r="C187" i="6"/>
  <c r="C195" i="6"/>
  <c r="C203" i="6"/>
  <c r="C211" i="6"/>
  <c r="C219" i="6"/>
  <c r="C227" i="6"/>
  <c r="C235" i="6"/>
  <c r="C243" i="6"/>
  <c r="C251" i="6"/>
  <c r="C267" i="6"/>
  <c r="C275" i="6"/>
  <c r="C283" i="6"/>
  <c r="C299" i="6"/>
  <c r="C307" i="6"/>
  <c r="C4" i="6"/>
  <c r="C12" i="6"/>
  <c r="C20" i="6"/>
  <c r="C28" i="6"/>
  <c r="C36" i="6"/>
  <c r="C44" i="6"/>
  <c r="C52" i="6"/>
  <c r="C60" i="6"/>
  <c r="C68" i="6"/>
  <c r="C76" i="6"/>
  <c r="C84" i="6"/>
  <c r="C92" i="6"/>
  <c r="C100" i="6"/>
  <c r="C108" i="6"/>
  <c r="C116" i="6"/>
  <c r="C124" i="6"/>
  <c r="C132" i="6"/>
  <c r="C140" i="6"/>
  <c r="C148" i="6"/>
  <c r="C156" i="6"/>
  <c r="C164" i="6"/>
  <c r="C172" i="6"/>
  <c r="C180" i="6"/>
  <c r="C188" i="6"/>
  <c r="C196" i="6"/>
  <c r="C204" i="6"/>
  <c r="C212" i="6"/>
  <c r="C220" i="6"/>
  <c r="C228" i="6"/>
  <c r="C236" i="6"/>
  <c r="C244" i="6"/>
  <c r="C252" i="6"/>
  <c r="C260" i="6"/>
  <c r="C268" i="6"/>
  <c r="C276" i="6"/>
  <c r="C284" i="6"/>
  <c r="C292" i="6"/>
  <c r="C300" i="6"/>
  <c r="C308" i="6"/>
  <c r="C316" i="6"/>
  <c r="C205" i="6"/>
  <c r="C245" i="6"/>
  <c r="C277" i="6"/>
  <c r="C293" i="6"/>
  <c r="C309" i="6"/>
  <c r="C5" i="6"/>
  <c r="C13" i="6"/>
  <c r="C21" i="6"/>
  <c r="C29" i="6"/>
  <c r="C37" i="6"/>
  <c r="C45" i="6"/>
  <c r="C53" i="6"/>
  <c r="C61" i="6"/>
  <c r="C69" i="6"/>
  <c r="C77" i="6"/>
  <c r="C85" i="6"/>
  <c r="C93" i="6"/>
  <c r="C101" i="6"/>
  <c r="C109" i="6"/>
  <c r="C117" i="6"/>
  <c r="C125" i="6"/>
  <c r="C133" i="6"/>
  <c r="C141" i="6"/>
  <c r="C149" i="6"/>
  <c r="C157" i="6"/>
  <c r="C165" i="6"/>
  <c r="C173" i="6"/>
  <c r="C181" i="6"/>
  <c r="C189" i="6"/>
  <c r="C197" i="6"/>
  <c r="C213" i="6"/>
  <c r="C221" i="6"/>
  <c r="C229" i="6"/>
  <c r="C237" i="6"/>
  <c r="C253" i="6"/>
  <c r="C261" i="6"/>
  <c r="C269" i="6"/>
  <c r="C285" i="6"/>
  <c r="C301" i="6"/>
  <c r="C317" i="6"/>
  <c r="C7" i="6"/>
  <c r="C15" i="6"/>
  <c r="C23" i="6"/>
  <c r="C31" i="6"/>
  <c r="C39" i="6"/>
  <c r="C47" i="6"/>
  <c r="C55" i="6"/>
  <c r="C63" i="6"/>
  <c r="C71" i="6"/>
  <c r="C79" i="6"/>
  <c r="C87" i="6"/>
  <c r="C95" i="6"/>
  <c r="C103" i="6"/>
  <c r="C111" i="6"/>
  <c r="C119" i="6"/>
  <c r="C127" i="6"/>
  <c r="C135" i="6"/>
  <c r="C143" i="6"/>
  <c r="C151" i="6"/>
  <c r="C159" i="6"/>
  <c r="C167" i="6"/>
  <c r="C175" i="6"/>
  <c r="C183" i="6"/>
  <c r="C191" i="6"/>
  <c r="C199" i="6"/>
  <c r="C207" i="6"/>
  <c r="C215" i="6"/>
  <c r="C223" i="6"/>
  <c r="C231" i="6"/>
  <c r="C239" i="6"/>
  <c r="C247" i="6"/>
  <c r="C255" i="6"/>
  <c r="C263" i="6"/>
  <c r="C271" i="6"/>
  <c r="C279" i="6"/>
  <c r="C287" i="6"/>
  <c r="C295" i="6"/>
  <c r="C303" i="6"/>
  <c r="C311" i="6"/>
  <c r="C14" i="6"/>
  <c r="C78" i="6"/>
  <c r="C142" i="6"/>
  <c r="C206" i="6"/>
  <c r="C270" i="6"/>
  <c r="C22" i="6"/>
  <c r="C86" i="6"/>
  <c r="C150" i="6"/>
  <c r="C214" i="6"/>
  <c r="C278" i="6"/>
  <c r="C222" i="6"/>
  <c r="C38" i="6"/>
  <c r="C102" i="6"/>
  <c r="C166" i="6"/>
  <c r="C294" i="6"/>
  <c r="C62" i="6"/>
  <c r="C190" i="6"/>
  <c r="C254" i="6"/>
  <c r="C70" i="6"/>
  <c r="C134" i="6"/>
  <c r="C262" i="6"/>
  <c r="C30" i="6"/>
  <c r="C94" i="6"/>
  <c r="C158" i="6"/>
  <c r="C286" i="6"/>
  <c r="C230" i="6"/>
  <c r="C126" i="6"/>
  <c r="C318" i="6"/>
  <c r="C6" i="6"/>
  <c r="C198" i="6"/>
  <c r="C46" i="6"/>
  <c r="C110" i="6"/>
  <c r="C174" i="6"/>
  <c r="C238" i="6"/>
  <c r="C302" i="6"/>
  <c r="C54" i="6"/>
  <c r="C118" i="6"/>
  <c r="C182" i="6"/>
  <c r="C246" i="6"/>
  <c r="C310" i="6"/>
  <c r="O4" i="6"/>
  <c r="C2" i="6"/>
  <c r="D5" i="3"/>
  <c r="D7" i="3"/>
  <c r="F3" i="3" s="1"/>
  <c r="E4" i="3" s="1"/>
  <c r="F4" i="3" s="1"/>
  <c r="E5" i="3" s="1"/>
  <c r="F5" i="3" s="1"/>
  <c r="E6" i="3" s="1"/>
  <c r="F6" i="3" s="1"/>
  <c r="E7" i="3" s="1"/>
  <c r="F7" i="3" s="1"/>
  <c r="E8" i="3" s="1"/>
  <c r="F8" i="3" s="1"/>
  <c r="W9" i="3" l="1"/>
  <c r="S4" i="3"/>
  <c r="R5" i="3" s="1"/>
  <c r="C120" i="6"/>
  <c r="M6" i="6"/>
  <c r="M14" i="6"/>
  <c r="M22" i="6"/>
  <c r="M30" i="6"/>
  <c r="M38" i="6"/>
  <c r="M46" i="6"/>
  <c r="M54" i="6"/>
  <c r="M62" i="6"/>
  <c r="M70" i="6"/>
  <c r="M78" i="6"/>
  <c r="M86" i="6"/>
  <c r="M94" i="6"/>
  <c r="M102" i="6"/>
  <c r="M110" i="6"/>
  <c r="M118" i="6"/>
  <c r="M126" i="6"/>
  <c r="M134" i="6"/>
  <c r="M142" i="6"/>
  <c r="M150" i="6"/>
  <c r="M158" i="6"/>
  <c r="M166" i="6"/>
  <c r="M174" i="6"/>
  <c r="M182" i="6"/>
  <c r="M190" i="6"/>
  <c r="M198" i="6"/>
  <c r="M206" i="6"/>
  <c r="M214" i="6"/>
  <c r="M222" i="6"/>
  <c r="M230" i="6"/>
  <c r="M238" i="6"/>
  <c r="M246" i="6"/>
  <c r="M254" i="6"/>
  <c r="M262" i="6"/>
  <c r="M270" i="6"/>
  <c r="M278" i="6"/>
  <c r="M286" i="6"/>
  <c r="M294" i="6"/>
  <c r="M302" i="6"/>
  <c r="M310" i="6"/>
  <c r="M318" i="6"/>
  <c r="M7" i="6"/>
  <c r="M15" i="6"/>
  <c r="M23" i="6"/>
  <c r="M31" i="6"/>
  <c r="M39" i="6"/>
  <c r="M47" i="6"/>
  <c r="M55" i="6"/>
  <c r="M63" i="6"/>
  <c r="M71" i="6"/>
  <c r="M79" i="6"/>
  <c r="M87" i="6"/>
  <c r="M95" i="6"/>
  <c r="M103" i="6"/>
  <c r="M111" i="6"/>
  <c r="M119" i="6"/>
  <c r="M127" i="6"/>
  <c r="M135" i="6"/>
  <c r="M143" i="6"/>
  <c r="M151" i="6"/>
  <c r="M159" i="6"/>
  <c r="M167" i="6"/>
  <c r="M175" i="6"/>
  <c r="M183" i="6"/>
  <c r="M191" i="6"/>
  <c r="M199" i="6"/>
  <c r="M207" i="6"/>
  <c r="M215" i="6"/>
  <c r="M223" i="6"/>
  <c r="M231" i="6"/>
  <c r="M239" i="6"/>
  <c r="M247" i="6"/>
  <c r="M255" i="6"/>
  <c r="M263" i="6"/>
  <c r="M271" i="6"/>
  <c r="M279" i="6"/>
  <c r="M287" i="6"/>
  <c r="M295" i="6"/>
  <c r="M303" i="6"/>
  <c r="M311" i="6"/>
  <c r="M2" i="6"/>
  <c r="M8" i="6"/>
  <c r="M16" i="6"/>
  <c r="M24" i="6"/>
  <c r="M32" i="6"/>
  <c r="M40" i="6"/>
  <c r="M48" i="6"/>
  <c r="M56" i="6"/>
  <c r="M64" i="6"/>
  <c r="M72" i="6"/>
  <c r="M80" i="6"/>
  <c r="M88" i="6"/>
  <c r="M96" i="6"/>
  <c r="M104" i="6"/>
  <c r="M112" i="6"/>
  <c r="M120" i="6"/>
  <c r="M128" i="6"/>
  <c r="M136" i="6"/>
  <c r="M144" i="6"/>
  <c r="M152" i="6"/>
  <c r="M160" i="6"/>
  <c r="M168" i="6"/>
  <c r="M176" i="6"/>
  <c r="M184" i="6"/>
  <c r="M192" i="6"/>
  <c r="M200" i="6"/>
  <c r="M208" i="6"/>
  <c r="M216" i="6"/>
  <c r="M224" i="6"/>
  <c r="M232" i="6"/>
  <c r="M240" i="6"/>
  <c r="M248" i="6"/>
  <c r="M256" i="6"/>
  <c r="M264" i="6"/>
  <c r="M272" i="6"/>
  <c r="M280" i="6"/>
  <c r="M288" i="6"/>
  <c r="M296" i="6"/>
  <c r="M304" i="6"/>
  <c r="M312" i="6"/>
  <c r="M20" i="6"/>
  <c r="M68" i="6"/>
  <c r="M84" i="6"/>
  <c r="M9" i="6"/>
  <c r="M17" i="6"/>
  <c r="M25" i="6"/>
  <c r="M33" i="6"/>
  <c r="M41" i="6"/>
  <c r="M49" i="6"/>
  <c r="M57" i="6"/>
  <c r="M65" i="6"/>
  <c r="M73" i="6"/>
  <c r="M81" i="6"/>
  <c r="M89" i="6"/>
  <c r="M97" i="6"/>
  <c r="M105" i="6"/>
  <c r="M113" i="6"/>
  <c r="M121" i="6"/>
  <c r="M129" i="6"/>
  <c r="M137" i="6"/>
  <c r="M145" i="6"/>
  <c r="M153" i="6"/>
  <c r="M161" i="6"/>
  <c r="M169" i="6"/>
  <c r="M177" i="6"/>
  <c r="M185" i="6"/>
  <c r="M193" i="6"/>
  <c r="M201" i="6"/>
  <c r="M209" i="6"/>
  <c r="M217" i="6"/>
  <c r="M225" i="6"/>
  <c r="M233" i="6"/>
  <c r="M241" i="6"/>
  <c r="M249" i="6"/>
  <c r="M257" i="6"/>
  <c r="M265" i="6"/>
  <c r="M273" i="6"/>
  <c r="M281" i="6"/>
  <c r="M289" i="6"/>
  <c r="M297" i="6"/>
  <c r="M305" i="6"/>
  <c r="M313" i="6"/>
  <c r="M10" i="6"/>
  <c r="M18" i="6"/>
  <c r="M26" i="6"/>
  <c r="M34" i="6"/>
  <c r="M42" i="6"/>
  <c r="M50" i="6"/>
  <c r="M58" i="6"/>
  <c r="M66" i="6"/>
  <c r="M74" i="6"/>
  <c r="M82" i="6"/>
  <c r="M90" i="6"/>
  <c r="M98" i="6"/>
  <c r="M106" i="6"/>
  <c r="M114" i="6"/>
  <c r="M122" i="6"/>
  <c r="M130" i="6"/>
  <c r="M138" i="6"/>
  <c r="M146" i="6"/>
  <c r="M154" i="6"/>
  <c r="M162" i="6"/>
  <c r="M170" i="6"/>
  <c r="M178" i="6"/>
  <c r="M186" i="6"/>
  <c r="M194" i="6"/>
  <c r="M202" i="6"/>
  <c r="M210" i="6"/>
  <c r="M218" i="6"/>
  <c r="M226" i="6"/>
  <c r="M234" i="6"/>
  <c r="M242" i="6"/>
  <c r="M250" i="6"/>
  <c r="M258" i="6"/>
  <c r="M266" i="6"/>
  <c r="M274" i="6"/>
  <c r="M282" i="6"/>
  <c r="M290" i="6"/>
  <c r="M298" i="6"/>
  <c r="M306" i="6"/>
  <c r="M314" i="6"/>
  <c r="M3" i="6"/>
  <c r="M11" i="6"/>
  <c r="M19" i="6"/>
  <c r="M27" i="6"/>
  <c r="M35" i="6"/>
  <c r="M43" i="6"/>
  <c r="M51" i="6"/>
  <c r="M59" i="6"/>
  <c r="M67" i="6"/>
  <c r="M75" i="6"/>
  <c r="M83" i="6"/>
  <c r="M91" i="6"/>
  <c r="M99" i="6"/>
  <c r="M107" i="6"/>
  <c r="M115" i="6"/>
  <c r="M123" i="6"/>
  <c r="M131" i="6"/>
  <c r="M139" i="6"/>
  <c r="M147" i="6"/>
  <c r="M155" i="6"/>
  <c r="M163" i="6"/>
  <c r="M171" i="6"/>
  <c r="M179" i="6"/>
  <c r="M187" i="6"/>
  <c r="M195" i="6"/>
  <c r="M203" i="6"/>
  <c r="M211" i="6"/>
  <c r="M219" i="6"/>
  <c r="M227" i="6"/>
  <c r="M235" i="6"/>
  <c r="M243" i="6"/>
  <c r="M251" i="6"/>
  <c r="M259" i="6"/>
  <c r="M267" i="6"/>
  <c r="M275" i="6"/>
  <c r="M283" i="6"/>
  <c r="M291" i="6"/>
  <c r="M299" i="6"/>
  <c r="M307" i="6"/>
  <c r="M315" i="6"/>
  <c r="M12" i="6"/>
  <c r="M28" i="6"/>
  <c r="M36" i="6"/>
  <c r="M44" i="6"/>
  <c r="M52" i="6"/>
  <c r="M60" i="6"/>
  <c r="M76" i="6"/>
  <c r="M92" i="6"/>
  <c r="M4" i="6"/>
  <c r="M5" i="6"/>
  <c r="M13" i="6"/>
  <c r="M21" i="6"/>
  <c r="M29" i="6"/>
  <c r="M37" i="6"/>
  <c r="M45" i="6"/>
  <c r="M53" i="6"/>
  <c r="M61" i="6"/>
  <c r="M69" i="6"/>
  <c r="M77" i="6"/>
  <c r="M85" i="6"/>
  <c r="M93" i="6"/>
  <c r="M101" i="6"/>
  <c r="M109" i="6"/>
  <c r="M117" i="6"/>
  <c r="M125" i="6"/>
  <c r="M133" i="6"/>
  <c r="M141" i="6"/>
  <c r="M149" i="6"/>
  <c r="M157" i="6"/>
  <c r="M165" i="6"/>
  <c r="M173" i="6"/>
  <c r="M181" i="6"/>
  <c r="M189" i="6"/>
  <c r="M197" i="6"/>
  <c r="M205" i="6"/>
  <c r="M213" i="6"/>
  <c r="M221" i="6"/>
  <c r="M229" i="6"/>
  <c r="M237" i="6"/>
  <c r="M245" i="6"/>
  <c r="M253" i="6"/>
  <c r="M261" i="6"/>
  <c r="M269" i="6"/>
  <c r="M277" i="6"/>
  <c r="M285" i="6"/>
  <c r="M293" i="6"/>
  <c r="M301" i="6"/>
  <c r="M309" i="6"/>
  <c r="M317" i="6"/>
  <c r="M140" i="6"/>
  <c r="M204" i="6"/>
  <c r="M268" i="6"/>
  <c r="M148" i="6"/>
  <c r="M212" i="6"/>
  <c r="M276" i="6"/>
  <c r="M100" i="6"/>
  <c r="M228" i="6"/>
  <c r="M292" i="6"/>
  <c r="M124" i="6"/>
  <c r="M188" i="6"/>
  <c r="M316" i="6"/>
  <c r="M196" i="6"/>
  <c r="M260" i="6"/>
  <c r="M156" i="6"/>
  <c r="M220" i="6"/>
  <c r="M284" i="6"/>
  <c r="M164" i="6"/>
  <c r="M252" i="6"/>
  <c r="M132" i="6"/>
  <c r="M108" i="6"/>
  <c r="M172" i="6"/>
  <c r="M236" i="6"/>
  <c r="M300" i="6"/>
  <c r="M116" i="6"/>
  <c r="M180" i="6"/>
  <c r="M244" i="6"/>
  <c r="M308" i="6"/>
  <c r="T4" i="3" l="1"/>
  <c r="S5" i="3"/>
  <c r="R6" i="3" s="1"/>
  <c r="I4" i="3"/>
  <c r="J4" i="3" s="1"/>
  <c r="I5" i="3"/>
  <c r="J5" i="3" s="1"/>
  <c r="I6" i="3"/>
  <c r="J6" i="3" s="1"/>
  <c r="I7" i="3"/>
  <c r="J7" i="3" s="1"/>
  <c r="I8" i="3"/>
  <c r="J8" i="3" s="1"/>
  <c r="I3" i="3"/>
  <c r="J3" i="3" s="1"/>
  <c r="T5" i="3" l="1"/>
  <c r="S6" i="3"/>
  <c r="R7" i="3" s="1"/>
  <c r="J9" i="3"/>
  <c r="G4" i="3"/>
  <c r="G5" i="3"/>
  <c r="G6" i="3"/>
  <c r="G7" i="3"/>
  <c r="G8" i="3"/>
  <c r="S7" i="3" l="1"/>
  <c r="R8" i="3" s="1"/>
  <c r="T6" i="3"/>
  <c r="F3" i="2"/>
  <c r="F4" i="2"/>
  <c r="F5" i="2"/>
  <c r="F6" i="2"/>
  <c r="F7" i="2"/>
  <c r="F8" i="2"/>
  <c r="F9" i="2"/>
  <c r="F10" i="2"/>
  <c r="F11" i="2"/>
  <c r="F2" i="2"/>
  <c r="T7" i="3" l="1"/>
  <c r="S8" i="3"/>
  <c r="T8" i="3"/>
  <c r="G3" i="3"/>
</calcChain>
</file>

<file path=xl/sharedStrings.xml><?xml version="1.0" encoding="utf-8"?>
<sst xmlns="http://schemas.openxmlformats.org/spreadsheetml/2006/main" count="2433" uniqueCount="415">
  <si>
    <t>Abilene, Texas</t>
  </si>
  <si>
    <t>Akron, Ohio</t>
  </si>
  <si>
    <t>Albuquerque, New Mexico</t>
  </si>
  <si>
    <t>Alexandria, Virginia</t>
  </si>
  <si>
    <t>Allentown, Pennsylvania</t>
  </si>
  <si>
    <t>Amarillo, Texas</t>
  </si>
  <si>
    <t>Anaheim, California</t>
  </si>
  <si>
    <t>Anchorage, Alaska</t>
  </si>
  <si>
    <t>Ann Arbor, Michigan</t>
  </si>
  <si>
    <t>Antioch, California</t>
  </si>
  <si>
    <t>Arden-Arcade, California</t>
  </si>
  <si>
    <t>Arlington, Texas</t>
  </si>
  <si>
    <t>Arlington, Virginia</t>
  </si>
  <si>
    <t>Arvada, Colorado</t>
  </si>
  <si>
    <t>Athens-Clarke County, Georgia</t>
  </si>
  <si>
    <t>Atlanta, Georgia</t>
  </si>
  <si>
    <t>Augusta-Richmond County, Georgia</t>
  </si>
  <si>
    <t>Aurora, Colorado</t>
  </si>
  <si>
    <t>Aurora, Illinois</t>
  </si>
  <si>
    <t>Austin, Texas</t>
  </si>
  <si>
    <t>Bakersfield, California</t>
  </si>
  <si>
    <t>Baltimore, Maryland</t>
  </si>
  <si>
    <t>Baton Rouge, Louisiana</t>
  </si>
  <si>
    <t>Beaumont, Texas</t>
  </si>
  <si>
    <t>Bellevue, Washington</t>
  </si>
  <si>
    <t>Berkeley, California</t>
  </si>
  <si>
    <t>Billings, Montana</t>
  </si>
  <si>
    <t>Birmingham, Alabama</t>
  </si>
  <si>
    <t>Boise City, Idaho</t>
  </si>
  <si>
    <t>Boston, Massachusetts</t>
  </si>
  <si>
    <t>Boulder, Colorado</t>
  </si>
  <si>
    <t>Brandon, Florida</t>
  </si>
  <si>
    <t>Bridgeport, Connecticut</t>
  </si>
  <si>
    <t>Broken Arrow, Oklahoma</t>
  </si>
  <si>
    <t>Brownsville, Texas</t>
  </si>
  <si>
    <t>Buffalo, New York</t>
  </si>
  <si>
    <t>Burbank, California</t>
  </si>
  <si>
    <t>Cambridge, Massachusetts</t>
  </si>
  <si>
    <t>Cape Coral, Florida</t>
  </si>
  <si>
    <t>Carlsbad, California</t>
  </si>
  <si>
    <t>Carrollton, Texas</t>
  </si>
  <si>
    <t>Cary, North Carolina</t>
  </si>
  <si>
    <t>Cedar Rapids, Iowa</t>
  </si>
  <si>
    <t>Centennial, Colorado</t>
  </si>
  <si>
    <t>Chandler, Arizona</t>
  </si>
  <si>
    <t>Charleston, South Carolina</t>
  </si>
  <si>
    <t>Charlotte, North Carolina</t>
  </si>
  <si>
    <t>Chattanooga, Tennessee</t>
  </si>
  <si>
    <t>Chesapeake, Virginia</t>
  </si>
  <si>
    <t>Chicago, Illinois</t>
  </si>
  <si>
    <t>Chula Vista, California</t>
  </si>
  <si>
    <t>Cincinnati, Ohio</t>
  </si>
  <si>
    <t>Clarksville, Tennessee</t>
  </si>
  <si>
    <t>Clearwater, Florida</t>
  </si>
  <si>
    <t>Cleveland, Ohio</t>
  </si>
  <si>
    <t>Clovis, California</t>
  </si>
  <si>
    <t>College Station, Texas</t>
  </si>
  <si>
    <t>Colorado Springs, Colorado</t>
  </si>
  <si>
    <t>Columbia, Maryland</t>
  </si>
  <si>
    <t>Columbia, Missouri</t>
  </si>
  <si>
    <t>Columbia, South Carolina</t>
  </si>
  <si>
    <t>Columbus, Georgia</t>
  </si>
  <si>
    <t>Columbus, Ohio</t>
  </si>
  <si>
    <t>Concord, California</t>
  </si>
  <si>
    <t>Coral Springs, Florida</t>
  </si>
  <si>
    <t>Corona, California</t>
  </si>
  <si>
    <t>Corpus Christi, Texas</t>
  </si>
  <si>
    <t>Costa Mesa, California</t>
  </si>
  <si>
    <t>Dallas, Texas</t>
  </si>
  <si>
    <t>Daly City, California</t>
  </si>
  <si>
    <t>Davenport, Iowa</t>
  </si>
  <si>
    <t>Davie, Florida</t>
  </si>
  <si>
    <t>Dayton, Ohio</t>
  </si>
  <si>
    <t>Denton, Texas</t>
  </si>
  <si>
    <t>Denver, Colorado</t>
  </si>
  <si>
    <t>Des Moines, Iowa</t>
  </si>
  <si>
    <t>Detroit, Michigan</t>
  </si>
  <si>
    <t>Downey, California</t>
  </si>
  <si>
    <t>Durham, North Carolina</t>
  </si>
  <si>
    <t>East Los Angeles, California</t>
  </si>
  <si>
    <t>El Cajon, California</t>
  </si>
  <si>
    <t>El Monte, California</t>
  </si>
  <si>
    <t>El Paso, Texas</t>
  </si>
  <si>
    <t>Elgin, Illinois</t>
  </si>
  <si>
    <t>Elizabeth, New Jersey</t>
  </si>
  <si>
    <t>Elk Grove, California</t>
  </si>
  <si>
    <t>Enterprise, Nevada</t>
  </si>
  <si>
    <t>Escondido, California</t>
  </si>
  <si>
    <t>Eugene, Oregon</t>
  </si>
  <si>
    <t>Evansville, Indiana</t>
  </si>
  <si>
    <t>Everett, Washington</t>
  </si>
  <si>
    <t>Fairfield, California</t>
  </si>
  <si>
    <t>Fargo, North Dakota</t>
  </si>
  <si>
    <t>Fayetteville, North Carolina</t>
  </si>
  <si>
    <t>Fontana, California</t>
  </si>
  <si>
    <t>Fort Collins, Colorado</t>
  </si>
  <si>
    <t>Fort Lauderdale, Florida</t>
  </si>
  <si>
    <t>Fort Wayne, Indiana</t>
  </si>
  <si>
    <t>Fort Worth, Texas</t>
  </si>
  <si>
    <t>Fremont, California</t>
  </si>
  <si>
    <t>Fresno, California</t>
  </si>
  <si>
    <t>Frisco, Texas</t>
  </si>
  <si>
    <t>Fullerton, California</t>
  </si>
  <si>
    <t>Gainesville, Florida</t>
  </si>
  <si>
    <t>Garden Grove, California</t>
  </si>
  <si>
    <t>Garland, Texas</t>
  </si>
  <si>
    <t>Gilbert, Arizona</t>
  </si>
  <si>
    <t>Glendale, Arizona</t>
  </si>
  <si>
    <t>Glendale, California</t>
  </si>
  <si>
    <t>Grand Prairie, Texas</t>
  </si>
  <si>
    <t>Grand Rapids, Michigan</t>
  </si>
  <si>
    <t>Greeley, Colorado</t>
  </si>
  <si>
    <t>Green Bay, Wisconsin</t>
  </si>
  <si>
    <t>Greensboro, North Carolina</t>
  </si>
  <si>
    <t>Gresham, Oregon</t>
  </si>
  <si>
    <t>Hampton, Virginia</t>
  </si>
  <si>
    <t>Hartford, Connecticut</t>
  </si>
  <si>
    <t>Hayward, California</t>
  </si>
  <si>
    <t>Henderson, Nevada</t>
  </si>
  <si>
    <t>Hialeah, Florida</t>
  </si>
  <si>
    <t>High Point, North Carolina</t>
  </si>
  <si>
    <t>Highlands Ranch, Colorado</t>
  </si>
  <si>
    <t>Hillsboro, Oregon</t>
  </si>
  <si>
    <t>Hollywood, Florida</t>
  </si>
  <si>
    <t>Honolulu, Hawaii</t>
  </si>
  <si>
    <t>Houston, Texas</t>
  </si>
  <si>
    <t>Huntington Beach, California</t>
  </si>
  <si>
    <t>Huntsville, Alabama</t>
  </si>
  <si>
    <t>Independence, Missouri</t>
  </si>
  <si>
    <t>Indianapolis, Indiana</t>
  </si>
  <si>
    <t>Inglewood, California</t>
  </si>
  <si>
    <t>Irvine, California</t>
  </si>
  <si>
    <t>Irving, Texas</t>
  </si>
  <si>
    <t>Jackson, Mississippi</t>
  </si>
  <si>
    <t>Jacksonville, Florida</t>
  </si>
  <si>
    <t>Jersey City, New Jersey</t>
  </si>
  <si>
    <t>Joliet, Illinois</t>
  </si>
  <si>
    <t>Jurupa Valley, California</t>
  </si>
  <si>
    <t>Kansas City, Kansas</t>
  </si>
  <si>
    <t>Kansas City, Missouri</t>
  </si>
  <si>
    <t>Kent, Washington</t>
  </si>
  <si>
    <t>Killeen, Texas</t>
  </si>
  <si>
    <t>Knoxville, Tennessee</t>
  </si>
  <si>
    <t>Lafayette, Louisiana</t>
  </si>
  <si>
    <t>Lakeland, Florida</t>
  </si>
  <si>
    <t>Lakewood, Colorado</t>
  </si>
  <si>
    <t>Lancaster, California</t>
  </si>
  <si>
    <t>Lansing, Michigan</t>
  </si>
  <si>
    <t>Laredo, Texas</t>
  </si>
  <si>
    <t>Las Cruces, New Mexico</t>
  </si>
  <si>
    <t>Las Vegas, Nevada</t>
  </si>
  <si>
    <t>League City, Texas</t>
  </si>
  <si>
    <t>Lehigh Acres, Florida</t>
  </si>
  <si>
    <t>Lewisville, Texas</t>
  </si>
  <si>
    <t>Lexington, Kentucky</t>
  </si>
  <si>
    <t>Lincoln, Nebraska</t>
  </si>
  <si>
    <t>Little Rock, Arkansas</t>
  </si>
  <si>
    <t>Long Beach, California</t>
  </si>
  <si>
    <t>Los Angeles, California</t>
  </si>
  <si>
    <t>Louisville/Jefferson County, Kentucky</t>
  </si>
  <si>
    <t>Lowell, Massachusetts</t>
  </si>
  <si>
    <t>Lubbock, Texas</t>
  </si>
  <si>
    <t>Macon-Bibb County, Georgia</t>
  </si>
  <si>
    <t>Madison, Wisconsin</t>
  </si>
  <si>
    <t>Manchester, New Hampshire</t>
  </si>
  <si>
    <t>McAllen, Texas</t>
  </si>
  <si>
    <t>McKinney, Texas</t>
  </si>
  <si>
    <t>Memphis, Tennessee</t>
  </si>
  <si>
    <t>Mesa, Arizona</t>
  </si>
  <si>
    <t>Mesquite, Texas</t>
  </si>
  <si>
    <t>Metairie, Louisiana</t>
  </si>
  <si>
    <t>Miami Gardens, Florida</t>
  </si>
  <si>
    <t>Miami, Florida</t>
  </si>
  <si>
    <t>Midland, Texas</t>
  </si>
  <si>
    <t>Milwaukee, Wisconsin</t>
  </si>
  <si>
    <t>Minneapolis, Minnesota</t>
  </si>
  <si>
    <t>Miramar, Florida</t>
  </si>
  <si>
    <t>Mobile, Alabama</t>
  </si>
  <si>
    <t>Modesto, California</t>
  </si>
  <si>
    <t>Montgomery, Alabama</t>
  </si>
  <si>
    <t>Moreno Valley, California</t>
  </si>
  <si>
    <t>Murfreesboro, Tennessee</t>
  </si>
  <si>
    <t>Murrieta, California</t>
  </si>
  <si>
    <t>Naperville, Illinois</t>
  </si>
  <si>
    <t>Nashville-Davidson, Tennessee</t>
  </si>
  <si>
    <t>New Haven, Connecticut</t>
  </si>
  <si>
    <t>New Orleans, Louisiana</t>
  </si>
  <si>
    <t>New York, New York</t>
  </si>
  <si>
    <t>Newark, New Jersey</t>
  </si>
  <si>
    <t>Newport News, Virginia</t>
  </si>
  <si>
    <t>Norfolk, Virginia</t>
  </si>
  <si>
    <t>Norman, Oklahoma</t>
  </si>
  <si>
    <t>North Charleston, South Carolina</t>
  </si>
  <si>
    <t>North Las Vegas, Nevada</t>
  </si>
  <si>
    <t>Norwalk, California</t>
  </si>
  <si>
    <t>Oakland, California</t>
  </si>
  <si>
    <t>Oceanside, California</t>
  </si>
  <si>
    <t>Odessa, Texas</t>
  </si>
  <si>
    <t>Oklahoma City, Oklahoma</t>
  </si>
  <si>
    <t>Olathe, Kansas</t>
  </si>
  <si>
    <t>Omaha, Nebraska</t>
  </si>
  <si>
    <t>Ontario, California</t>
  </si>
  <si>
    <t>Orange, California</t>
  </si>
  <si>
    <t>Orlando, Florida</t>
  </si>
  <si>
    <t>Overland Park, Kansas</t>
  </si>
  <si>
    <t>Oxnard, California</t>
  </si>
  <si>
    <t>Palm Bay, Florida</t>
  </si>
  <si>
    <t>Palmdale, California</t>
  </si>
  <si>
    <t>Paradise, Nevada</t>
  </si>
  <si>
    <t>Pasadena, California</t>
  </si>
  <si>
    <t>Pasadena, Texas</t>
  </si>
  <si>
    <t>Paterson, New Jersey</t>
  </si>
  <si>
    <t>Pearland, Texas</t>
  </si>
  <si>
    <t>Pembroke Pines, Florida</t>
  </si>
  <si>
    <t>Peoria, Arizona</t>
  </si>
  <si>
    <t>Peoria, Illinois</t>
  </si>
  <si>
    <t>Philadelphia, Pennsylvania</t>
  </si>
  <si>
    <t>Phoenix, Arizona</t>
  </si>
  <si>
    <t>Pittsburgh, Pennsylvania</t>
  </si>
  <si>
    <t>Plano, Texas</t>
  </si>
  <si>
    <t>Pomona, California</t>
  </si>
  <si>
    <t>Pompano Beach, Florida</t>
  </si>
  <si>
    <t>Port St. Lucie, Florida</t>
  </si>
  <si>
    <t>Portland, Oregon</t>
  </si>
  <si>
    <t>Providence, Rhode Island</t>
  </si>
  <si>
    <t>Provo, Utah</t>
  </si>
  <si>
    <t>Pueblo, Colorado</t>
  </si>
  <si>
    <t>Raleigh, North Carolina</t>
  </si>
  <si>
    <t>Rancho Cucamonga, California</t>
  </si>
  <si>
    <t>Reno, Nevada</t>
  </si>
  <si>
    <t>Renton, Washington</t>
  </si>
  <si>
    <t>Rialto, California</t>
  </si>
  <si>
    <t>Richardson, Texas</t>
  </si>
  <si>
    <t>Richmond, California</t>
  </si>
  <si>
    <t>Richmond, Virginia</t>
  </si>
  <si>
    <t>Riverside, California</t>
  </si>
  <si>
    <t>Rochester, Minnesota</t>
  </si>
  <si>
    <t>Rochester, New York</t>
  </si>
  <si>
    <t>Rockford, Illinois</t>
  </si>
  <si>
    <t>Roseville, California</t>
  </si>
  <si>
    <t>Round Rock, Texas</t>
  </si>
  <si>
    <t>Sacramento, California</t>
  </si>
  <si>
    <t>Salem, Oregon</t>
  </si>
  <si>
    <t>Salinas, California</t>
  </si>
  <si>
    <t>Salt Lake City, Utah</t>
  </si>
  <si>
    <t>San Angelo, Texas</t>
  </si>
  <si>
    <t>San Antonio, Texas</t>
  </si>
  <si>
    <t>San Bernardino, California</t>
  </si>
  <si>
    <t>San Buenaventura, California</t>
  </si>
  <si>
    <t>San Diego, California</t>
  </si>
  <si>
    <t>San Francisco, California</t>
  </si>
  <si>
    <t>San Jose, California</t>
  </si>
  <si>
    <t>San Mateo, California</t>
  </si>
  <si>
    <t>Sandy Springs, Georgia</t>
  </si>
  <si>
    <t>Santa Ana, California</t>
  </si>
  <si>
    <t>Santa Clara, California</t>
  </si>
  <si>
    <t>Santa Clarita, California</t>
  </si>
  <si>
    <t>Santa Maria, California</t>
  </si>
  <si>
    <t>Santa Rosa, California</t>
  </si>
  <si>
    <t>Savannah, Georgia</t>
  </si>
  <si>
    <t>Scottsdale, Arizona</t>
  </si>
  <si>
    <t>Seattle, Washington</t>
  </si>
  <si>
    <t>Shreveport, Louisiana</t>
  </si>
  <si>
    <t>Simi Valley, California</t>
  </si>
  <si>
    <t>Sioux Falls, South Dakota</t>
  </si>
  <si>
    <t>South Bend, Indiana</t>
  </si>
  <si>
    <t>Spokane, Washington</t>
  </si>
  <si>
    <t>Spring Hill, Florida</t>
  </si>
  <si>
    <t>Spring Valley, Nevada</t>
  </si>
  <si>
    <t>Springfield, Illinois</t>
  </si>
  <si>
    <t>Springfield, Massachusetts</t>
  </si>
  <si>
    <t>Springfield, Missouri</t>
  </si>
  <si>
    <t>St. Louis, Missouri</t>
  </si>
  <si>
    <t>St. Paul, Minnesota</t>
  </si>
  <si>
    <t>St. Petersburg, Florida</t>
  </si>
  <si>
    <t>Stamford, Connecticut</t>
  </si>
  <si>
    <t>Sterling Heights, Michigan</t>
  </si>
  <si>
    <t>Stockton, California</t>
  </si>
  <si>
    <t>Sunnyvale, California</t>
  </si>
  <si>
    <t>Sunrise Manor, Nevada</t>
  </si>
  <si>
    <t>Surprise, Arizona</t>
  </si>
  <si>
    <t>Syracuse, New York</t>
  </si>
  <si>
    <t>Tacoma, Washington</t>
  </si>
  <si>
    <t>Tallahassee, Florida</t>
  </si>
  <si>
    <t>Tampa, Florida</t>
  </si>
  <si>
    <t>Temecula, California</t>
  </si>
  <si>
    <t>Tempe, Arizona</t>
  </si>
  <si>
    <t>The Woodlands, Texas</t>
  </si>
  <si>
    <t>Thornton, Colorado</t>
  </si>
  <si>
    <t>Thousand Oaks, California</t>
  </si>
  <si>
    <t>Toledo, Ohio</t>
  </si>
  <si>
    <t>Topeka, Kansas</t>
  </si>
  <si>
    <t>Torrance, California</t>
  </si>
  <si>
    <t>Tucson, Arizona</t>
  </si>
  <si>
    <t>Tulsa, Oklahoma</t>
  </si>
  <si>
    <t>Tyler, Texas</t>
  </si>
  <si>
    <t>Vallejo, California</t>
  </si>
  <si>
    <t>Vancouver, Washington</t>
  </si>
  <si>
    <t>Victorville, California</t>
  </si>
  <si>
    <t>Virginia Beach, Virginia</t>
  </si>
  <si>
    <t>Visalia, California</t>
  </si>
  <si>
    <t>Vista, California</t>
  </si>
  <si>
    <t>Waco, Texas</t>
  </si>
  <si>
    <t>Warren, Michigan</t>
  </si>
  <si>
    <t>Washington, District of Columbia</t>
  </si>
  <si>
    <t>Waterbury, Connecticut</t>
  </si>
  <si>
    <t>West Covina, California</t>
  </si>
  <si>
    <t>West Jordan, Utah</t>
  </si>
  <si>
    <t>West Palm Beach, Florida</t>
  </si>
  <si>
    <t>West Valley City, Utah</t>
  </si>
  <si>
    <t>Westminster, Colorado</t>
  </si>
  <si>
    <t>Wichita Falls, Texas</t>
  </si>
  <si>
    <t>Wichita, Kansas</t>
  </si>
  <si>
    <t>Wilmington, North Carolina</t>
  </si>
  <si>
    <t>Winston-Salem, North Carolina</t>
  </si>
  <si>
    <t>Worcester, Massachusetts</t>
  </si>
  <si>
    <t>Yonkers, New York</t>
  </si>
  <si>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</si>
  <si>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</si>
  <si>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</si>
  <si>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</si>
  <si>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</si>
  <si>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</si>
  <si>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</si>
  <si>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>Cumulative%</t>
  </si>
  <si>
    <t>Class</t>
  </si>
  <si>
    <t>Frequency</t>
  </si>
  <si>
    <t>Relative Frequency (in decimal)</t>
  </si>
  <si>
    <t>Relative Frequency (in percentage)</t>
  </si>
  <si>
    <t>Total</t>
  </si>
  <si>
    <t>Left End (%)</t>
  </si>
  <si>
    <t>Right End (%)</t>
  </si>
  <si>
    <t>Midpoint (%)</t>
  </si>
  <si>
    <t>2016 Households Without Vehicles (%)</t>
  </si>
  <si>
    <t>2015 Households Without Vehicles(%)</t>
  </si>
  <si>
    <t>Cumulative 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</si>
  <si>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</si>
  <si>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</si>
  <si>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</si>
  <si>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</si>
  <si>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</si>
  <si>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</si>
  <si>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</si>
  <si>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</si>
  <si>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</si>
  <si>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</si>
  <si>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</si>
  <si>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</si>
  <si>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</si>
  <si>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</si>
  <si>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</si>
  <si>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IQR</t>
  </si>
  <si>
    <t>Upper Bound</t>
  </si>
  <si>
    <t>Lower Bound</t>
  </si>
  <si>
    <t>Outliners</t>
  </si>
  <si>
    <t>Min</t>
  </si>
  <si>
    <t>Max</t>
  </si>
  <si>
    <t>State</t>
  </si>
  <si>
    <t xml:space="preserve"> Alabama</t>
  </si>
  <si>
    <t xml:space="preserve"> Alaska</t>
  </si>
  <si>
    <t xml:space="preserve"> Arizona</t>
  </si>
  <si>
    <t xml:space="preserve"> Arkansas</t>
  </si>
  <si>
    <t xml:space="preserve"> California</t>
  </si>
  <si>
    <t xml:space="preserve"> Colorado</t>
  </si>
  <si>
    <t xml:space="preserve"> Connecticut</t>
  </si>
  <si>
    <t xml:space="preserve"> District of Columbia</t>
  </si>
  <si>
    <t xml:space="preserve"> Florida</t>
  </si>
  <si>
    <t xml:space="preserve"> Georgia</t>
  </si>
  <si>
    <t xml:space="preserve"> Hawaii</t>
  </si>
  <si>
    <t xml:space="preserve"> Idaho</t>
  </si>
  <si>
    <t xml:space="preserve"> Illinois</t>
  </si>
  <si>
    <t xml:space="preserve"> Indiana</t>
  </si>
  <si>
    <t xml:space="preserve"> Iowa</t>
  </si>
  <si>
    <t xml:space="preserve"> Kansas</t>
  </si>
  <si>
    <t xml:space="preserve"> Kentucky</t>
  </si>
  <si>
    <t xml:space="preserve"> Louisiana</t>
  </si>
  <si>
    <t xml:space="preserve"> Maryland</t>
  </si>
  <si>
    <t xml:space="preserve"> Massachusetts</t>
  </si>
  <si>
    <t xml:space="preserve"> Michigan</t>
  </si>
  <si>
    <t xml:space="preserve"> Minnesota</t>
  </si>
  <si>
    <t xml:space="preserve"> Mississippi</t>
  </si>
  <si>
    <t xml:space="preserve"> Missouri</t>
  </si>
  <si>
    <t xml:space="preserve"> Montana</t>
  </si>
  <si>
    <t xml:space="preserve"> Nebraska</t>
  </si>
  <si>
    <t xml:space="preserve"> Nevada</t>
  </si>
  <si>
    <t xml:space="preserve"> New Hampshire</t>
  </si>
  <si>
    <t xml:space="preserve"> New Jersey</t>
  </si>
  <si>
    <t xml:space="preserve"> New Mexico</t>
  </si>
  <si>
    <t xml:space="preserve"> New York</t>
  </si>
  <si>
    <t xml:space="preserve"> North Carolina</t>
  </si>
  <si>
    <t xml:space="preserve"> North Dakota</t>
  </si>
  <si>
    <t xml:space="preserve"> Ohio</t>
  </si>
  <si>
    <t xml:space="preserve"> Oklahoma</t>
  </si>
  <si>
    <t xml:space="preserve"> Oregon</t>
  </si>
  <si>
    <t xml:space="preserve"> Pennsylvania</t>
  </si>
  <si>
    <t xml:space="preserve"> Rhode Island</t>
  </si>
  <si>
    <t xml:space="preserve"> South Carolina</t>
  </si>
  <si>
    <t xml:space="preserve"> South Dakota</t>
  </si>
  <si>
    <t xml:space="preserve"> Tennessee</t>
  </si>
  <si>
    <t xml:space="preserve"> Texas</t>
  </si>
  <si>
    <t xml:space="preserve"> Utah</t>
  </si>
  <si>
    <t xml:space="preserve"> Virginia</t>
  </si>
  <si>
    <t xml:space="preserve"> Washington</t>
  </si>
  <si>
    <t xml:space="preserve"> Wisconsin</t>
  </si>
  <si>
    <t>Grand Total</t>
  </si>
  <si>
    <t>Row Labels</t>
  </si>
  <si>
    <t>Average of 2016 Vehicles per Household</t>
  </si>
  <si>
    <t>Average of 2015 Vehicles per Household</t>
  </si>
  <si>
    <t>jurisdiction</t>
  </si>
  <si>
    <t>Charts of "2015percentage of households without vehicle" are constructed right next to these charts of 2016</t>
  </si>
  <si>
    <t>=Q3-Q1</t>
  </si>
  <si>
    <t>=QUARTILE($L$2:$L$318,1)</t>
  </si>
  <si>
    <t>=QUARTILE($L$2:$L$318,3)</t>
  </si>
  <si>
    <t>=Q3+(IQR*1.5)</t>
  </si>
  <si>
    <t>=Q1-(IQL*1.5)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</si>
</sst>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10" fontId="0" fillId="0" borderId="0" xfId="2" applyNumberFormat="1" applyFont="1"/>
    <xf numFmtId="1" fontId="0" fillId="0" borderId="0" xfId="0" applyNumberFormat="1"/>
    <xf numFmtId="0" fontId="4" fillId="0" borderId="0" xfId="0" applyFont="1"/>
    <xf numFmtId="2" fontId="0" fillId="0" borderId="0" xfId="0" applyNumberFormat="1"/>
    <xf numFmtId="9" fontId="0" fillId="0" borderId="0" xfId="2" applyFont="1"/>
    <xf numFmtId="165" fontId="0" fillId="0" borderId="0" xfId="0" applyNumberFormat="1"/>
    <xf numFmtId="2" fontId="0" fillId="0" borderId="0" xfId="2" applyNumberFormat="1" applyFont="1"/>
    <xf numFmtId="165" fontId="0" fillId="0" borderId="0" xfId="2" applyNumberFormat="1" applyFont="1"/>
    <xf numFmtId="0" fontId="4" fillId="0" borderId="2" xfId="0" applyFont="1" applyBorder="1"/>
    <xf numFmtId="1" fontId="4" fillId="0" borderId="0" xfId="0" applyNumberFormat="1" applyFont="1"/>
    <xf numFmtId="9" fontId="4" fillId="0" borderId="0" xfId="2" applyFont="1"/>
    <xf numFmtId="165" fontId="4" fillId="0" borderId="2" xfId="2" applyNumberFormat="1" applyFont="1" applyBorder="1"/>
    <xf numFmtId="2" fontId="0" fillId="0" borderId="2" xfId="2" applyNumberFormat="1" applyFont="1" applyBorder="1"/>
    <xf numFmtId="1" fontId="0" fillId="0" borderId="2" xfId="0" applyNumberFormat="1" applyBorder="1"/>
    <xf numFmtId="2" fontId="0" fillId="0" borderId="2" xfId="0" applyNumberFormat="1" applyBorder="1"/>
    <xf numFmtId="9" fontId="0" fillId="0" borderId="2" xfId="2" applyFont="1" applyBorder="1"/>
    <xf numFmtId="165" fontId="0" fillId="0" borderId="2" xfId="0" applyNumberFormat="1" applyBorder="1"/>
    <xf numFmtId="0" fontId="5" fillId="2" borderId="0" xfId="0" applyFont="1" applyFill="1"/>
    <xf numFmtId="0" fontId="1" fillId="0" borderId="2" xfId="0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4" fillId="0" borderId="2" xfId="0" applyNumberFormat="1" applyFont="1" applyBorder="1"/>
    <xf numFmtId="164" fontId="0" fillId="0" borderId="2" xfId="2" applyNumberFormat="1" applyFont="1" applyBorder="1"/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0" fillId="5" borderId="0" xfId="0" applyFill="1"/>
    <xf numFmtId="0" fontId="4" fillId="0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0" fillId="0" borderId="0" xfId="0" applyNumberFormat="1"/>
    <xf numFmtId="0" fontId="4" fillId="6" borderId="0" xfId="0" applyFont="1" applyFill="1" applyAlignment="1">
      <alignment horizontal="center" vertical="center"/>
    </xf>
    <xf numFmtId="0" fontId="0" fillId="6" borderId="0" xfId="0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165" fontId="0" fillId="0" borderId="0" xfId="0" applyNumberFormat="1" applyAlignment="1">
      <alignment vertical="center"/>
    </xf>
    <xf numFmtId="165" fontId="0" fillId="3" borderId="0" xfId="0" applyNumberFormat="1" applyFill="1"/>
    <xf numFmtId="2" fontId="4" fillId="0" borderId="3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 patternType="solid">
          <bgColor rgb="FFFFFF00"/>
        </patternFill>
      </fill>
    </dxf>
    <dxf>
      <numFmt numFmtId="165" formatCode="0.0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Histogram </a:t>
            </a:r>
            <a:br>
              <a:rPr lang="en-US"/>
            </a:br>
            <a:r>
              <a:rPr lang="en-US"/>
              <a:t>2015 Households Without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'Q2'!$W$2</c:f>
              <c:strCache>
                <c:ptCount val="1"/>
                <c:pt idx="0">
                  <c:v>Relative Frequency (in percentage)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'Q2'!$T$3:$T$8</c:f>
              <c:numCache>
                <c:formatCode>0.0</c:formatCode>
                <c:ptCount val="6"/>
                <c:pt idx="0">
                  <c:v>5.041666666666667</c:v>
                </c:pt>
                <c:pt idx="1">
                  <c:v>14.125</c:v>
                </c:pt>
                <c:pt idx="2">
                  <c:v>23.208333333333336</c:v>
                </c:pt>
                <c:pt idx="3">
                  <c:v>32.291666666666671</c:v>
                </c:pt>
                <c:pt idx="4">
                  <c:v>41.375</c:v>
                </c:pt>
                <c:pt idx="5">
                  <c:v>50.458333333333343</c:v>
                </c:pt>
              </c:numCache>
            </c:numRef>
          </c:cat>
          <c:val>
            <c:numRef>
              <c:f>'Q2'!$W$3:$W$8</c:f>
              <c:numCache>
                <c:formatCode>0.0%</c:formatCode>
                <c:ptCount val="6"/>
                <c:pt idx="0">
                  <c:v>0.63722397476340698</c:v>
                </c:pt>
                <c:pt idx="1">
                  <c:v>0.25867507886435331</c:v>
                </c:pt>
                <c:pt idx="2">
                  <c:v>5.993690851735016E-2</c:v>
                </c:pt>
                <c:pt idx="3">
                  <c:v>3.4700315457413249E-2</c:v>
                </c:pt>
                <c:pt idx="4">
                  <c:v>6.3091482649842269E-3</c:v>
                </c:pt>
                <c:pt idx="5">
                  <c:v>3.1545741324921135E-3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C-4A83-A6CA-7616D5CF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64624"/>
        <c:axId val="765265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'Q2'!$U$2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'Q2'!$T$3:$T$8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5.041666666666667</c:v>
                      </c:pt>
                      <c:pt idx="1">
                        <c:v>14.125</c:v>
                      </c:pt>
                      <c:pt idx="2">
                        <c:v>23.208333333333336</c:v>
                      </c:pt>
                      <c:pt idx="3">
                        <c:v>32.291666666666671</c:v>
                      </c:pt>
                      <c:pt idx="4">
                        <c:v>41.375</c:v>
                      </c:pt>
                      <c:pt idx="5">
                        <c:v>50.458333333333343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'Q2'!$U$3:$U$8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202</c:v>
                      </c:pt>
                      <c:pt idx="1">
                        <c:v>82</c:v>
                      </c:pt>
                      <c:pt idx="2">
                        <c:v>19</c:v>
                      </c:pt>
                      <c:pt idx="3">
                        <c:v>11</c:v>
                      </c:pt>
                      <c:pt idx="4">
                        <c:v>2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6C-4A83-A6CA-7616D5CFF26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'Q2'!$V$2</c15:sqref>
                        </c15:formulaRef>
                      </c:ext>
                    </c:extLst>
                    <c:strCache>
                      <c:ptCount val="1"/>
                      <c:pt idx="0">
                        <c:v>Relative Frequency (in decimal)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'Q2'!$T$3:$T$8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5.041666666666667</c:v>
                      </c:pt>
                      <c:pt idx="1">
                        <c:v>14.125</c:v>
                      </c:pt>
                      <c:pt idx="2">
                        <c:v>23.208333333333336</c:v>
                      </c:pt>
                      <c:pt idx="3">
                        <c:v>32.291666666666671</c:v>
                      </c:pt>
                      <c:pt idx="4">
                        <c:v>41.375</c:v>
                      </c:pt>
                      <c:pt idx="5">
                        <c:v>50.458333333333343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'Q2'!$V$3:$V$8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0.63722397476340698</c:v>
                      </c:pt>
                      <c:pt idx="1">
                        <c:v>0.25867507886435331</c:v>
                      </c:pt>
                      <c:pt idx="2">
                        <c:v>5.993690851735016E-2</c:v>
                      </c:pt>
                      <c:pt idx="3">
                        <c:v>3.4700315457413249E-2</c:v>
                      </c:pt>
                      <c:pt idx="4">
                        <c:v>6.3091482649842269E-3</c:v>
                      </c:pt>
                      <c:pt idx="5">
                        <c:v>3.1545741324921135E-3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6C-4A83-A6CA-7616D5CFF262}"/>
                  </c:ext>
                </c:extLst>
              </c15:ser>
            </c15:filteredBarSeries>
          </c:ext>
        </c:extLst>
      </c:barChart>
      <c:catAx>
        <c:axId val="7652646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5936"/>
        <c:crosses val="autoZero"/>
        <c:auto val="1"/>
        <c:lblAlgn val="ctr"/>
        <c:lblOffset val="100"/>
        <c:noMultiLvlLbl val="0"/>
      </c:catAx>
      <c:valAx>
        <c:axId val="7652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Histogram </a:t>
            </a:r>
            <a:br>
              <a:rPr lang="en-US"/>
            </a:br>
            <a:r>
              <a:rPr lang="en-US"/>
              <a:t>2016 Households Without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'Q2'!$J$2</c:f>
              <c:strCache>
                <c:ptCount val="1"/>
                <c:pt idx="0">
                  <c:v>Relative Frequency (in percentage)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'Q2'!$G$3:$G$8</c:f>
              <c:numCache>
                <c:formatCode>0.00</c:formatCode>
                <c:ptCount val="6"/>
                <c:pt idx="0">
                  <c:v>4.758333333333332</c:v>
                </c:pt>
                <c:pt idx="1">
                  <c:v>13.874999999999996</c:v>
                </c:pt>
                <c:pt idx="2">
                  <c:v>22.991666666666664</c:v>
                </c:pt>
                <c:pt idx="3">
                  <c:v>32.108333333333334</c:v>
                </c:pt>
                <c:pt idx="4">
                  <c:v>41.224999999999994</c:v>
                </c:pt>
                <c:pt idx="5">
                  <c:v>50.341666666666669</c:v>
                </c:pt>
              </c:numCache>
            </c:numRef>
          </c:cat>
          <c:val>
            <c:numRef>
              <c:f>'Q2'!$J$3:$J$8</c:f>
              <c:numCache>
                <c:formatCode>0%</c:formatCode>
                <c:ptCount val="6"/>
                <c:pt idx="0">
                  <c:v>0.67507886435331232</c:v>
                </c:pt>
                <c:pt idx="1">
                  <c:v>0.22397476340694006</c:v>
                </c:pt>
                <c:pt idx="2">
                  <c:v>5.6782334384858045E-2</c:v>
                </c:pt>
                <c:pt idx="3">
                  <c:v>2.8391167192429023E-2</c:v>
                </c:pt>
                <c:pt idx="4">
                  <c:v>1.2618296529968454E-2</c:v>
                </c:pt>
                <c:pt idx="5">
                  <c:v>3.1545741324921135E-3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5-4A23-81F5-252AA5A5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003136"/>
        <c:axId val="766003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'Q2'!$H$2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'Q2'!$G$3:$G$8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4.758333333333332</c:v>
                      </c:pt>
                      <c:pt idx="1">
                        <c:v>13.874999999999996</c:v>
                      </c:pt>
                      <c:pt idx="2">
                        <c:v>22.991666666666664</c:v>
                      </c:pt>
                      <c:pt idx="3">
                        <c:v>32.108333333333334</c:v>
                      </c:pt>
                      <c:pt idx="4">
                        <c:v>41.224999999999994</c:v>
                      </c:pt>
                      <c:pt idx="5">
                        <c:v>50.341666666666669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'Q2'!$H$3:$H$8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214</c:v>
                      </c:pt>
                      <c:pt idx="1">
                        <c:v>71</c:v>
                      </c:pt>
                      <c:pt idx="2">
                        <c:v>18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C5-4A23-81F5-252AA5A5A0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'Q2'!$I$2</c15:sqref>
                        </c15:formulaRef>
                      </c:ext>
                    </c:extLst>
                    <c:strCache>
                      <c:ptCount val="1"/>
                      <c:pt idx="0">
                        <c:v>Relative Frequency (in decimal)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'Q2'!$G$3:$G$8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4.758333333333332</c:v>
                      </c:pt>
                      <c:pt idx="1">
                        <c:v>13.874999999999996</c:v>
                      </c:pt>
                      <c:pt idx="2">
                        <c:v>22.991666666666664</c:v>
                      </c:pt>
                      <c:pt idx="3">
                        <c:v>32.108333333333334</c:v>
                      </c:pt>
                      <c:pt idx="4">
                        <c:v>41.224999999999994</c:v>
                      </c:pt>
                      <c:pt idx="5">
                        <c:v>50.341666666666669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'Q2'!$I$3:$I$8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0.67507886435331232</c:v>
                      </c:pt>
                      <c:pt idx="1">
                        <c:v>0.22397476340694006</c:v>
                      </c:pt>
                      <c:pt idx="2">
                        <c:v>5.6782334384858045E-2</c:v>
                      </c:pt>
                      <c:pt idx="3">
                        <c:v>2.8391167192429023E-2</c:v>
                      </c:pt>
                      <c:pt idx="4">
                        <c:v>1.2618296529968454E-2</c:v>
                      </c:pt>
                      <c:pt idx="5">
                        <c:v>3.1545741324921135E-3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C5-4A23-81F5-252AA5A5A045}"/>
                  </c:ext>
                </c:extLst>
              </c15:ser>
            </c15:filteredBarSeries>
          </c:ext>
        </c:extLst>
      </c:barChart>
      <c:catAx>
        <c:axId val="7660031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03792"/>
        <c:crosses val="autoZero"/>
        <c:auto val="1"/>
        <c:lblAlgn val="ctr"/>
        <c:lblOffset val="100"/>
        <c:noMultiLvlLbl val="0"/>
      </c:catAx>
      <c:valAx>
        <c:axId val="766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Frequency Line Plot</a:t>
            </a:r>
          </a:p>
          <a:p>
            <a:pPr>
              <a:defRPr/>
            </a:pPr>
            <a:r>
              <a:rPr lang="en-US"/>
              <a:t>2016 Households Without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'Q3'!$E$3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'Q3'!$C$4:$C$9</c:f>
              <c:numCache>
                <c:formatCode>0.0</c:formatCode>
                <c:ptCount val="6"/>
                <c:pt idx="0">
                  <c:v>4.758333333333332</c:v>
                </c:pt>
                <c:pt idx="1">
                  <c:v>13.874999999999996</c:v>
                </c:pt>
                <c:pt idx="2">
                  <c:v>22.991666666666664</c:v>
                </c:pt>
                <c:pt idx="3">
                  <c:v>32.108333333333334</c:v>
                </c:pt>
                <c:pt idx="4">
                  <c:v>41.224999999999994</c:v>
                </c:pt>
                <c:pt idx="5">
                  <c:v>50.341666666666669</c:v>
                </c:pt>
              </c:numCache>
            </c:numRef>
          </c:cat>
          <c:val>
            <c:numRef>
              <c:f>'Q3'!$E$4:$E$9</c:f>
              <c:numCache>
                <c:formatCode>General</c:formatCode>
                <c:ptCount val="6"/>
                <c:pt idx="0">
                  <c:v>214</c:v>
                </c:pt>
                <c:pt idx="1">
                  <c:v>285</c:v>
                </c:pt>
                <c:pt idx="2">
                  <c:v>303</c:v>
                </c:pt>
                <c:pt idx="3">
                  <c:v>312</c:v>
                </c:pt>
                <c:pt idx="4">
                  <c:v>316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2-4D0C-9E2B-5F140065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286104"/>
        <c:axId val="689284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'Q3'!$D$3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'Q3'!$C$4:$C$9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4.758333333333332</c:v>
                      </c:pt>
                      <c:pt idx="1">
                        <c:v>13.874999999999996</c:v>
                      </c:pt>
                      <c:pt idx="2">
                        <c:v>22.991666666666664</c:v>
                      </c:pt>
                      <c:pt idx="3">
                        <c:v>32.108333333333334</c:v>
                      </c:pt>
                      <c:pt idx="4">
                        <c:v>41.224999999999994</c:v>
                      </c:pt>
                      <c:pt idx="5">
                        <c:v>50.341666666666669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'Q3'!$D$4:$D$9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214</c:v>
                      </c:pt>
                      <c:pt idx="1">
                        <c:v>71</c:v>
                      </c:pt>
                      <c:pt idx="2">
                        <c:v>18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82-4D0C-9E2B-5F140065793C}"/>
                  </c:ext>
                </c:extLst>
              </c15:ser>
            </c15:filteredLineSeries>
          </c:ext>
        </c:extLst>
      </c:lineChart>
      <c:catAx>
        <c:axId val="68928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Midpoint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84792"/>
        <c:crosses val="autoZero"/>
        <c:auto val="1"/>
        <c:lblAlgn val="ctr"/>
        <c:lblOffset val="100"/>
        <c:noMultiLvlLbl val="0"/>
      </c:catAx>
      <c:valAx>
        <c:axId val="6892847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8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Frequency Line Plot</a:t>
            </a:r>
          </a:p>
          <a:p>
            <a:pPr>
              <a:defRPr/>
            </a:pPr>
            <a:r>
              <a:rPr lang="en-US"/>
              <a:t>2015 Households Without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'Q3'!$N$3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'Q3'!$L$4:$L$9</c:f>
              <c:numCache>
                <c:formatCode>0.0</c:formatCode>
                <c:ptCount val="6"/>
                <c:pt idx="0">
                  <c:v>5.041666666666667</c:v>
                </c:pt>
                <c:pt idx="1">
                  <c:v>14.125</c:v>
                </c:pt>
                <c:pt idx="2">
                  <c:v>23.208333333333336</c:v>
                </c:pt>
                <c:pt idx="3">
                  <c:v>32.291666666666671</c:v>
                </c:pt>
                <c:pt idx="4">
                  <c:v>41.375</c:v>
                </c:pt>
                <c:pt idx="5">
                  <c:v>50.458333333333343</c:v>
                </c:pt>
              </c:numCache>
            </c:numRef>
          </c:cat>
          <c:val>
            <c:numRef>
              <c:f>'Q3'!$N$4:$N$9</c:f>
              <c:numCache>
                <c:formatCode>General</c:formatCode>
                <c:ptCount val="6"/>
                <c:pt idx="0">
                  <c:v>202</c:v>
                </c:pt>
                <c:pt idx="1">
                  <c:v>284</c:v>
                </c:pt>
                <c:pt idx="2">
                  <c:v>303</c:v>
                </c:pt>
                <c:pt idx="3">
                  <c:v>314</c:v>
                </c:pt>
                <c:pt idx="4">
                  <c:v>316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F-4C3A-BB08-CCF8C893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96704"/>
        <c:axId val="688502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'Q3'!$M$3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'Q3'!$L$4:$L$9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5.041666666666667</c:v>
                      </c:pt>
                      <c:pt idx="1">
                        <c:v>14.125</c:v>
                      </c:pt>
                      <c:pt idx="2">
                        <c:v>23.208333333333336</c:v>
                      </c:pt>
                      <c:pt idx="3">
                        <c:v>32.291666666666671</c:v>
                      </c:pt>
                      <c:pt idx="4">
                        <c:v>41.375</c:v>
                      </c:pt>
                      <c:pt idx="5">
                        <c:v>50.458333333333343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'Q3'!$M$4:$M$9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</c:v>
                      </c:pt>
                      <c:pt idx="1">
                        <c:v>82</c:v>
                      </c:pt>
                      <c:pt idx="2">
                        <c:v>19</c:v>
                      </c:pt>
                      <c:pt idx="3">
                        <c:v>11</c:v>
                      </c:pt>
                      <c:pt idx="4">
                        <c:v>2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FF-4C3A-BB08-CCF8C893455A}"/>
                  </c:ext>
                </c:extLst>
              </c15:ser>
            </c15:filteredLineSeries>
          </c:ext>
        </c:extLst>
      </c:lineChart>
      <c:catAx>
        <c:axId val="68849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Midpoint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02608"/>
        <c:crosses val="autoZero"/>
        <c:auto val="1"/>
        <c:lblAlgn val="ctr"/>
        <c:lblOffset val="100"/>
        <c:noMultiLvlLbl val="0"/>
      </c:catAx>
      <c:valAx>
        <c:axId val="6885026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of Vehicles per Household in 2015 vs 2016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2016 Vehicles per Household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Sheet2!$A$2:$A$48</c:f>
              <c:strCache>
                <c:ptCount val="46"/>
                <c:pt idx="0">
                  <c:v> Alabama</c:v>
                </c:pt>
                <c:pt idx="1">
                  <c:v> Alaska</c:v>
                </c:pt>
                <c:pt idx="2">
                  <c:v> Arizona</c:v>
                </c:pt>
                <c:pt idx="3">
                  <c:v> Arkansas</c:v>
                </c:pt>
                <c:pt idx="4">
                  <c:v> California</c:v>
                </c:pt>
                <c:pt idx="5">
                  <c:v> Colorado</c:v>
                </c:pt>
                <c:pt idx="6">
                  <c:v> Connecticut</c:v>
                </c:pt>
                <c:pt idx="7">
                  <c:v> District of Columbia</c:v>
                </c:pt>
                <c:pt idx="8">
                  <c:v> Florida</c:v>
                </c:pt>
                <c:pt idx="9">
                  <c:v> Georgia</c:v>
                </c:pt>
                <c:pt idx="10">
                  <c:v> Hawaii</c:v>
                </c:pt>
                <c:pt idx="11">
                  <c:v> Idaho</c:v>
                </c:pt>
                <c:pt idx="12">
                  <c:v> Illinois</c:v>
                </c:pt>
                <c:pt idx="13">
                  <c:v> Indiana</c:v>
                </c:pt>
                <c:pt idx="14">
                  <c:v> Iowa</c:v>
                </c:pt>
                <c:pt idx="15">
                  <c:v> Kansas</c:v>
                </c:pt>
                <c:pt idx="16">
                  <c:v> Kentucky</c:v>
                </c:pt>
                <c:pt idx="17">
                  <c:v> Louisiana</c:v>
                </c:pt>
                <c:pt idx="18">
                  <c:v> Maryland</c:v>
                </c:pt>
                <c:pt idx="19">
                  <c:v> Massachusetts</c:v>
                </c:pt>
                <c:pt idx="20">
                  <c:v> Michigan</c:v>
                </c:pt>
                <c:pt idx="21">
                  <c:v> Minnesota</c:v>
                </c:pt>
                <c:pt idx="22">
                  <c:v> Mississippi</c:v>
                </c:pt>
                <c:pt idx="23">
                  <c:v> Missouri</c:v>
                </c:pt>
                <c:pt idx="24">
                  <c:v> Montana</c:v>
                </c:pt>
                <c:pt idx="25">
                  <c:v> Nebraska</c:v>
                </c:pt>
                <c:pt idx="26">
                  <c:v> Nevada</c:v>
                </c:pt>
                <c:pt idx="27">
                  <c:v> New Hampshire</c:v>
                </c:pt>
                <c:pt idx="28">
                  <c:v> New Jersey</c:v>
                </c:pt>
                <c:pt idx="29">
                  <c:v> New Mexico</c:v>
                </c:pt>
                <c:pt idx="30">
                  <c:v> New York</c:v>
                </c:pt>
                <c:pt idx="31">
                  <c:v> North Carolina</c:v>
                </c:pt>
                <c:pt idx="32">
                  <c:v> North Dakota</c:v>
                </c:pt>
                <c:pt idx="33">
                  <c:v> Ohio</c:v>
                </c:pt>
                <c:pt idx="34">
                  <c:v> Oklahoma</c:v>
                </c:pt>
                <c:pt idx="35">
                  <c:v> Oregon</c:v>
                </c:pt>
                <c:pt idx="36">
                  <c:v> Pennsylvania</c:v>
                </c:pt>
                <c:pt idx="37">
                  <c:v> Rhode Island</c:v>
                </c:pt>
                <c:pt idx="38">
                  <c:v> South Carolina</c:v>
                </c:pt>
                <c:pt idx="39">
                  <c:v> South Dakota</c:v>
                </c:pt>
                <c:pt idx="40">
                  <c:v> Tennessee</c:v>
                </c:pt>
                <c:pt idx="41">
                  <c:v> Texas</c:v>
                </c:pt>
                <c:pt idx="42">
                  <c:v> Utah</c:v>
                </c:pt>
                <c:pt idx="43">
                  <c:v> Virginia</c:v>
                </c:pt>
                <c:pt idx="44">
                  <c:v> Washington</c:v>
                </c:pt>
                <c:pt idx="45">
                  <c:v> Wisconsin</c:v>
                </c:pt>
              </c:strCache>
            </c:strRef>
          </c:xVal>
          <c:yVal>
            <c:numRef>
              <c:f>Sheet2!$B$2:$B$48</c:f>
              <c:numCache>
                <c:formatCode>0.0</c:formatCode>
                <c:ptCount val="47"/>
                <c:pt idx="0">
                  <c:v>1.6125</c:v>
                </c:pt>
                <c:pt idx="1">
                  <c:v>1.95</c:v>
                </c:pt>
                <c:pt idx="2">
                  <c:v>1.7809999999999999</c:v>
                </c:pt>
                <c:pt idx="3">
                  <c:v>1.58</c:v>
                </c:pt>
                <c:pt idx="4">
                  <c:v>1.9606666666666663</c:v>
                </c:pt>
                <c:pt idx="5">
                  <c:v>1.8953846153846152</c:v>
                </c:pt>
                <c:pt idx="6">
                  <c:v>1.2920000000000003</c:v>
                </c:pt>
                <c:pt idx="7">
                  <c:v>0.86</c:v>
                </c:pt>
                <c:pt idx="8">
                  <c:v>1.6296000000000002</c:v>
                </c:pt>
                <c:pt idx="9">
                  <c:v>1.56</c:v>
                </c:pt>
                <c:pt idx="10">
                  <c:v>1.4</c:v>
                </c:pt>
                <c:pt idx="11">
                  <c:v>1.7</c:v>
                </c:pt>
                <c:pt idx="12">
                  <c:v>1.6574999999999998</c:v>
                </c:pt>
                <c:pt idx="13">
                  <c:v>1.5574999999999999</c:v>
                </c:pt>
                <c:pt idx="14">
                  <c:v>1.7066666666666668</c:v>
                </c:pt>
                <c:pt idx="15">
                  <c:v>1.78</c:v>
                </c:pt>
                <c:pt idx="16">
                  <c:v>1.655</c:v>
                </c:pt>
                <c:pt idx="17">
                  <c:v>1.502</c:v>
                </c:pt>
                <c:pt idx="18">
                  <c:v>1.4450000000000001</c:v>
                </c:pt>
                <c:pt idx="19">
                  <c:v>1.1759999999999999</c:v>
                </c:pt>
                <c:pt idx="20">
                  <c:v>1.5366666666666668</c:v>
                </c:pt>
                <c:pt idx="21">
                  <c:v>1.5166666666666668</c:v>
                </c:pt>
                <c:pt idx="22">
                  <c:v>1.68</c:v>
                </c:pt>
                <c:pt idx="23">
                  <c:v>1.5579999999999998</c:v>
                </c:pt>
                <c:pt idx="24">
                  <c:v>1.91</c:v>
                </c:pt>
                <c:pt idx="25">
                  <c:v>1.72</c:v>
                </c:pt>
                <c:pt idx="26">
                  <c:v>1.7025000000000001</c:v>
                </c:pt>
                <c:pt idx="27">
                  <c:v>1.56</c:v>
                </c:pt>
                <c:pt idx="28">
                  <c:v>0.97750000000000004</c:v>
                </c:pt>
                <c:pt idx="29">
                  <c:v>1.74</c:v>
                </c:pt>
                <c:pt idx="30">
                  <c:v>1.036</c:v>
                </c:pt>
                <c:pt idx="31">
                  <c:v>1.68</c:v>
                </c:pt>
                <c:pt idx="32">
                  <c:v>1.67</c:v>
                </c:pt>
                <c:pt idx="33">
                  <c:v>1.3866666666666667</c:v>
                </c:pt>
                <c:pt idx="34">
                  <c:v>1.8275000000000001</c:v>
                </c:pt>
                <c:pt idx="35">
                  <c:v>1.714</c:v>
                </c:pt>
                <c:pt idx="36">
                  <c:v>1.18</c:v>
                </c:pt>
                <c:pt idx="37">
                  <c:v>1.27</c:v>
                </c:pt>
                <c:pt idx="38">
                  <c:v>1.5200000000000002</c:v>
                </c:pt>
                <c:pt idx="39">
                  <c:v>1.82</c:v>
                </c:pt>
                <c:pt idx="40">
                  <c:v>1.6866666666666665</c:v>
                </c:pt>
                <c:pt idx="41">
                  <c:v>1.8217948717948718</c:v>
                </c:pt>
                <c:pt idx="42">
                  <c:v>2.0474999999999999</c:v>
                </c:pt>
                <c:pt idx="43">
                  <c:v>1.6312499999999999</c:v>
                </c:pt>
                <c:pt idx="44">
                  <c:v>1.71</c:v>
                </c:pt>
                <c:pt idx="4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F-4035-9054-3CA9FD22650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2015 Vehicles per Household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Sheet2!$A$2:$A$48</c:f>
              <c:strCache>
                <c:ptCount val="46"/>
                <c:pt idx="0">
                  <c:v> Alabama</c:v>
                </c:pt>
                <c:pt idx="1">
                  <c:v> Alaska</c:v>
                </c:pt>
                <c:pt idx="2">
                  <c:v> Arizona</c:v>
                </c:pt>
                <c:pt idx="3">
                  <c:v> Arkansas</c:v>
                </c:pt>
                <c:pt idx="4">
                  <c:v> California</c:v>
                </c:pt>
                <c:pt idx="5">
                  <c:v> Colorado</c:v>
                </c:pt>
                <c:pt idx="6">
                  <c:v> Connecticut</c:v>
                </c:pt>
                <c:pt idx="7">
                  <c:v> District of Columbia</c:v>
                </c:pt>
                <c:pt idx="8">
                  <c:v> Florida</c:v>
                </c:pt>
                <c:pt idx="9">
                  <c:v> Georgia</c:v>
                </c:pt>
                <c:pt idx="10">
                  <c:v> Hawaii</c:v>
                </c:pt>
                <c:pt idx="11">
                  <c:v> Idaho</c:v>
                </c:pt>
                <c:pt idx="12">
                  <c:v> Illinois</c:v>
                </c:pt>
                <c:pt idx="13">
                  <c:v> Indiana</c:v>
                </c:pt>
                <c:pt idx="14">
                  <c:v> Iowa</c:v>
                </c:pt>
                <c:pt idx="15">
                  <c:v> Kansas</c:v>
                </c:pt>
                <c:pt idx="16">
                  <c:v> Kentucky</c:v>
                </c:pt>
                <c:pt idx="17">
                  <c:v> Louisiana</c:v>
                </c:pt>
                <c:pt idx="18">
                  <c:v> Maryland</c:v>
                </c:pt>
                <c:pt idx="19">
                  <c:v> Massachusetts</c:v>
                </c:pt>
                <c:pt idx="20">
                  <c:v> Michigan</c:v>
                </c:pt>
                <c:pt idx="21">
                  <c:v> Minnesota</c:v>
                </c:pt>
                <c:pt idx="22">
                  <c:v> Mississippi</c:v>
                </c:pt>
                <c:pt idx="23">
                  <c:v> Missouri</c:v>
                </c:pt>
                <c:pt idx="24">
                  <c:v> Montana</c:v>
                </c:pt>
                <c:pt idx="25">
                  <c:v> Nebraska</c:v>
                </c:pt>
                <c:pt idx="26">
                  <c:v> Nevada</c:v>
                </c:pt>
                <c:pt idx="27">
                  <c:v> New Hampshire</c:v>
                </c:pt>
                <c:pt idx="28">
                  <c:v> New Jersey</c:v>
                </c:pt>
                <c:pt idx="29">
                  <c:v> New Mexico</c:v>
                </c:pt>
                <c:pt idx="30">
                  <c:v> New York</c:v>
                </c:pt>
                <c:pt idx="31">
                  <c:v> North Carolina</c:v>
                </c:pt>
                <c:pt idx="32">
                  <c:v> North Dakota</c:v>
                </c:pt>
                <c:pt idx="33">
                  <c:v> Ohio</c:v>
                </c:pt>
                <c:pt idx="34">
                  <c:v> Oklahoma</c:v>
                </c:pt>
                <c:pt idx="35">
                  <c:v> Oregon</c:v>
                </c:pt>
                <c:pt idx="36">
                  <c:v> Pennsylvania</c:v>
                </c:pt>
                <c:pt idx="37">
                  <c:v> Rhode Island</c:v>
                </c:pt>
                <c:pt idx="38">
                  <c:v> South Carolina</c:v>
                </c:pt>
                <c:pt idx="39">
                  <c:v> South Dakota</c:v>
                </c:pt>
                <c:pt idx="40">
                  <c:v> Tennessee</c:v>
                </c:pt>
                <c:pt idx="41">
                  <c:v> Texas</c:v>
                </c:pt>
                <c:pt idx="42">
                  <c:v> Utah</c:v>
                </c:pt>
                <c:pt idx="43">
                  <c:v> Virginia</c:v>
                </c:pt>
                <c:pt idx="44">
                  <c:v> Washington</c:v>
                </c:pt>
                <c:pt idx="45">
                  <c:v> Wisconsin</c:v>
                </c:pt>
              </c:strCache>
            </c:strRef>
          </c:xVal>
          <c:yVal>
            <c:numRef>
              <c:f>Sheet2!$C$2:$C$48</c:f>
              <c:numCache>
                <c:formatCode>0.0</c:formatCode>
                <c:ptCount val="47"/>
                <c:pt idx="0">
                  <c:v>1.5924999999999998</c:v>
                </c:pt>
                <c:pt idx="1">
                  <c:v>1.84</c:v>
                </c:pt>
                <c:pt idx="2">
                  <c:v>1.73</c:v>
                </c:pt>
                <c:pt idx="3">
                  <c:v>1.59</c:v>
                </c:pt>
                <c:pt idx="4">
                  <c:v>1.9214666666666664</c:v>
                </c:pt>
                <c:pt idx="5">
                  <c:v>1.8761538461538465</c:v>
                </c:pt>
                <c:pt idx="6">
                  <c:v>1.282</c:v>
                </c:pt>
                <c:pt idx="7">
                  <c:v>0.89</c:v>
                </c:pt>
                <c:pt idx="8">
                  <c:v>1.6115999999999999</c:v>
                </c:pt>
                <c:pt idx="9">
                  <c:v>1.514285714285714</c:v>
                </c:pt>
                <c:pt idx="10">
                  <c:v>1.4</c:v>
                </c:pt>
                <c:pt idx="11">
                  <c:v>1.81</c:v>
                </c:pt>
                <c:pt idx="12">
                  <c:v>1.645</c:v>
                </c:pt>
                <c:pt idx="13">
                  <c:v>1.5425</c:v>
                </c:pt>
                <c:pt idx="14">
                  <c:v>1.7066666666666668</c:v>
                </c:pt>
                <c:pt idx="15">
                  <c:v>1.7880000000000003</c:v>
                </c:pt>
                <c:pt idx="16">
                  <c:v>1.62</c:v>
                </c:pt>
                <c:pt idx="17">
                  <c:v>1.5100000000000002</c:v>
                </c:pt>
                <c:pt idx="18">
                  <c:v>1.4</c:v>
                </c:pt>
                <c:pt idx="19">
                  <c:v>1.1599999999999999</c:v>
                </c:pt>
                <c:pt idx="20">
                  <c:v>1.5</c:v>
                </c:pt>
                <c:pt idx="21">
                  <c:v>1.5099999999999998</c:v>
                </c:pt>
                <c:pt idx="22">
                  <c:v>1.6</c:v>
                </c:pt>
                <c:pt idx="23">
                  <c:v>1.544</c:v>
                </c:pt>
                <c:pt idx="24">
                  <c:v>2.0499999999999998</c:v>
                </c:pt>
                <c:pt idx="25">
                  <c:v>1.71</c:v>
                </c:pt>
                <c:pt idx="26">
                  <c:v>1.67625</c:v>
                </c:pt>
                <c:pt idx="27">
                  <c:v>1.6</c:v>
                </c:pt>
                <c:pt idx="28">
                  <c:v>0.95</c:v>
                </c:pt>
                <c:pt idx="29">
                  <c:v>1.72</c:v>
                </c:pt>
                <c:pt idx="30">
                  <c:v>1.022</c:v>
                </c:pt>
                <c:pt idx="31">
                  <c:v>1.671111111111111</c:v>
                </c:pt>
                <c:pt idx="32">
                  <c:v>1.66</c:v>
                </c:pt>
                <c:pt idx="33">
                  <c:v>1.3583333333333334</c:v>
                </c:pt>
                <c:pt idx="34">
                  <c:v>1.8174999999999999</c:v>
                </c:pt>
                <c:pt idx="35">
                  <c:v>1.6219999999999999</c:v>
                </c:pt>
                <c:pt idx="36">
                  <c:v>1.1733333333333331</c:v>
                </c:pt>
                <c:pt idx="37">
                  <c:v>1.21</c:v>
                </c:pt>
                <c:pt idx="38">
                  <c:v>1.5433333333333332</c:v>
                </c:pt>
                <c:pt idx="39">
                  <c:v>1.79</c:v>
                </c:pt>
                <c:pt idx="40">
                  <c:v>1.6416666666666666</c:v>
                </c:pt>
                <c:pt idx="41">
                  <c:v>1.8007692307692305</c:v>
                </c:pt>
                <c:pt idx="42">
                  <c:v>2.0024999999999999</c:v>
                </c:pt>
                <c:pt idx="43">
                  <c:v>1.6325000000000001</c:v>
                </c:pt>
                <c:pt idx="44">
                  <c:v>1.70625</c:v>
                </c:pt>
                <c:pt idx="45">
                  <c:v>1.4733333333333334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F-4035-9054-3CA9FD22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2632"/>
        <c:axId val="677562960"/>
      </c:scatterChart>
      <c:valAx>
        <c:axId val="6775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2960"/>
        <c:crosses val="autoZero"/>
        <c:crossBetween val="midCat"/>
      </c:valAx>
      <c:valAx>
        <c:axId val="6775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</a:t>
                </a:r>
                <a:r>
                  <a:rPr lang="en-US" baseline="0"/>
                  <a:t>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of Vehicles per Household in 2015 vs 2016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2016 Vehicles per Household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Sheet2!$A$2:$A$48</c:f>
              <c:strCache>
                <c:ptCount val="46"/>
                <c:pt idx="0">
                  <c:v> Alabama</c:v>
                </c:pt>
                <c:pt idx="1">
                  <c:v> Alaska</c:v>
                </c:pt>
                <c:pt idx="2">
                  <c:v> Arizona</c:v>
                </c:pt>
                <c:pt idx="3">
                  <c:v> Arkansas</c:v>
                </c:pt>
                <c:pt idx="4">
                  <c:v> California</c:v>
                </c:pt>
                <c:pt idx="5">
                  <c:v> Colorado</c:v>
                </c:pt>
                <c:pt idx="6">
                  <c:v> Connecticut</c:v>
                </c:pt>
                <c:pt idx="7">
                  <c:v> District of Columbia</c:v>
                </c:pt>
                <c:pt idx="8">
                  <c:v> Florida</c:v>
                </c:pt>
                <c:pt idx="9">
                  <c:v> Georgia</c:v>
                </c:pt>
                <c:pt idx="10">
                  <c:v> Hawaii</c:v>
                </c:pt>
                <c:pt idx="11">
                  <c:v> Idaho</c:v>
                </c:pt>
                <c:pt idx="12">
                  <c:v> Illinois</c:v>
                </c:pt>
                <c:pt idx="13">
                  <c:v> Indiana</c:v>
                </c:pt>
                <c:pt idx="14">
                  <c:v> Iowa</c:v>
                </c:pt>
                <c:pt idx="15">
                  <c:v> Kansas</c:v>
                </c:pt>
                <c:pt idx="16">
                  <c:v> Kentucky</c:v>
                </c:pt>
                <c:pt idx="17">
                  <c:v> Louisiana</c:v>
                </c:pt>
                <c:pt idx="18">
                  <c:v> Maryland</c:v>
                </c:pt>
                <c:pt idx="19">
                  <c:v> Massachusetts</c:v>
                </c:pt>
                <c:pt idx="20">
                  <c:v> Michigan</c:v>
                </c:pt>
                <c:pt idx="21">
                  <c:v> Minnesota</c:v>
                </c:pt>
                <c:pt idx="22">
                  <c:v> Mississippi</c:v>
                </c:pt>
                <c:pt idx="23">
                  <c:v> Missouri</c:v>
                </c:pt>
                <c:pt idx="24">
                  <c:v> Montana</c:v>
                </c:pt>
                <c:pt idx="25">
                  <c:v> Nebraska</c:v>
                </c:pt>
                <c:pt idx="26">
                  <c:v> Nevada</c:v>
                </c:pt>
                <c:pt idx="27">
                  <c:v> New Hampshire</c:v>
                </c:pt>
                <c:pt idx="28">
                  <c:v> New Jersey</c:v>
                </c:pt>
                <c:pt idx="29">
                  <c:v> New Mexico</c:v>
                </c:pt>
                <c:pt idx="30">
                  <c:v> New York</c:v>
                </c:pt>
                <c:pt idx="31">
                  <c:v> North Carolina</c:v>
                </c:pt>
                <c:pt idx="32">
                  <c:v> North Dakota</c:v>
                </c:pt>
                <c:pt idx="33">
                  <c:v> Ohio</c:v>
                </c:pt>
                <c:pt idx="34">
                  <c:v> Oklahoma</c:v>
                </c:pt>
                <c:pt idx="35">
                  <c:v> Oregon</c:v>
                </c:pt>
                <c:pt idx="36">
                  <c:v> Pennsylvania</c:v>
                </c:pt>
                <c:pt idx="37">
                  <c:v> Rhode Island</c:v>
                </c:pt>
                <c:pt idx="38">
                  <c:v> South Carolina</c:v>
                </c:pt>
                <c:pt idx="39">
                  <c:v> South Dakota</c:v>
                </c:pt>
                <c:pt idx="40">
                  <c:v> Tennessee</c:v>
                </c:pt>
                <c:pt idx="41">
                  <c:v> Texas</c:v>
                </c:pt>
                <c:pt idx="42">
                  <c:v> Utah</c:v>
                </c:pt>
                <c:pt idx="43">
                  <c:v> Virginia</c:v>
                </c:pt>
                <c:pt idx="44">
                  <c:v> Washington</c:v>
                </c:pt>
                <c:pt idx="45">
                  <c:v> Wisconsin</c:v>
                </c:pt>
              </c:strCache>
            </c:strRef>
          </c:xVal>
          <c:yVal>
            <c:numRef>
              <c:f>Sheet2!$B$2:$B$48</c:f>
              <c:numCache>
                <c:formatCode>0.0</c:formatCode>
                <c:ptCount val="47"/>
                <c:pt idx="0">
                  <c:v>1.6125</c:v>
                </c:pt>
                <c:pt idx="1">
                  <c:v>1.95</c:v>
                </c:pt>
                <c:pt idx="2">
                  <c:v>1.7809999999999999</c:v>
                </c:pt>
                <c:pt idx="3">
                  <c:v>1.58</c:v>
                </c:pt>
                <c:pt idx="4">
                  <c:v>1.9606666666666663</c:v>
                </c:pt>
                <c:pt idx="5">
                  <c:v>1.8953846153846152</c:v>
                </c:pt>
                <c:pt idx="6">
                  <c:v>1.2920000000000003</c:v>
                </c:pt>
                <c:pt idx="7">
                  <c:v>0.86</c:v>
                </c:pt>
                <c:pt idx="8">
                  <c:v>1.6296000000000002</c:v>
                </c:pt>
                <c:pt idx="9">
                  <c:v>1.56</c:v>
                </c:pt>
                <c:pt idx="10">
                  <c:v>1.4</c:v>
                </c:pt>
                <c:pt idx="11">
                  <c:v>1.7</c:v>
                </c:pt>
                <c:pt idx="12">
                  <c:v>1.6574999999999998</c:v>
                </c:pt>
                <c:pt idx="13">
                  <c:v>1.5574999999999999</c:v>
                </c:pt>
                <c:pt idx="14">
                  <c:v>1.7066666666666668</c:v>
                </c:pt>
                <c:pt idx="15">
                  <c:v>1.78</c:v>
                </c:pt>
                <c:pt idx="16">
                  <c:v>1.655</c:v>
                </c:pt>
                <c:pt idx="17">
                  <c:v>1.502</c:v>
                </c:pt>
                <c:pt idx="18">
                  <c:v>1.4450000000000001</c:v>
                </c:pt>
                <c:pt idx="19">
                  <c:v>1.1759999999999999</c:v>
                </c:pt>
                <c:pt idx="20">
                  <c:v>1.5366666666666668</c:v>
                </c:pt>
                <c:pt idx="21">
                  <c:v>1.5166666666666668</c:v>
                </c:pt>
                <c:pt idx="22">
                  <c:v>1.68</c:v>
                </c:pt>
                <c:pt idx="23">
                  <c:v>1.5579999999999998</c:v>
                </c:pt>
                <c:pt idx="24">
                  <c:v>1.91</c:v>
                </c:pt>
                <c:pt idx="25">
                  <c:v>1.72</c:v>
                </c:pt>
                <c:pt idx="26">
                  <c:v>1.7025000000000001</c:v>
                </c:pt>
                <c:pt idx="27">
                  <c:v>1.56</c:v>
                </c:pt>
                <c:pt idx="28">
                  <c:v>0.97750000000000004</c:v>
                </c:pt>
                <c:pt idx="29">
                  <c:v>1.74</c:v>
                </c:pt>
                <c:pt idx="30">
                  <c:v>1.036</c:v>
                </c:pt>
                <c:pt idx="31">
                  <c:v>1.68</c:v>
                </c:pt>
                <c:pt idx="32">
                  <c:v>1.67</c:v>
                </c:pt>
                <c:pt idx="33">
                  <c:v>1.3866666666666667</c:v>
                </c:pt>
                <c:pt idx="34">
                  <c:v>1.8275000000000001</c:v>
                </c:pt>
                <c:pt idx="35">
                  <c:v>1.714</c:v>
                </c:pt>
                <c:pt idx="36">
                  <c:v>1.18</c:v>
                </c:pt>
                <c:pt idx="37">
                  <c:v>1.27</c:v>
                </c:pt>
                <c:pt idx="38">
                  <c:v>1.5200000000000002</c:v>
                </c:pt>
                <c:pt idx="39">
                  <c:v>1.82</c:v>
                </c:pt>
                <c:pt idx="40">
                  <c:v>1.6866666666666665</c:v>
                </c:pt>
                <c:pt idx="41">
                  <c:v>1.8217948717948718</c:v>
                </c:pt>
                <c:pt idx="42">
                  <c:v>2.0474999999999999</c:v>
                </c:pt>
                <c:pt idx="43">
                  <c:v>1.6312499999999999</c:v>
                </c:pt>
                <c:pt idx="44">
                  <c:v>1.71</c:v>
                </c:pt>
                <c:pt idx="4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7-4EDB-B0E3-C4111F9C173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2015 Vehicles per Household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Sheet2!$A$2:$A$48</c:f>
              <c:strCache>
                <c:ptCount val="46"/>
                <c:pt idx="0">
                  <c:v> Alabama</c:v>
                </c:pt>
                <c:pt idx="1">
                  <c:v> Alaska</c:v>
                </c:pt>
                <c:pt idx="2">
                  <c:v> Arizona</c:v>
                </c:pt>
                <c:pt idx="3">
                  <c:v> Arkansas</c:v>
                </c:pt>
                <c:pt idx="4">
                  <c:v> California</c:v>
                </c:pt>
                <c:pt idx="5">
                  <c:v> Colorado</c:v>
                </c:pt>
                <c:pt idx="6">
                  <c:v> Connecticut</c:v>
                </c:pt>
                <c:pt idx="7">
                  <c:v> District of Columbia</c:v>
                </c:pt>
                <c:pt idx="8">
                  <c:v> Florida</c:v>
                </c:pt>
                <c:pt idx="9">
                  <c:v> Georgia</c:v>
                </c:pt>
                <c:pt idx="10">
                  <c:v> Hawaii</c:v>
                </c:pt>
                <c:pt idx="11">
                  <c:v> Idaho</c:v>
                </c:pt>
                <c:pt idx="12">
                  <c:v> Illinois</c:v>
                </c:pt>
                <c:pt idx="13">
                  <c:v> Indiana</c:v>
                </c:pt>
                <c:pt idx="14">
                  <c:v> Iowa</c:v>
                </c:pt>
                <c:pt idx="15">
                  <c:v> Kansas</c:v>
                </c:pt>
                <c:pt idx="16">
                  <c:v> Kentucky</c:v>
                </c:pt>
                <c:pt idx="17">
                  <c:v> Louisiana</c:v>
                </c:pt>
                <c:pt idx="18">
                  <c:v> Maryland</c:v>
                </c:pt>
                <c:pt idx="19">
                  <c:v> Massachusetts</c:v>
                </c:pt>
                <c:pt idx="20">
                  <c:v> Michigan</c:v>
                </c:pt>
                <c:pt idx="21">
                  <c:v> Minnesota</c:v>
                </c:pt>
                <c:pt idx="22">
                  <c:v> Mississippi</c:v>
                </c:pt>
                <c:pt idx="23">
                  <c:v> Missouri</c:v>
                </c:pt>
                <c:pt idx="24">
                  <c:v> Montana</c:v>
                </c:pt>
                <c:pt idx="25">
                  <c:v> Nebraska</c:v>
                </c:pt>
                <c:pt idx="26">
                  <c:v> Nevada</c:v>
                </c:pt>
                <c:pt idx="27">
                  <c:v> New Hampshire</c:v>
                </c:pt>
                <c:pt idx="28">
                  <c:v> New Jersey</c:v>
                </c:pt>
                <c:pt idx="29">
                  <c:v> New Mexico</c:v>
                </c:pt>
                <c:pt idx="30">
                  <c:v> New York</c:v>
                </c:pt>
                <c:pt idx="31">
                  <c:v> North Carolina</c:v>
                </c:pt>
                <c:pt idx="32">
                  <c:v> North Dakota</c:v>
                </c:pt>
                <c:pt idx="33">
                  <c:v> Ohio</c:v>
                </c:pt>
                <c:pt idx="34">
                  <c:v> Oklahoma</c:v>
                </c:pt>
                <c:pt idx="35">
                  <c:v> Oregon</c:v>
                </c:pt>
                <c:pt idx="36">
                  <c:v> Pennsylvania</c:v>
                </c:pt>
                <c:pt idx="37">
                  <c:v> Rhode Island</c:v>
                </c:pt>
                <c:pt idx="38">
                  <c:v> South Carolina</c:v>
                </c:pt>
                <c:pt idx="39">
                  <c:v> South Dakota</c:v>
                </c:pt>
                <c:pt idx="40">
                  <c:v> Tennessee</c:v>
                </c:pt>
                <c:pt idx="41">
                  <c:v> Texas</c:v>
                </c:pt>
                <c:pt idx="42">
                  <c:v> Utah</c:v>
                </c:pt>
                <c:pt idx="43">
                  <c:v> Virginia</c:v>
                </c:pt>
                <c:pt idx="44">
                  <c:v> Washington</c:v>
                </c:pt>
                <c:pt idx="45">
                  <c:v> Wisconsin</c:v>
                </c:pt>
              </c:strCache>
            </c:strRef>
          </c:xVal>
          <c:yVal>
            <c:numRef>
              <c:f>Sheet2!$C$2:$C$48</c:f>
              <c:numCache>
                <c:formatCode>0.0</c:formatCode>
                <c:ptCount val="47"/>
                <c:pt idx="0">
                  <c:v>1.5924999999999998</c:v>
                </c:pt>
                <c:pt idx="1">
                  <c:v>1.84</c:v>
                </c:pt>
                <c:pt idx="2">
                  <c:v>1.73</c:v>
                </c:pt>
                <c:pt idx="3">
                  <c:v>1.59</c:v>
                </c:pt>
                <c:pt idx="4">
                  <c:v>1.9214666666666664</c:v>
                </c:pt>
                <c:pt idx="5">
                  <c:v>1.8761538461538465</c:v>
                </c:pt>
                <c:pt idx="6">
                  <c:v>1.282</c:v>
                </c:pt>
                <c:pt idx="7">
                  <c:v>0.89</c:v>
                </c:pt>
                <c:pt idx="8">
                  <c:v>1.6115999999999999</c:v>
                </c:pt>
                <c:pt idx="9">
                  <c:v>1.514285714285714</c:v>
                </c:pt>
                <c:pt idx="10">
                  <c:v>1.4</c:v>
                </c:pt>
                <c:pt idx="11">
                  <c:v>1.81</c:v>
                </c:pt>
                <c:pt idx="12">
                  <c:v>1.645</c:v>
                </c:pt>
                <c:pt idx="13">
                  <c:v>1.5425</c:v>
                </c:pt>
                <c:pt idx="14">
                  <c:v>1.7066666666666668</c:v>
                </c:pt>
                <c:pt idx="15">
                  <c:v>1.7880000000000003</c:v>
                </c:pt>
                <c:pt idx="16">
                  <c:v>1.62</c:v>
                </c:pt>
                <c:pt idx="17">
                  <c:v>1.5100000000000002</c:v>
                </c:pt>
                <c:pt idx="18">
                  <c:v>1.4</c:v>
                </c:pt>
                <c:pt idx="19">
                  <c:v>1.1599999999999999</c:v>
                </c:pt>
                <c:pt idx="20">
                  <c:v>1.5</c:v>
                </c:pt>
                <c:pt idx="21">
                  <c:v>1.5099999999999998</c:v>
                </c:pt>
                <c:pt idx="22">
                  <c:v>1.6</c:v>
                </c:pt>
                <c:pt idx="23">
                  <c:v>1.544</c:v>
                </c:pt>
                <c:pt idx="24">
                  <c:v>2.0499999999999998</c:v>
                </c:pt>
                <c:pt idx="25">
                  <c:v>1.71</c:v>
                </c:pt>
                <c:pt idx="26">
                  <c:v>1.67625</c:v>
                </c:pt>
                <c:pt idx="27">
                  <c:v>1.6</c:v>
                </c:pt>
                <c:pt idx="28">
                  <c:v>0.95</c:v>
                </c:pt>
                <c:pt idx="29">
                  <c:v>1.72</c:v>
                </c:pt>
                <c:pt idx="30">
                  <c:v>1.022</c:v>
                </c:pt>
                <c:pt idx="31">
                  <c:v>1.671111111111111</c:v>
                </c:pt>
                <c:pt idx="32">
                  <c:v>1.66</c:v>
                </c:pt>
                <c:pt idx="33">
                  <c:v>1.3583333333333334</c:v>
                </c:pt>
                <c:pt idx="34">
                  <c:v>1.8174999999999999</c:v>
                </c:pt>
                <c:pt idx="35">
                  <c:v>1.6219999999999999</c:v>
                </c:pt>
                <c:pt idx="36">
                  <c:v>1.1733333333333331</c:v>
                </c:pt>
                <c:pt idx="37">
                  <c:v>1.21</c:v>
                </c:pt>
                <c:pt idx="38">
                  <c:v>1.5433333333333332</c:v>
                </c:pt>
                <c:pt idx="39">
                  <c:v>1.79</c:v>
                </c:pt>
                <c:pt idx="40">
                  <c:v>1.6416666666666666</c:v>
                </c:pt>
                <c:pt idx="41">
                  <c:v>1.8007692307692305</c:v>
                </c:pt>
                <c:pt idx="42">
                  <c:v>2.0024999999999999</c:v>
                </c:pt>
                <c:pt idx="43">
                  <c:v>1.6325000000000001</c:v>
                </c:pt>
                <c:pt idx="44">
                  <c:v>1.70625</c:v>
                </c:pt>
                <c:pt idx="45">
                  <c:v>1.4733333333333334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7-4EDB-B0E3-C4111F9C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2632"/>
        <c:axId val="677562960"/>
      </c:scatterChart>
      <c:valAx>
        <c:axId val="6775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2960"/>
        <c:crosses val="autoZero"/>
        <c:crossBetween val="midCat"/>
      </c:valAx>
      <c:valAx>
        <c:axId val="6775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</a:t>
                </a:r>
                <a:r>
                  <a:rPr lang="en-US" baseline="0"/>
                  <a:t>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Top 10 States with the Highest Average Number of Vehicles per Household in 2016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States with the Highest Average Number of Vehicles per Household in 2016</a:t>
          </a:r>
        </a:p>
      </cx:txPr>
    </cx:title>
    <cx:plotArea>
      <cx:plotAreaRegion>
        <cx:series layoutId="clusteredColumn" uniqueId="{AFD516B8-AF0B-4DD5-9BCD-0CA73A832A2F}" formatIdx="6">
          <cx:tx>
            <cx:txData>
              <cx:f>_xlchart.v1.1</cx:f>
              <cx:v>2016 Vehicles per Household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3557733E-F9F1-4541-90A6-9FE742CB42E5}" formatIdx="8">
          <cx:tx>
            <cx:txData>
              <cx:f>_xlchart.v1.3</cx:f>
              <cx:v>Cumulative%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0" uniqueId="{6713F6B4-7F23-46C9-BDC5-B91DEA3A62A3}" formatIdx="7">
          <cx:axisId val="2"/>
        </cx:series>
        <cx:series layoutId="paretoLine" ownerIdx="1" uniqueId="{70F6BDD5-BBC4-4A10-A964-C960B20AF42D}" formatIdx="9">
          <cx:axisId val="2"/>
        </cx:series>
      </cx:plotAreaRegion>
      <cx:axis id="0">
        <cx:catScaling gapWidth="0"/>
        <cx:title>
          <cx:tx>
            <cx:txData>
              <cx:v>State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State</a:t>
              </a:r>
            </a:p>
          </cx:txPr>
        </cx:title>
        <cx:tickLabels/>
      </cx:axis>
      <cx:axis id="1">
        <cx:valScaling/>
        <cx:title>
          <cx:tx>
            <cx:txData>
              <cx:v>Average number of vehicles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number of vehicles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2015 Households Without Vehicles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B4FDAEA0-D0E8-4A1E-B4EF-E20445EE3787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2016 Households Without Vehicles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2016 Households Without Vehicles </a:t>
          </a:r>
        </a:p>
      </cx:txPr>
    </cx:title>
    <cx:plotArea>
      <cx:plotAreaRegion>
        <cx:series layoutId="boxWhisker" uniqueId="{646C35BF-49CC-4976-968B-C0EEFBCB3E8E}">
          <cx:dataLabels pos="r">
            <cx:numFmt formatCode="0.0%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247650</xdr:rowOff>
    </xdr:from>
    <xdr:to>
      <xdr:col>15</xdr:col>
      <xdr:colOff>400050</xdr:colOff>
      <xdr:row>14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2F52EA-0906-4F09-BA4B-F07A7B6AC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2650" y="984250"/>
              <a:ext cx="5372100" cy="393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11</xdr:row>
      <xdr:rowOff>25400</xdr:rowOff>
    </xdr:from>
    <xdr:to>
      <xdr:col>22</xdr:col>
      <xdr:colOff>536575</xdr:colOff>
      <xdr:row>26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5E14D-6B52-42BA-AB68-96FA9C9B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10</xdr:row>
      <xdr:rowOff>38100</xdr:rowOff>
    </xdr:from>
    <xdr:to>
      <xdr:col>9</xdr:col>
      <xdr:colOff>231775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2ADCA-605F-4369-82F8-50F69FD4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10</xdr:row>
      <xdr:rowOff>146050</xdr:rowOff>
    </xdr:from>
    <xdr:to>
      <xdr:col>7</xdr:col>
      <xdr:colOff>47625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44FAF-D9C1-4982-909F-2E0D8809C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10</xdr:row>
      <xdr:rowOff>82550</xdr:rowOff>
    </xdr:from>
    <xdr:to>
      <xdr:col>13</xdr:col>
      <xdr:colOff>1152525</xdr:colOff>
      <xdr:row>25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20AA2-156D-4DD2-BACC-180E67DB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152400</xdr:rowOff>
    </xdr:from>
    <xdr:to>
      <xdr:col>9</xdr:col>
      <xdr:colOff>177800</xdr:colOff>
      <xdr:row>23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F7E1908-188C-4F29-A046-AF3AB5E78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1822450"/>
              <a:ext cx="4686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298450</xdr:colOff>
      <xdr:row>6</xdr:row>
      <xdr:rowOff>76200</xdr:rowOff>
    </xdr:from>
    <xdr:to>
      <xdr:col>21</xdr:col>
      <xdr:colOff>146050</xdr:colOff>
      <xdr:row>19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31DE29C-519E-4868-83A5-3E281DB0A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5150" y="1193800"/>
              <a:ext cx="51181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0</xdr:row>
      <xdr:rowOff>0</xdr:rowOff>
    </xdr:from>
    <xdr:to>
      <xdr:col>12</xdr:col>
      <xdr:colOff>225425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42CA0-4C77-4D38-8B8A-0691AA76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60324</xdr:colOff>
      <xdr:row>3</xdr:row>
      <xdr:rowOff>82550</xdr:rowOff>
    </xdr:from>
    <xdr:to>
      <xdr:col>12</xdr:col>
      <xdr:colOff>69849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61883-1363-4FDE-A11D-24EB8306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ân Lê" refreshedDate="43523.078210069441" createdVersion="6" refreshedVersion="6" minRefreshableVersion="3" recordCount="317" xr:uid="{73FEC4B0-56AE-4CDE-921B-025FC88226F5}">
  <cacheSource type="worksheet">
    <worksheetSource ref="A1:D318" sheet="Q7"/>
  </cacheSource>
  <cacheFields count="4">
    <cacheField name="Jusidiction" numFmtId="0">
      <sharedItems/>
    </cacheField>
    <cacheField name="2015 Vehicles per Household" numFmtId="0">
      <sharedItems containsSemiMixedTypes="0" containsString="0" containsNumber="1" minValue="0.63" maxValue="2.39"/>
    </cacheField>
    <cacheField name="2016 Vehicles per Household" numFmtId="0">
      <sharedItems containsSemiMixedTypes="0" containsString="0" containsNumber="1" minValue="0.63" maxValue="2.36"/>
    </cacheField>
    <cacheField name="State" numFmtId="0">
      <sharedItems count="46">
        <s v=" Texas"/>
        <s v=" Ohio"/>
        <s v=" New Mexico"/>
        <s v=" Virginia"/>
        <s v=" Pennsylvania"/>
        <s v=" California"/>
        <s v=" Alaska"/>
        <s v=" Michigan"/>
        <s v=" Colorado"/>
        <s v=" Georgia"/>
        <s v=" Illinois"/>
        <s v=" Maryland"/>
        <s v=" Louisiana"/>
        <s v=" Washington"/>
        <s v=" Montana"/>
        <s v=" Alabama"/>
        <s v=" Idaho"/>
        <s v=" Massachusetts"/>
        <s v=" Florida"/>
        <s v=" Connecticut"/>
        <s v=" Oklahoma"/>
        <s v=" New York"/>
        <s v=" North Carolina"/>
        <s v=" Iowa"/>
        <s v=" Arizona"/>
        <s v=" South Carolina"/>
        <s v=" Tennessee"/>
        <s v=" Missouri"/>
        <s v=" New Jersey"/>
        <s v=" Nevada"/>
        <s v=" Oregon"/>
        <s v=" Indiana"/>
        <s v=" North Dakota"/>
        <s v=" Wisconsin"/>
        <s v=" Hawaii"/>
        <s v=" Mississippi"/>
        <s v=" Kansas"/>
        <s v=" Kentucky"/>
        <s v=" Nebraska"/>
        <s v=" Arkansas"/>
        <s v=" New Hampshire"/>
        <s v=" Minnesota"/>
        <s v=" Rhode Island"/>
        <s v=" Utah"/>
        <s v=" South Dakota"/>
        <s v=" District of Colum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s v="Abilene, Texas"/>
    <n v="1.71"/>
    <n v="1.69"/>
    <x v="0"/>
  </r>
  <r>
    <s v="Akron, Ohio"/>
    <n v="1.42"/>
    <n v="1.46"/>
    <x v="1"/>
  </r>
  <r>
    <s v="Albuquerque, New Mexico"/>
    <n v="1.69"/>
    <n v="1.75"/>
    <x v="2"/>
  </r>
  <r>
    <s v="Alexandria, Virginia"/>
    <n v="1.38"/>
    <n v="1.34"/>
    <x v="3"/>
  </r>
  <r>
    <s v="Allentown, Pennsylvania"/>
    <n v="1.31"/>
    <n v="1.33"/>
    <x v="4"/>
  </r>
  <r>
    <s v="Amarillo, Texas"/>
    <n v="1.73"/>
    <n v="1.81"/>
    <x v="0"/>
  </r>
  <r>
    <s v="Anaheim, California"/>
    <n v="2.0099999999999998"/>
    <n v="2.0499999999999998"/>
    <x v="5"/>
  </r>
  <r>
    <s v="Anchorage, Alaska"/>
    <n v="1.84"/>
    <n v="1.95"/>
    <x v="6"/>
  </r>
  <r>
    <s v="Ann Arbor, Michigan"/>
    <n v="1.45"/>
    <n v="1.44"/>
    <x v="7"/>
  </r>
  <r>
    <s v="Antioch, California"/>
    <n v="2.14"/>
    <n v="2.2400000000000002"/>
    <x v="5"/>
  </r>
  <r>
    <s v="Arden-Arcade, California"/>
    <n v="1.53"/>
    <n v="1.58"/>
    <x v="5"/>
  </r>
  <r>
    <s v="Arlington, Texas"/>
    <n v="1.85"/>
    <n v="1.89"/>
    <x v="0"/>
  </r>
  <r>
    <s v="Arlington, Virginia"/>
    <n v="1.38"/>
    <n v="1.4"/>
    <x v="3"/>
  </r>
  <r>
    <s v="Arvada, Colorado"/>
    <n v="2.04"/>
    <n v="2.0699999999999998"/>
    <x v="8"/>
  </r>
  <r>
    <s v="Athens-Clarke County, Georgia"/>
    <n v="1.52"/>
    <n v="1.67"/>
    <x v="9"/>
  </r>
  <r>
    <s v="Atlanta, Georgia"/>
    <n v="1.31"/>
    <n v="1.28"/>
    <x v="9"/>
  </r>
  <r>
    <s v="Augusta-Richmond County, Georgia"/>
    <n v="1.68"/>
    <n v="1.69"/>
    <x v="9"/>
  </r>
  <r>
    <s v="Aurora, Colorado"/>
    <n v="1.82"/>
    <n v="1.85"/>
    <x v="8"/>
  </r>
  <r>
    <s v="Aurora, Illinois"/>
    <n v="1.98"/>
    <n v="1.94"/>
    <x v="10"/>
  </r>
  <r>
    <s v="Austin, Texas"/>
    <n v="1.65"/>
    <n v="1.65"/>
    <x v="0"/>
  </r>
  <r>
    <s v="Bakersfield, California"/>
    <n v="1.93"/>
    <n v="1.92"/>
    <x v="5"/>
  </r>
  <r>
    <s v="Baltimore, Maryland"/>
    <n v="1.08"/>
    <n v="1.08"/>
    <x v="11"/>
  </r>
  <r>
    <s v="Baton Rouge, Louisiana"/>
    <n v="1.54"/>
    <n v="1.55"/>
    <x v="12"/>
  </r>
  <r>
    <s v="Beaumont, Texas"/>
    <n v="1.57"/>
    <n v="1.62"/>
    <x v="0"/>
  </r>
  <r>
    <s v="Bellevue, Washington"/>
    <n v="1.74"/>
    <n v="1.81"/>
    <x v="13"/>
  </r>
  <r>
    <s v="Berkeley, California"/>
    <n v="1.29"/>
    <n v="1.23"/>
    <x v="5"/>
  </r>
  <r>
    <s v="Billings, Montana"/>
    <n v="2.0499999999999998"/>
    <n v="1.91"/>
    <x v="14"/>
  </r>
  <r>
    <s v="Birmingham, Alabama"/>
    <n v="1.41"/>
    <n v="1.48"/>
    <x v="15"/>
  </r>
  <r>
    <s v="Boise City, Idaho"/>
    <n v="1.81"/>
    <n v="1.7"/>
    <x v="16"/>
  </r>
  <r>
    <s v="Boston, Massachusetts"/>
    <n v="0.94"/>
    <n v="0.94"/>
    <x v="17"/>
  </r>
  <r>
    <s v="Boulder, Colorado"/>
    <n v="1.63"/>
    <n v="1.72"/>
    <x v="8"/>
  </r>
  <r>
    <s v="Brandon, Florida"/>
    <n v="1.75"/>
    <n v="1.69"/>
    <x v="18"/>
  </r>
  <r>
    <s v="Bridgeport, Connecticut"/>
    <n v="1.37"/>
    <n v="1.42"/>
    <x v="19"/>
  </r>
  <r>
    <s v="Broken Arrow, Oklahoma"/>
    <n v="2.0299999999999998"/>
    <n v="2"/>
    <x v="20"/>
  </r>
  <r>
    <s v="Brownsville, Texas"/>
    <n v="1.73"/>
    <n v="1.73"/>
    <x v="0"/>
  </r>
  <r>
    <s v="Buffalo, New York"/>
    <n v="1.03"/>
    <n v="1.08"/>
    <x v="21"/>
  </r>
  <r>
    <s v="Burbank, California"/>
    <n v="1.65"/>
    <n v="1.71"/>
    <x v="5"/>
  </r>
  <r>
    <s v="Cambridge, Massachusetts"/>
    <n v="0.9"/>
    <n v="0.86"/>
    <x v="17"/>
  </r>
  <r>
    <s v="Cape Coral, Florida"/>
    <n v="1.72"/>
    <n v="1.78"/>
    <x v="18"/>
  </r>
  <r>
    <s v="Carlsbad, California"/>
    <n v="1.99"/>
    <n v="2.0099999999999998"/>
    <x v="5"/>
  </r>
  <r>
    <s v="Carrollton, Texas"/>
    <n v="1.91"/>
    <n v="1.91"/>
    <x v="0"/>
  </r>
  <r>
    <s v="Cary, North Carolina"/>
    <n v="1.94"/>
    <n v="1.89"/>
    <x v="22"/>
  </r>
  <r>
    <s v="Cedar Rapids, Iowa"/>
    <n v="1.72"/>
    <n v="1.75"/>
    <x v="23"/>
  </r>
  <r>
    <s v="Centennial, Colorado"/>
    <n v="2.1"/>
    <n v="2.15"/>
    <x v="8"/>
  </r>
  <r>
    <s v="Chandler, Arizona"/>
    <n v="1.82"/>
    <n v="1.85"/>
    <x v="24"/>
  </r>
  <r>
    <s v="Charleston, South Carolina"/>
    <n v="1.64"/>
    <n v="1.55"/>
    <x v="25"/>
  </r>
  <r>
    <s v="Charlotte, North Carolina"/>
    <n v="1.65"/>
    <n v="1.71"/>
    <x v="22"/>
  </r>
  <r>
    <s v="Chattanooga, Tennessee"/>
    <n v="1.53"/>
    <n v="1.54"/>
    <x v="26"/>
  </r>
  <r>
    <s v="Chesapeake, Virginia"/>
    <n v="2.02"/>
    <n v="1.99"/>
    <x v="3"/>
  </r>
  <r>
    <s v="Chicago, Illinois"/>
    <n v="1.1100000000000001"/>
    <n v="1.1200000000000001"/>
    <x v="10"/>
  </r>
  <r>
    <s v="Chula Vista, California"/>
    <n v="1.99"/>
    <n v="2.0099999999999998"/>
    <x v="5"/>
  </r>
  <r>
    <s v="Cincinnati, Ohio"/>
    <n v="1.27"/>
    <n v="1.3"/>
    <x v="1"/>
  </r>
  <r>
    <s v="Clarksville, Tennessee"/>
    <n v="1.78"/>
    <n v="1.84"/>
    <x v="26"/>
  </r>
  <r>
    <s v="Clearwater, Florida"/>
    <n v="1.49"/>
    <n v="1.45"/>
    <x v="18"/>
  </r>
  <r>
    <s v="Cleveland, Ohio"/>
    <n v="1.1499999999999999"/>
    <n v="1.19"/>
    <x v="1"/>
  </r>
  <r>
    <s v="Clovis, California"/>
    <n v="1.92"/>
    <n v="1.98"/>
    <x v="5"/>
  </r>
  <r>
    <s v="College Station, Texas"/>
    <n v="1.78"/>
    <n v="1.86"/>
    <x v="0"/>
  </r>
  <r>
    <s v="Colorado Springs, Colorado"/>
    <n v="1.8"/>
    <n v="1.85"/>
    <x v="8"/>
  </r>
  <r>
    <s v="Columbia, Maryland"/>
    <n v="1.72"/>
    <n v="1.81"/>
    <x v="11"/>
  </r>
  <r>
    <s v="Columbia, Missouri"/>
    <n v="1.66"/>
    <n v="1.68"/>
    <x v="27"/>
  </r>
  <r>
    <s v="Columbia, South Carolina"/>
    <n v="1.47"/>
    <n v="1.55"/>
    <x v="25"/>
  </r>
  <r>
    <s v="Columbus, Georgia"/>
    <n v="1.52"/>
    <n v="1.68"/>
    <x v="9"/>
  </r>
  <r>
    <s v="Columbus, Ohio"/>
    <n v="1.54"/>
    <n v="1.55"/>
    <x v="1"/>
  </r>
  <r>
    <s v="Concord, California"/>
    <n v="1.94"/>
    <n v="1.86"/>
    <x v="5"/>
  </r>
  <r>
    <s v="Coral Springs, Florida"/>
    <n v="1.88"/>
    <n v="1.81"/>
    <x v="18"/>
  </r>
  <r>
    <s v="Corona, California"/>
    <n v="2.17"/>
    <n v="2.29"/>
    <x v="5"/>
  </r>
  <r>
    <s v="Corpus Christi, Texas"/>
    <n v="1.75"/>
    <n v="1.77"/>
    <x v="0"/>
  </r>
  <r>
    <s v="Costa Mesa, California"/>
    <n v="1.79"/>
    <n v="2"/>
    <x v="5"/>
  </r>
  <r>
    <s v="Dallas, Texas"/>
    <n v="1.56"/>
    <n v="1.59"/>
    <x v="0"/>
  </r>
  <r>
    <s v="Daly City, California"/>
    <n v="1.96"/>
    <n v="1.95"/>
    <x v="5"/>
  </r>
  <r>
    <s v="Davenport, Iowa"/>
    <n v="1.7"/>
    <n v="1.66"/>
    <x v="23"/>
  </r>
  <r>
    <s v="Davie, Florida"/>
    <n v="1.81"/>
    <n v="1.9"/>
    <x v="18"/>
  </r>
  <r>
    <s v="Dayton, Ohio"/>
    <n v="1.32"/>
    <n v="1.39"/>
    <x v="1"/>
  </r>
  <r>
    <s v="Denton, Texas"/>
    <n v="1.78"/>
    <n v="1.8"/>
    <x v="0"/>
  </r>
  <r>
    <s v="Denver, Colorado"/>
    <n v="1.58"/>
    <n v="1.62"/>
    <x v="8"/>
  </r>
  <r>
    <s v="Des Moines, Iowa"/>
    <n v="1.7"/>
    <n v="1.71"/>
    <x v="23"/>
  </r>
  <r>
    <s v="Detroit, Michigan"/>
    <n v="1.1299999999999999"/>
    <n v="1.1499999999999999"/>
    <x v="7"/>
  </r>
  <r>
    <s v="Downey, California"/>
    <n v="2.11"/>
    <n v="2.19"/>
    <x v="5"/>
  </r>
  <r>
    <s v="Durham, North Carolina"/>
    <n v="1.56"/>
    <n v="1.63"/>
    <x v="22"/>
  </r>
  <r>
    <s v="East Los Angeles, California"/>
    <n v="1.6"/>
    <n v="1.75"/>
    <x v="5"/>
  </r>
  <r>
    <s v="El Cajon, California"/>
    <n v="1.67"/>
    <n v="1.73"/>
    <x v="5"/>
  </r>
  <r>
    <s v="El Monte, California"/>
    <n v="1.83"/>
    <n v="2.0499999999999998"/>
    <x v="5"/>
  </r>
  <r>
    <s v="El Paso, Texas"/>
    <n v="1.79"/>
    <n v="1.82"/>
    <x v="0"/>
  </r>
  <r>
    <s v="Elgin, Illinois"/>
    <n v="1.85"/>
    <n v="1.95"/>
    <x v="10"/>
  </r>
  <r>
    <s v="Elizabeth, New Jersey"/>
    <n v="1.08"/>
    <n v="1.17"/>
    <x v="28"/>
  </r>
  <r>
    <s v="Elk Grove, California"/>
    <n v="2.16"/>
    <n v="2.21"/>
    <x v="5"/>
  </r>
  <r>
    <s v="Enterprise, Nevada"/>
    <n v="1.87"/>
    <n v="1.85"/>
    <x v="29"/>
  </r>
  <r>
    <s v="Escondido, California"/>
    <n v="1.88"/>
    <n v="1.95"/>
    <x v="5"/>
  </r>
  <r>
    <s v="Eugene, Oregon"/>
    <n v="1.54"/>
    <n v="1.64"/>
    <x v="30"/>
  </r>
  <r>
    <s v="Evansville, Indiana"/>
    <n v="1.54"/>
    <n v="1.48"/>
    <x v="31"/>
  </r>
  <r>
    <s v="Everett, Washington"/>
    <n v="1.64"/>
    <n v="1.65"/>
    <x v="13"/>
  </r>
  <r>
    <s v="Fairfield, California"/>
    <n v="2.0299999999999998"/>
    <n v="2.0099999999999998"/>
    <x v="5"/>
  </r>
  <r>
    <s v="Fargo, North Dakota"/>
    <n v="1.66"/>
    <n v="1.67"/>
    <x v="32"/>
  </r>
  <r>
    <s v="Fayetteville, North Carolina"/>
    <n v="1.65"/>
    <n v="1.64"/>
    <x v="22"/>
  </r>
  <r>
    <s v="Fontana, California"/>
    <n v="2.37"/>
    <n v="2.27"/>
    <x v="5"/>
  </r>
  <r>
    <s v="Fort Collins, Colorado"/>
    <n v="1.89"/>
    <n v="1.86"/>
    <x v="8"/>
  </r>
  <r>
    <s v="Fort Lauderdale, Florida"/>
    <n v="1.45"/>
    <n v="1.49"/>
    <x v="18"/>
  </r>
  <r>
    <s v="Fort Wayne, Indiana"/>
    <n v="1.65"/>
    <n v="1.69"/>
    <x v="31"/>
  </r>
  <r>
    <s v="Fort Worth, Texas"/>
    <n v="1.8"/>
    <n v="1.83"/>
    <x v="0"/>
  </r>
  <r>
    <s v="Fremont, California"/>
    <n v="2.1"/>
    <n v="2.12"/>
    <x v="5"/>
  </r>
  <r>
    <s v="Fresno, California"/>
    <n v="1.64"/>
    <n v="1.63"/>
    <x v="5"/>
  </r>
  <r>
    <s v="Frisco, Texas"/>
    <n v="2.0499999999999998"/>
    <n v="2"/>
    <x v="0"/>
  </r>
  <r>
    <s v="Fullerton, California"/>
    <n v="1.96"/>
    <n v="2.02"/>
    <x v="5"/>
  </r>
  <r>
    <s v="Gainesville, Florida"/>
    <n v="1.48"/>
    <n v="1.44"/>
    <x v="18"/>
  </r>
  <r>
    <s v="Garden Grove, California"/>
    <n v="2.23"/>
    <n v="2.19"/>
    <x v="5"/>
  </r>
  <r>
    <s v="Garland, Texas"/>
    <n v="1.99"/>
    <n v="2.04"/>
    <x v="0"/>
  </r>
  <r>
    <s v="Gilbert, Arizona"/>
    <n v="2.04"/>
    <n v="2.08"/>
    <x v="24"/>
  </r>
  <r>
    <s v="Glendale, Arizona"/>
    <n v="1.66"/>
    <n v="1.72"/>
    <x v="24"/>
  </r>
  <r>
    <s v="Glendale, California"/>
    <n v="1.65"/>
    <n v="1.67"/>
    <x v="5"/>
  </r>
  <r>
    <s v="Grand Prairie, Texas"/>
    <n v="2.0299999999999998"/>
    <n v="2.0299999999999998"/>
    <x v="0"/>
  </r>
  <r>
    <s v="Grand Rapids, Michigan"/>
    <n v="1.51"/>
    <n v="1.56"/>
    <x v="7"/>
  </r>
  <r>
    <s v="Greeley, Colorado"/>
    <n v="1.92"/>
    <n v="1.92"/>
    <x v="8"/>
  </r>
  <r>
    <s v="Green Bay, Wisconsin"/>
    <n v="1.61"/>
    <n v="1.66"/>
    <x v="33"/>
  </r>
  <r>
    <s v="Greensboro, North Carolina"/>
    <n v="1.64"/>
    <n v="1.61"/>
    <x v="22"/>
  </r>
  <r>
    <s v="Gresham, Oregon"/>
    <n v="1.68"/>
    <n v="1.87"/>
    <x v="30"/>
  </r>
  <r>
    <s v="Hampton, Virginia"/>
    <n v="1.75"/>
    <n v="1.69"/>
    <x v="3"/>
  </r>
  <r>
    <s v="Hartford, Connecticut"/>
    <n v="1"/>
    <n v="0.99"/>
    <x v="19"/>
  </r>
  <r>
    <s v="Hayward, California"/>
    <n v="2.08"/>
    <n v="2.12"/>
    <x v="5"/>
  </r>
  <r>
    <s v="Henderson, Nevada"/>
    <n v="1.79"/>
    <n v="1.74"/>
    <x v="29"/>
  </r>
  <r>
    <s v="Hialeah, Florida"/>
    <n v="1.53"/>
    <n v="1.58"/>
    <x v="18"/>
  </r>
  <r>
    <s v="High Point, North Carolina"/>
    <n v="1.65"/>
    <n v="1.66"/>
    <x v="22"/>
  </r>
  <r>
    <s v="Highlands Ranch, Colorado"/>
    <n v="2.0699999999999998"/>
    <n v="2.04"/>
    <x v="8"/>
  </r>
  <r>
    <s v="Hillsboro, Oregon"/>
    <n v="1.7"/>
    <n v="1.86"/>
    <x v="30"/>
  </r>
  <r>
    <s v="Hollywood, Florida"/>
    <n v="1.52"/>
    <n v="1.53"/>
    <x v="18"/>
  </r>
  <r>
    <s v="Honolulu, Hawaii"/>
    <n v="1.4"/>
    <n v="1.4"/>
    <x v="34"/>
  </r>
  <r>
    <s v="Houston, Texas"/>
    <n v="1.58"/>
    <n v="1.59"/>
    <x v="0"/>
  </r>
  <r>
    <s v="Huntington Beach, California"/>
    <n v="1.98"/>
    <n v="1.99"/>
    <x v="5"/>
  </r>
  <r>
    <s v="Huntsville, Alabama"/>
    <n v="1.68"/>
    <n v="1.7"/>
    <x v="15"/>
  </r>
  <r>
    <s v="Independence, Missouri"/>
    <n v="1.7"/>
    <n v="1.7"/>
    <x v="27"/>
  </r>
  <r>
    <s v="Indianapolis, Indiana"/>
    <n v="1.54"/>
    <n v="1.63"/>
    <x v="31"/>
  </r>
  <r>
    <s v="Inglewood, California"/>
    <n v="1.63"/>
    <n v="1.69"/>
    <x v="5"/>
  </r>
  <r>
    <s v="Irvine, California"/>
    <n v="1.77"/>
    <n v="1.83"/>
    <x v="5"/>
  </r>
  <r>
    <s v="Irving, Texas"/>
    <n v="1.72"/>
    <n v="1.75"/>
    <x v="0"/>
  </r>
  <r>
    <s v="Jackson, Mississippi"/>
    <n v="1.6"/>
    <n v="1.68"/>
    <x v="35"/>
  </r>
  <r>
    <s v="Jacksonville, Florida"/>
    <n v="1.62"/>
    <n v="1.62"/>
    <x v="18"/>
  </r>
  <r>
    <s v="Jersey City, New Jersey"/>
    <n v="0.81"/>
    <n v="0.85"/>
    <x v="28"/>
  </r>
  <r>
    <s v="Joliet, Illinois"/>
    <n v="1.83"/>
    <n v="1.91"/>
    <x v="10"/>
  </r>
  <r>
    <s v="Jurupa Valley, California"/>
    <n v="2.39"/>
    <n v="2.3199999999999998"/>
    <x v="5"/>
  </r>
  <r>
    <s v="Kansas City, Kansas"/>
    <n v="1.78"/>
    <n v="1.72"/>
    <x v="36"/>
  </r>
  <r>
    <s v="Kansas City, Missouri"/>
    <n v="1.55"/>
    <n v="1.58"/>
    <x v="27"/>
  </r>
  <r>
    <s v="Kent, Washington"/>
    <n v="1.98"/>
    <n v="1.85"/>
    <x v="13"/>
  </r>
  <r>
    <s v="Killeen, Texas"/>
    <n v="1.72"/>
    <n v="1.79"/>
    <x v="0"/>
  </r>
  <r>
    <s v="Knoxville, Tennessee"/>
    <n v="1.57"/>
    <n v="1.59"/>
    <x v="26"/>
  </r>
  <r>
    <s v="Lafayette, Louisiana"/>
    <n v="1.6"/>
    <n v="1.6"/>
    <x v="12"/>
  </r>
  <r>
    <s v="Lakeland, Florida"/>
    <n v="1.53"/>
    <n v="1.54"/>
    <x v="18"/>
  </r>
  <r>
    <s v="Lakewood, Colorado"/>
    <n v="1.85"/>
    <n v="1.84"/>
    <x v="8"/>
  </r>
  <r>
    <s v="Lancaster, California"/>
    <n v="1.78"/>
    <n v="1.77"/>
    <x v="5"/>
  </r>
  <r>
    <s v="Lansing, Michigan"/>
    <n v="1.41"/>
    <n v="1.45"/>
    <x v="7"/>
  </r>
  <r>
    <s v="Laredo, Texas"/>
    <n v="1.87"/>
    <n v="1.85"/>
    <x v="0"/>
  </r>
  <r>
    <s v="Las Cruces, New Mexico"/>
    <n v="1.75"/>
    <n v="1.73"/>
    <x v="2"/>
  </r>
  <r>
    <s v="Las Vegas, Nevada"/>
    <n v="1.62"/>
    <n v="1.63"/>
    <x v="29"/>
  </r>
  <r>
    <s v="League City, Texas"/>
    <n v="2.04"/>
    <n v="2.15"/>
    <x v="0"/>
  </r>
  <r>
    <s v="Lehigh Acres, Florida"/>
    <n v="1.85"/>
    <n v="1.81"/>
    <x v="18"/>
  </r>
  <r>
    <s v="Lewisville, Texas"/>
    <n v="1.76"/>
    <n v="1.78"/>
    <x v="0"/>
  </r>
  <r>
    <s v="Lexington, Kentucky"/>
    <n v="1.64"/>
    <n v="1.7"/>
    <x v="37"/>
  </r>
  <r>
    <s v="Lincoln, Nebraska"/>
    <n v="1.74"/>
    <n v="1.78"/>
    <x v="38"/>
  </r>
  <r>
    <s v="Little Rock, Arkansas"/>
    <n v="1.59"/>
    <n v="1.58"/>
    <x v="39"/>
  </r>
  <r>
    <s v="Long Beach, California"/>
    <n v="1.64"/>
    <n v="1.69"/>
    <x v="5"/>
  </r>
  <r>
    <s v="Los Angeles, California"/>
    <n v="1.59"/>
    <n v="1.62"/>
    <x v="5"/>
  </r>
  <r>
    <s v="Louisville/Jefferson County, Kentucky"/>
    <n v="1.6"/>
    <n v="1.61"/>
    <x v="37"/>
  </r>
  <r>
    <s v="Lowell, Massachusetts"/>
    <n v="1.35"/>
    <n v="1.52"/>
    <x v="17"/>
  </r>
  <r>
    <s v="Lubbock, Texas"/>
    <n v="1.67"/>
    <n v="1.74"/>
    <x v="0"/>
  </r>
  <r>
    <s v="Macon-Bibb County, Georgia"/>
    <n v="1.55"/>
    <n v="1.6"/>
    <x v="9"/>
  </r>
  <r>
    <s v="Madison, Wisconsin"/>
    <n v="1.51"/>
    <n v="1.5"/>
    <x v="33"/>
  </r>
  <r>
    <s v="Manchester, New Hampshire"/>
    <n v="1.6"/>
    <n v="1.56"/>
    <x v="40"/>
  </r>
  <r>
    <s v="McAllen, Texas"/>
    <n v="1.72"/>
    <n v="1.72"/>
    <x v="0"/>
  </r>
  <r>
    <s v="McKinney, Texas"/>
    <n v="1.89"/>
    <n v="1.95"/>
    <x v="0"/>
  </r>
  <r>
    <s v="Memphis, Tennessee"/>
    <n v="1.49"/>
    <n v="1.47"/>
    <x v="26"/>
  </r>
  <r>
    <s v="Mesa, Arizona"/>
    <n v="1.67"/>
    <n v="1.78"/>
    <x v="24"/>
  </r>
  <r>
    <s v="Mesquite, Texas"/>
    <n v="1.92"/>
    <n v="1.96"/>
    <x v="0"/>
  </r>
  <r>
    <s v="Metairie, Louisiana"/>
    <n v="1.6"/>
    <n v="1.6"/>
    <x v="12"/>
  </r>
  <r>
    <s v="Miami Gardens, Florida"/>
    <n v="1.75"/>
    <n v="1.71"/>
    <x v="18"/>
  </r>
  <r>
    <s v="Miami, Florida"/>
    <n v="1.19"/>
    <n v="1.24"/>
    <x v="18"/>
  </r>
  <r>
    <s v="Midland, Texas"/>
    <n v="2.0499999999999998"/>
    <n v="1.93"/>
    <x v="0"/>
  </r>
  <r>
    <s v="Milwaukee, Wisconsin"/>
    <n v="1.3"/>
    <n v="1.34"/>
    <x v="33"/>
  </r>
  <r>
    <s v="Minneapolis, Minnesota"/>
    <n v="1.33"/>
    <n v="1.35"/>
    <x v="41"/>
  </r>
  <r>
    <s v="Miramar, Florida"/>
    <n v="1.97"/>
    <n v="2"/>
    <x v="18"/>
  </r>
  <r>
    <s v="Mobile, Alabama"/>
    <n v="1.6"/>
    <n v="1.65"/>
    <x v="15"/>
  </r>
  <r>
    <s v="Modesto, California"/>
    <n v="1.82"/>
    <n v="1.86"/>
    <x v="5"/>
  </r>
  <r>
    <s v="Montgomery, Alabama"/>
    <n v="1.68"/>
    <n v="1.62"/>
    <x v="15"/>
  </r>
  <r>
    <s v="Moreno Valley, California"/>
    <n v="2.2200000000000002"/>
    <n v="2.3199999999999998"/>
    <x v="5"/>
  </r>
  <r>
    <s v="Murfreesboro, Tennessee"/>
    <n v="1.82"/>
    <n v="1.96"/>
    <x v="26"/>
  </r>
  <r>
    <s v="Murrieta, California"/>
    <n v="2.12"/>
    <n v="2.36"/>
    <x v="5"/>
  </r>
  <r>
    <s v="Naperville, Illinois"/>
    <n v="1.89"/>
    <n v="1.91"/>
    <x v="10"/>
  </r>
  <r>
    <s v="Nashville-Davidson, Tennessee"/>
    <n v="1.66"/>
    <n v="1.72"/>
    <x v="26"/>
  </r>
  <r>
    <s v="New Haven, Connecticut"/>
    <n v="1.01"/>
    <n v="1.1000000000000001"/>
    <x v="19"/>
  </r>
  <r>
    <s v="New Orleans, Louisiana"/>
    <n v="1.28"/>
    <n v="1.26"/>
    <x v="12"/>
  </r>
  <r>
    <s v="New York, New York"/>
    <n v="0.63"/>
    <n v="0.63"/>
    <x v="21"/>
  </r>
  <r>
    <s v="Newark, New Jersey"/>
    <n v="0.86"/>
    <n v="0.89"/>
    <x v="28"/>
  </r>
  <r>
    <s v="Newport News, Virginia"/>
    <n v="1.63"/>
    <n v="1.69"/>
    <x v="3"/>
  </r>
  <r>
    <s v="Norfolk, Virginia"/>
    <n v="1.58"/>
    <n v="1.54"/>
    <x v="3"/>
  </r>
  <r>
    <s v="Norman, Oklahoma"/>
    <n v="1.83"/>
    <n v="1.87"/>
    <x v="20"/>
  </r>
  <r>
    <s v="North Charleston, South Carolina"/>
    <n v="1.52"/>
    <n v="1.46"/>
    <x v="25"/>
  </r>
  <r>
    <s v="North Las Vegas, Nevada"/>
    <n v="1.84"/>
    <n v="1.89"/>
    <x v="29"/>
  </r>
  <r>
    <s v="Norwalk, California"/>
    <n v="2.21"/>
    <n v="2.27"/>
    <x v="5"/>
  </r>
  <r>
    <s v="Oakland, California"/>
    <n v="1.44"/>
    <n v="1.45"/>
    <x v="5"/>
  </r>
  <r>
    <s v="Oceanside, California"/>
    <n v="1.89"/>
    <n v="1.92"/>
    <x v="5"/>
  </r>
  <r>
    <s v="Odessa, Texas"/>
    <n v="1.83"/>
    <n v="1.78"/>
    <x v="0"/>
  </r>
  <r>
    <s v="Oklahoma City, Oklahoma"/>
    <n v="1.78"/>
    <n v="1.82"/>
    <x v="20"/>
  </r>
  <r>
    <s v="Olathe, Kansas"/>
    <n v="2.0099999999999998"/>
    <n v="2.0099999999999998"/>
    <x v="36"/>
  </r>
  <r>
    <s v="Omaha, Nebraska"/>
    <n v="1.68"/>
    <n v="1.66"/>
    <x v="38"/>
  </r>
  <r>
    <s v="Ontario, California"/>
    <n v="2.04"/>
    <n v="2.15"/>
    <x v="5"/>
  </r>
  <r>
    <s v="Orange, California"/>
    <n v="2.12"/>
    <n v="2.16"/>
    <x v="5"/>
  </r>
  <r>
    <s v="Orlando, Florida"/>
    <n v="1.45"/>
    <n v="1.5"/>
    <x v="18"/>
  </r>
  <r>
    <s v="Overland Park, Kansas"/>
    <n v="1.85"/>
    <n v="1.85"/>
    <x v="36"/>
  </r>
  <r>
    <s v="Oxnard, California"/>
    <n v="2.2000000000000002"/>
    <n v="2.1"/>
    <x v="5"/>
  </r>
  <r>
    <s v="Palm Bay, Florida"/>
    <n v="1.6"/>
    <n v="1.75"/>
    <x v="18"/>
  </r>
  <r>
    <s v="Palmdale, California"/>
    <n v="1.95"/>
    <n v="2.02"/>
    <x v="5"/>
  </r>
  <r>
    <s v="Paradise, Nevada"/>
    <n v="1.41"/>
    <n v="1.5"/>
    <x v="29"/>
  </r>
  <r>
    <s v="Pasadena, California"/>
    <n v="1.62"/>
    <n v="1.54"/>
    <x v="5"/>
  </r>
  <r>
    <s v="Pasadena, Texas"/>
    <n v="1.78"/>
    <n v="1.88"/>
    <x v="0"/>
  </r>
  <r>
    <s v="Paterson, New Jersey"/>
    <n v="1.05"/>
    <n v="1"/>
    <x v="28"/>
  </r>
  <r>
    <s v="Pearland, Texas"/>
    <n v="1.99"/>
    <n v="2.1800000000000002"/>
    <x v="0"/>
  </r>
  <r>
    <s v="Pembroke Pines, Florida"/>
    <n v="1.83"/>
    <n v="1.83"/>
    <x v="18"/>
  </r>
  <r>
    <s v="Peoria, Arizona"/>
    <n v="1.85"/>
    <n v="1.91"/>
    <x v="24"/>
  </r>
  <r>
    <s v="Peoria, Illinois"/>
    <n v="1.44"/>
    <n v="1.45"/>
    <x v="10"/>
  </r>
  <r>
    <s v="Philadelphia, Pennsylvania"/>
    <n v="1.03"/>
    <n v="1.05"/>
    <x v="4"/>
  </r>
  <r>
    <s v="Phoenix, Arizona"/>
    <n v="1.66"/>
    <n v="1.71"/>
    <x v="24"/>
  </r>
  <r>
    <s v="Pittsburgh, Pennsylvania"/>
    <n v="1.18"/>
    <n v="1.1599999999999999"/>
    <x v="4"/>
  </r>
  <r>
    <s v="Plano, Texas"/>
    <n v="1.9"/>
    <n v="1.93"/>
    <x v="0"/>
  </r>
  <r>
    <s v="Pomona, California"/>
    <n v="2.0699999999999998"/>
    <n v="2.27"/>
    <x v="5"/>
  </r>
  <r>
    <s v="Pompano Beach, Florida"/>
    <n v="1.49"/>
    <n v="1.44"/>
    <x v="18"/>
  </r>
  <r>
    <s v="Port St. Lucie, Florida"/>
    <n v="1.76"/>
    <n v="1.79"/>
    <x v="18"/>
  </r>
  <r>
    <s v="Portland, Oregon"/>
    <n v="1.49"/>
    <n v="1.49"/>
    <x v="30"/>
  </r>
  <r>
    <s v="Providence, Rhode Island"/>
    <n v="1.21"/>
    <n v="1.27"/>
    <x v="42"/>
  </r>
  <r>
    <s v="Provo, Utah"/>
    <n v="2.11"/>
    <n v="2.17"/>
    <x v="43"/>
  </r>
  <r>
    <s v="Pueblo, Colorado"/>
    <n v="1.63"/>
    <n v="1.67"/>
    <x v="8"/>
  </r>
  <r>
    <s v="Raleigh, North Carolina"/>
    <n v="1.69"/>
    <n v="1.74"/>
    <x v="22"/>
  </r>
  <r>
    <s v="Rancho Cucamonga, California"/>
    <n v="2.15"/>
    <n v="2.12"/>
    <x v="5"/>
  </r>
  <r>
    <s v="Reno, Nevada"/>
    <n v="1.64"/>
    <n v="1.73"/>
    <x v="29"/>
  </r>
  <r>
    <s v="Renton, Washington"/>
    <n v="1.78"/>
    <n v="1.87"/>
    <x v="13"/>
  </r>
  <r>
    <s v="Rialto, California"/>
    <n v="2.2200000000000002"/>
    <n v="2.2200000000000002"/>
    <x v="5"/>
  </r>
  <r>
    <s v="Richardson, Texas"/>
    <n v="1.91"/>
    <n v="1.84"/>
    <x v="0"/>
  </r>
  <r>
    <s v="Richmond, California"/>
    <n v="1.68"/>
    <n v="1.89"/>
    <x v="5"/>
  </r>
  <r>
    <s v="Richmond, Virginia"/>
    <n v="1.39"/>
    <n v="1.42"/>
    <x v="3"/>
  </r>
  <r>
    <s v="Riverside, California"/>
    <n v="2.0499999999999998"/>
    <n v="2.04"/>
    <x v="5"/>
  </r>
  <r>
    <s v="Rochester, Minnesota"/>
    <n v="1.68"/>
    <n v="1.68"/>
    <x v="41"/>
  </r>
  <r>
    <s v="Rochester, New York"/>
    <n v="1.1000000000000001"/>
    <n v="1.1399999999999999"/>
    <x v="21"/>
  </r>
  <r>
    <s v="Rockford, Illinois"/>
    <n v="1.54"/>
    <n v="1.46"/>
    <x v="10"/>
  </r>
  <r>
    <s v="Roseville, California"/>
    <n v="1.87"/>
    <n v="1.95"/>
    <x v="5"/>
  </r>
  <r>
    <s v="Round Rock, Texas"/>
    <n v="1.93"/>
    <n v="1.99"/>
    <x v="0"/>
  </r>
  <r>
    <s v="Sacramento, California"/>
    <n v="1.61"/>
    <n v="1.65"/>
    <x v="5"/>
  </r>
  <r>
    <s v="Salem, Oregon"/>
    <n v="1.7"/>
    <n v="1.71"/>
    <x v="30"/>
  </r>
  <r>
    <s v="Salinas, California"/>
    <n v="1.96"/>
    <n v="2.09"/>
    <x v="5"/>
  </r>
  <r>
    <s v="Salt Lake City, Utah"/>
    <n v="1.6"/>
    <n v="1.62"/>
    <x v="43"/>
  </r>
  <r>
    <s v="San Angelo, Texas"/>
    <n v="1.64"/>
    <n v="1.66"/>
    <x v="0"/>
  </r>
  <r>
    <s v="San Antonio, Texas"/>
    <n v="1.68"/>
    <n v="1.71"/>
    <x v="0"/>
  </r>
  <r>
    <s v="San Bernardino, California"/>
    <n v="1.71"/>
    <n v="1.8"/>
    <x v="5"/>
  </r>
  <r>
    <s v="San Buenaventura, California"/>
    <n v="1.85"/>
    <n v="1.91"/>
    <x v="5"/>
  </r>
  <r>
    <s v="San Diego, California"/>
    <n v="1.76"/>
    <n v="1.8"/>
    <x v="5"/>
  </r>
  <r>
    <s v="San Francisco, California"/>
    <n v="1.07"/>
    <n v="1.1000000000000001"/>
    <x v="5"/>
  </r>
  <r>
    <s v="San Jose, California"/>
    <n v="2.0699999999999998"/>
    <n v="2.12"/>
    <x v="5"/>
  </r>
  <r>
    <s v="San Mateo, California"/>
    <n v="1.84"/>
    <n v="1.87"/>
    <x v="5"/>
  </r>
  <r>
    <s v="Sandy Springs, Georgia"/>
    <n v="1.57"/>
    <n v="1.57"/>
    <x v="9"/>
  </r>
  <r>
    <s v="Santa Ana, California"/>
    <n v="2.21"/>
    <n v="2.25"/>
    <x v="5"/>
  </r>
  <r>
    <s v="Santa Clara, California"/>
    <n v="1.87"/>
    <n v="1.81"/>
    <x v="5"/>
  </r>
  <r>
    <s v="Santa Clarita, California"/>
    <n v="2.06"/>
    <n v="2.15"/>
    <x v="5"/>
  </r>
  <r>
    <s v="Santa Maria, California"/>
    <n v="2"/>
    <n v="1.98"/>
    <x v="5"/>
  </r>
  <r>
    <s v="Santa Rosa, California"/>
    <n v="1.86"/>
    <n v="1.88"/>
    <x v="5"/>
  </r>
  <r>
    <s v="Savannah, Georgia"/>
    <n v="1.45"/>
    <n v="1.43"/>
    <x v="9"/>
  </r>
  <r>
    <s v="Scottsdale, Arizona"/>
    <n v="1.67"/>
    <n v="1.7"/>
    <x v="24"/>
  </r>
  <r>
    <s v="Seattle, Washington"/>
    <n v="1.4"/>
    <n v="1.39"/>
    <x v="13"/>
  </r>
  <r>
    <s v="Shreveport, Louisiana"/>
    <n v="1.53"/>
    <n v="1.5"/>
    <x v="12"/>
  </r>
  <r>
    <s v="Simi Valley, California"/>
    <n v="2.2599999999999998"/>
    <n v="2.29"/>
    <x v="5"/>
  </r>
  <r>
    <s v="Sioux Falls, South Dakota"/>
    <n v="1.79"/>
    <n v="1.82"/>
    <x v="44"/>
  </r>
  <r>
    <s v="South Bend, Indiana"/>
    <n v="1.44"/>
    <n v="1.43"/>
    <x v="31"/>
  </r>
  <r>
    <s v="Spokane, Washington"/>
    <n v="1.68"/>
    <n v="1.66"/>
    <x v="13"/>
  </r>
  <r>
    <s v="Spring Hill, Florida"/>
    <n v="1.65"/>
    <n v="1.75"/>
    <x v="18"/>
  </r>
  <r>
    <s v="Spring Valley, Nevada"/>
    <n v="1.64"/>
    <n v="1.62"/>
    <x v="29"/>
  </r>
  <r>
    <s v="Springfield, Illinois"/>
    <n v="1.52"/>
    <n v="1.52"/>
    <x v="10"/>
  </r>
  <r>
    <s v="Springfield, Massachusetts"/>
    <n v="1.31"/>
    <n v="1.26"/>
    <x v="17"/>
  </r>
  <r>
    <s v="Springfield, Missouri"/>
    <n v="1.56"/>
    <n v="1.56"/>
    <x v="27"/>
  </r>
  <r>
    <s v="St. Louis, Missouri"/>
    <n v="1.25"/>
    <n v="1.27"/>
    <x v="27"/>
  </r>
  <r>
    <s v="St. Paul, Minnesota"/>
    <n v="1.52"/>
    <n v="1.52"/>
    <x v="41"/>
  </r>
  <r>
    <s v="St. Petersburg, Florida"/>
    <n v="1.49"/>
    <n v="1.52"/>
    <x v="18"/>
  </r>
  <r>
    <s v="Stamford, Connecticut"/>
    <n v="1.67"/>
    <n v="1.63"/>
    <x v="19"/>
  </r>
  <r>
    <s v="Sterling Heights, Michigan"/>
    <n v="1.85"/>
    <n v="1.89"/>
    <x v="7"/>
  </r>
  <r>
    <s v="Stockton, California"/>
    <n v="1.8"/>
    <n v="1.83"/>
    <x v="5"/>
  </r>
  <r>
    <s v="Sunnyvale, California"/>
    <n v="1.83"/>
    <n v="1.78"/>
    <x v="5"/>
  </r>
  <r>
    <s v="Sunrise Manor, Nevada"/>
    <n v="1.6"/>
    <n v="1.66"/>
    <x v="29"/>
  </r>
  <r>
    <s v="Surprise, Arizona"/>
    <n v="1.87"/>
    <n v="1.87"/>
    <x v="24"/>
  </r>
  <r>
    <s v="Syracuse, New York"/>
    <n v="1.0900000000000001"/>
    <n v="1.08"/>
    <x v="21"/>
  </r>
  <r>
    <s v="Tacoma, Washington"/>
    <n v="1.71"/>
    <n v="1.7"/>
    <x v="13"/>
  </r>
  <r>
    <s v="Tallahassee, Florida"/>
    <n v="1.54"/>
    <n v="1.65"/>
    <x v="18"/>
  </r>
  <r>
    <s v="Tampa, Florida"/>
    <n v="1.48"/>
    <n v="1.49"/>
    <x v="18"/>
  </r>
  <r>
    <s v="Temecula, California"/>
    <n v="2.2400000000000002"/>
    <n v="2.25"/>
    <x v="5"/>
  </r>
  <r>
    <s v="Tempe, Arizona"/>
    <n v="1.57"/>
    <n v="1.65"/>
    <x v="24"/>
  </r>
  <r>
    <s v="The Woodlands, Texas"/>
    <n v="1.97"/>
    <n v="1.9"/>
    <x v="0"/>
  </r>
  <r>
    <s v="Thornton, Colorado"/>
    <n v="2.1"/>
    <n v="2.14"/>
    <x v="8"/>
  </r>
  <r>
    <s v="Thousand Oaks, California"/>
    <n v="2.0699999999999998"/>
    <n v="2.09"/>
    <x v="5"/>
  </r>
  <r>
    <s v="Toledo, Ohio"/>
    <n v="1.45"/>
    <n v="1.43"/>
    <x v="1"/>
  </r>
  <r>
    <s v="Topeka, Kansas"/>
    <n v="1.57"/>
    <n v="1.52"/>
    <x v="36"/>
  </r>
  <r>
    <s v="Torrance, California"/>
    <n v="1.91"/>
    <n v="1.95"/>
    <x v="5"/>
  </r>
  <r>
    <s v="Tucson, Arizona"/>
    <n v="1.49"/>
    <n v="1.54"/>
    <x v="24"/>
  </r>
  <r>
    <s v="Tulsa, Oklahoma"/>
    <n v="1.63"/>
    <n v="1.62"/>
    <x v="20"/>
  </r>
  <r>
    <s v="Tyler, Texas"/>
    <n v="1.61"/>
    <n v="1.63"/>
    <x v="0"/>
  </r>
  <r>
    <s v="Vallejo, California"/>
    <n v="1.94"/>
    <n v="2.0099999999999998"/>
    <x v="5"/>
  </r>
  <r>
    <s v="Vancouver, Washington"/>
    <n v="1.72"/>
    <n v="1.75"/>
    <x v="13"/>
  </r>
  <r>
    <s v="Victorville, California"/>
    <n v="1.92"/>
    <n v="1.95"/>
    <x v="5"/>
  </r>
  <r>
    <s v="Virginia Beach, Virginia"/>
    <n v="1.93"/>
    <n v="1.98"/>
    <x v="3"/>
  </r>
  <r>
    <s v="Visalia, California"/>
    <n v="1.75"/>
    <n v="1.84"/>
    <x v="5"/>
  </r>
  <r>
    <s v="Vista, California"/>
    <n v="2.15"/>
    <n v="2.14"/>
    <x v="5"/>
  </r>
  <r>
    <s v="Waco, Texas"/>
    <n v="1.62"/>
    <n v="1.67"/>
    <x v="0"/>
  </r>
  <r>
    <s v="Warren, Michigan"/>
    <n v="1.65"/>
    <n v="1.73"/>
    <x v="7"/>
  </r>
  <r>
    <s v="Washington, District of Columbia"/>
    <n v="0.89"/>
    <n v="0.86"/>
    <x v="45"/>
  </r>
  <r>
    <s v="Waterbury, Connecticut"/>
    <n v="1.36"/>
    <n v="1.32"/>
    <x v="19"/>
  </r>
  <r>
    <s v="West Covina, California"/>
    <n v="2.2999999999999998"/>
    <n v="2.2200000000000002"/>
    <x v="5"/>
  </r>
  <r>
    <s v="West Jordan, Utah"/>
    <n v="2.14"/>
    <n v="2.2999999999999998"/>
    <x v="43"/>
  </r>
  <r>
    <s v="West Palm Beach, Florida"/>
    <n v="1.46"/>
    <n v="1.43"/>
    <x v="18"/>
  </r>
  <r>
    <s v="West Valley City, Utah"/>
    <n v="2.16"/>
    <n v="2.1"/>
    <x v="43"/>
  </r>
  <r>
    <s v="Westminster, Colorado"/>
    <n v="1.96"/>
    <n v="1.91"/>
    <x v="8"/>
  </r>
  <r>
    <s v="Wichita Falls, Texas"/>
    <n v="1.75"/>
    <n v="1.63"/>
    <x v="0"/>
  </r>
  <r>
    <s v="Wichita, Kansas"/>
    <n v="1.73"/>
    <n v="1.8"/>
    <x v="36"/>
  </r>
  <r>
    <s v="Wilmington, North Carolina"/>
    <n v="1.63"/>
    <n v="1.56"/>
    <x v="22"/>
  </r>
  <r>
    <s v="Winston-Salem, North Carolina"/>
    <n v="1.63"/>
    <n v="1.68"/>
    <x v="22"/>
  </r>
  <r>
    <s v="Worcester, Massachusetts"/>
    <n v="1.3"/>
    <n v="1.3"/>
    <x v="17"/>
  </r>
  <r>
    <s v="Yonkers, New York"/>
    <n v="1.26"/>
    <n v="1.25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FF1E1-FE15-41E1-8E3E-45EF749D2D23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H48" firstHeaderRow="0" firstDataRow="1" firstDataCol="1"/>
  <pivotFields count="4">
    <pivotField showAll="0"/>
    <pivotField dataField="1" showAll="0"/>
    <pivotField dataField="1" showAll="0"/>
    <pivotField axis="axisRow" showAll="0" sortType="descending">
      <items count="47">
        <item x="15"/>
        <item x="6"/>
        <item x="24"/>
        <item x="39"/>
        <item x="5"/>
        <item x="8"/>
        <item x="19"/>
        <item x="45"/>
        <item x="18"/>
        <item x="9"/>
        <item x="34"/>
        <item x="16"/>
        <item x="10"/>
        <item x="31"/>
        <item x="23"/>
        <item x="36"/>
        <item x="37"/>
        <item x="12"/>
        <item x="11"/>
        <item x="17"/>
        <item x="7"/>
        <item x="41"/>
        <item x="35"/>
        <item x="27"/>
        <item x="14"/>
        <item x="38"/>
        <item x="29"/>
        <item x="40"/>
        <item x="28"/>
        <item x="2"/>
        <item x="21"/>
        <item x="22"/>
        <item x="32"/>
        <item x="1"/>
        <item x="20"/>
        <item x="30"/>
        <item x="4"/>
        <item x="42"/>
        <item x="25"/>
        <item x="44"/>
        <item x="26"/>
        <item x="0"/>
        <item x="43"/>
        <item x="3"/>
        <item x="13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7">
    <i>
      <x v="42"/>
    </i>
    <i>
      <x v="4"/>
    </i>
    <i>
      <x v="1"/>
    </i>
    <i>
      <x v="24"/>
    </i>
    <i>
      <x v="5"/>
    </i>
    <i>
      <x v="34"/>
    </i>
    <i>
      <x v="41"/>
    </i>
    <i>
      <x v="39"/>
    </i>
    <i>
      <x v="2"/>
    </i>
    <i>
      <x v="15"/>
    </i>
    <i>
      <x v="29"/>
    </i>
    <i>
      <x v="25"/>
    </i>
    <i>
      <x v="35"/>
    </i>
    <i>
      <x v="44"/>
    </i>
    <i>
      <x v="14"/>
    </i>
    <i>
      <x v="26"/>
    </i>
    <i>
      <x v="11"/>
    </i>
    <i>
      <x v="40"/>
    </i>
    <i>
      <x v="31"/>
    </i>
    <i>
      <x v="22"/>
    </i>
    <i>
      <x v="32"/>
    </i>
    <i>
      <x v="12"/>
    </i>
    <i>
      <x v="16"/>
    </i>
    <i>
      <x v="43"/>
    </i>
    <i>
      <x v="8"/>
    </i>
    <i>
      <x/>
    </i>
    <i>
      <x v="3"/>
    </i>
    <i>
      <x v="9"/>
    </i>
    <i>
      <x v="27"/>
    </i>
    <i>
      <x v="23"/>
    </i>
    <i>
      <x v="13"/>
    </i>
    <i>
      <x v="20"/>
    </i>
    <i>
      <x v="38"/>
    </i>
    <i>
      <x v="21"/>
    </i>
    <i>
      <x v="17"/>
    </i>
    <i>
      <x v="45"/>
    </i>
    <i>
      <x v="18"/>
    </i>
    <i>
      <x v="10"/>
    </i>
    <i>
      <x v="33"/>
    </i>
    <i>
      <x v="6"/>
    </i>
    <i>
      <x v="37"/>
    </i>
    <i>
      <x v="36"/>
    </i>
    <i>
      <x v="19"/>
    </i>
    <i>
      <x v="30"/>
    </i>
    <i>
      <x v="2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2016 Vehicles per Household" fld="2" subtotal="average" baseField="3" baseItem="0"/>
    <dataField name="Average of 2015 Vehicles per Household" fld="1" subtotal="average" baseField="3" baseItem="0"/>
  </dataFields>
  <formats count="4">
    <format dxfId="3">
      <pivotArea collapsedLevelsAreSubtotals="1" fieldPosition="0">
        <references count="1">
          <reference field="3" count="1">
            <x v="16"/>
          </reference>
        </references>
      </pivotArea>
    </format>
    <format dxfId="2">
      <pivotArea dataOnly="0" labelOnly="1" fieldPosition="0">
        <references count="1">
          <reference field="3" count="1">
            <x v="16"/>
          </reference>
        </references>
      </pivotArea>
    </format>
    <format dxfId="1">
      <pivotArea outline="0" collapsedLevelsAreSubtotals="1" fieldPosition="0"/>
    </format>
    <format dxfId="0">
      <pivotArea collapsedLevelsAreSubtotals="1" fieldPosition="0">
        <references count="2">
          <reference field="4294967294" count="1" selected="0">
            <x v="1"/>
          </reference>
          <reference field="3" count="1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DBAE-E711-42AD-93AF-C3BD30290151}">
  <dimension ref="A1:M339"/>
  <sheetViews>
    <sheetView topLeftCell="B1" zoomScale="103" zoomScaleNormal="100" workbookViewId="0">
      <selection activeCell="G1" sqref="G1"/>
    </sheetView>
  </sheetViews>
  <sheetFormatPr defaultRowHeight="14.5" x14ac:dyDescent="0.35"/>
  <cols>
    <col min="1" max="1" width="41" customWidth="1"/>
    <col min="4" max="4" width="37.453125" style="10" customWidth="1"/>
    <col min="5" max="5" width="31.54296875" style="6" customWidth="1"/>
    <col min="6" max="6" width="32.26953125" style="6" customWidth="1"/>
    <col min="7" max="7" width="26.7265625" style="6" customWidth="1"/>
    <col min="8" max="8" width="28.26953125" style="6" customWidth="1"/>
  </cols>
  <sheetData>
    <row r="1" spans="1:13" ht="18" customHeight="1" thickBot="1" x14ac:dyDescent="0.4">
      <c r="A1" s="1"/>
      <c r="B1" s="1"/>
      <c r="C1" s="1"/>
      <c r="D1" s="7" t="s">
        <v>408</v>
      </c>
      <c r="E1" s="2" t="s">
        <v>318</v>
      </c>
      <c r="F1" s="2" t="s">
        <v>320</v>
      </c>
      <c r="G1" s="2" t="s">
        <v>319</v>
      </c>
      <c r="H1" s="2" t="s">
        <v>321</v>
      </c>
      <c r="I1" s="1"/>
      <c r="J1" s="1"/>
      <c r="K1" s="1"/>
      <c r="L1" s="1"/>
      <c r="M1" s="1"/>
    </row>
    <row r="2" spans="1:13" ht="18" customHeight="1" thickTop="1" x14ac:dyDescent="0.35">
      <c r="A2" s="1" t="s">
        <v>323</v>
      </c>
      <c r="B2" s="1"/>
      <c r="C2" s="1"/>
      <c r="D2" s="8" t="s">
        <v>0</v>
      </c>
      <c r="E2" s="4">
        <v>5.3999999999999999E-2</v>
      </c>
      <c r="F2" s="4">
        <v>0.08</v>
      </c>
      <c r="G2" s="3">
        <v>1.71</v>
      </c>
      <c r="H2" s="3">
        <v>1.69</v>
      </c>
      <c r="I2" s="1"/>
      <c r="J2" s="1"/>
      <c r="K2" s="1"/>
      <c r="L2" s="1"/>
      <c r="M2" s="1"/>
    </row>
    <row r="3" spans="1:13" ht="18" customHeight="1" x14ac:dyDescent="0.35">
      <c r="A3" s="11" t="s">
        <v>322</v>
      </c>
      <c r="B3" s="1"/>
      <c r="C3" s="1"/>
      <c r="D3" s="8" t="s">
        <v>1</v>
      </c>
      <c r="E3" s="4">
        <v>0.14499999999999999</v>
      </c>
      <c r="F3" s="4">
        <v>0.129</v>
      </c>
      <c r="G3" s="3">
        <v>1.42</v>
      </c>
      <c r="H3" s="3">
        <v>1.46</v>
      </c>
      <c r="I3" s="1"/>
      <c r="J3" s="1"/>
      <c r="K3" s="1"/>
      <c r="L3" s="1"/>
      <c r="M3" s="1"/>
    </row>
    <row r="4" spans="1:13" ht="18" customHeight="1" x14ac:dyDescent="0.35">
      <c r="A4" s="1"/>
      <c r="B4" s="1"/>
      <c r="C4" s="1"/>
      <c r="D4" s="8" t="s">
        <v>2</v>
      </c>
      <c r="E4" s="4">
        <v>8.5000000000000006E-2</v>
      </c>
      <c r="F4" s="4">
        <v>6.9000000000000006E-2</v>
      </c>
      <c r="G4" s="3">
        <v>1.69</v>
      </c>
      <c r="H4" s="3">
        <v>1.75</v>
      </c>
      <c r="I4" s="1"/>
      <c r="J4" s="1"/>
      <c r="K4" s="1"/>
      <c r="L4" s="1"/>
      <c r="M4" s="1"/>
    </row>
    <row r="5" spans="1:13" ht="18" customHeight="1" x14ac:dyDescent="0.35">
      <c r="A5" s="1"/>
      <c r="B5" s="1"/>
      <c r="C5" s="1"/>
      <c r="D5" s="8" t="s">
        <v>3</v>
      </c>
      <c r="E5" s="4">
        <v>0.10100000000000001</v>
      </c>
      <c r="F5" s="4">
        <v>0.1</v>
      </c>
      <c r="G5" s="3">
        <v>1.38</v>
      </c>
      <c r="H5" s="3">
        <v>1.34</v>
      </c>
      <c r="I5" s="1"/>
      <c r="J5" s="1"/>
      <c r="K5" s="1"/>
      <c r="L5" s="1"/>
      <c r="M5" s="1"/>
    </row>
    <row r="6" spans="1:13" ht="18" customHeight="1" x14ac:dyDescent="0.35">
      <c r="A6" s="1"/>
      <c r="B6" s="1"/>
      <c r="C6" s="1"/>
      <c r="D6" s="8" t="s">
        <v>4</v>
      </c>
      <c r="E6" s="4">
        <v>0.192</v>
      </c>
      <c r="F6" s="4">
        <v>0.16900000000000001</v>
      </c>
      <c r="G6" s="3">
        <v>1.31</v>
      </c>
      <c r="H6" s="3">
        <v>1.33</v>
      </c>
      <c r="I6" s="1"/>
      <c r="J6" s="1"/>
      <c r="K6" s="1"/>
      <c r="L6" s="1"/>
      <c r="M6" s="1"/>
    </row>
    <row r="7" spans="1:13" ht="18" customHeight="1" x14ac:dyDescent="0.35">
      <c r="A7" s="1"/>
      <c r="B7" s="1"/>
      <c r="C7" s="1"/>
      <c r="D7" s="8" t="s">
        <v>5</v>
      </c>
      <c r="E7" s="4">
        <v>6.0999999999999999E-2</v>
      </c>
      <c r="F7" s="4">
        <v>4.2000000000000003E-2</v>
      </c>
      <c r="G7" s="3">
        <v>1.73</v>
      </c>
      <c r="H7" s="3">
        <v>1.81</v>
      </c>
      <c r="I7" s="1"/>
      <c r="J7" s="1"/>
      <c r="K7" s="1"/>
      <c r="L7" s="1"/>
      <c r="M7" s="1"/>
    </row>
    <row r="8" spans="1:13" ht="18" customHeight="1" x14ac:dyDescent="0.35">
      <c r="A8" s="1"/>
      <c r="B8" s="1"/>
      <c r="C8" s="1"/>
      <c r="D8" s="8" t="s">
        <v>6</v>
      </c>
      <c r="E8" s="4">
        <v>5.7000000000000002E-2</v>
      </c>
      <c r="F8" s="4">
        <v>5.1999999999999998E-2</v>
      </c>
      <c r="G8" s="3">
        <v>2.0099999999999998</v>
      </c>
      <c r="H8" s="3">
        <v>2.0499999999999998</v>
      </c>
      <c r="I8" s="1"/>
      <c r="J8" s="1"/>
      <c r="K8" s="1"/>
      <c r="L8" s="1"/>
      <c r="M8" s="1"/>
    </row>
    <row r="9" spans="1:13" ht="18" customHeight="1" x14ac:dyDescent="0.35">
      <c r="A9" s="1"/>
      <c r="B9" s="1"/>
      <c r="C9" s="1"/>
      <c r="D9" s="8" t="s">
        <v>7</v>
      </c>
      <c r="E9" s="4">
        <v>6.8000000000000005E-2</v>
      </c>
      <c r="F9" s="4">
        <v>6.0999999999999999E-2</v>
      </c>
      <c r="G9" s="3">
        <v>1.84</v>
      </c>
      <c r="H9" s="3">
        <v>1.95</v>
      </c>
      <c r="I9" s="1"/>
      <c r="J9" s="1"/>
      <c r="K9" s="1"/>
      <c r="L9" s="1"/>
      <c r="M9" s="1"/>
    </row>
    <row r="10" spans="1:13" ht="18" customHeight="1" x14ac:dyDescent="0.35">
      <c r="A10" s="1"/>
      <c r="B10" s="1"/>
      <c r="C10" s="1"/>
      <c r="D10" s="8" t="s">
        <v>8</v>
      </c>
      <c r="E10" s="4">
        <v>0.124</v>
      </c>
      <c r="F10" s="4">
        <v>0.115</v>
      </c>
      <c r="G10" s="3">
        <v>1.45</v>
      </c>
      <c r="H10" s="3">
        <v>1.44</v>
      </c>
      <c r="I10" s="1"/>
      <c r="J10" s="1"/>
      <c r="K10" s="1"/>
      <c r="L10" s="1"/>
      <c r="M10" s="1"/>
    </row>
    <row r="11" spans="1:13" ht="18" customHeight="1" x14ac:dyDescent="0.35">
      <c r="A11" s="1"/>
      <c r="B11" s="1"/>
      <c r="C11" s="1"/>
      <c r="D11" s="8" t="s">
        <v>9</v>
      </c>
      <c r="E11" s="4">
        <v>5.7000000000000002E-2</v>
      </c>
      <c r="F11" s="4">
        <v>3.3000000000000002E-2</v>
      </c>
      <c r="G11" s="3">
        <v>2.14</v>
      </c>
      <c r="H11" s="3">
        <v>2.2400000000000002</v>
      </c>
      <c r="I11" s="1"/>
      <c r="J11" s="1"/>
      <c r="K11" s="1"/>
      <c r="L11" s="1"/>
      <c r="M11" s="1"/>
    </row>
    <row r="12" spans="1:13" ht="18" customHeight="1" x14ac:dyDescent="0.35">
      <c r="A12" s="1"/>
      <c r="B12" s="1"/>
      <c r="C12" s="1"/>
      <c r="D12" s="8" t="s">
        <v>10</v>
      </c>
      <c r="E12" s="4">
        <v>8.7999999999999995E-2</v>
      </c>
      <c r="F12" s="4">
        <v>9.6000000000000002E-2</v>
      </c>
      <c r="G12" s="3">
        <v>1.53</v>
      </c>
      <c r="H12" s="3">
        <v>1.58</v>
      </c>
      <c r="I12" s="1"/>
      <c r="J12" s="1"/>
      <c r="K12" s="1"/>
      <c r="L12" s="1"/>
      <c r="M12" s="1"/>
    </row>
    <row r="13" spans="1:13" ht="18" customHeight="1" x14ac:dyDescent="0.35">
      <c r="A13" s="1"/>
      <c r="B13" s="1"/>
      <c r="C13" s="1"/>
      <c r="D13" s="8" t="s">
        <v>11</v>
      </c>
      <c r="E13" s="4">
        <v>4.7E-2</v>
      </c>
      <c r="F13" s="4">
        <v>3.6999999999999998E-2</v>
      </c>
      <c r="G13" s="3">
        <v>1.85</v>
      </c>
      <c r="H13" s="3">
        <v>1.89</v>
      </c>
      <c r="I13" s="1"/>
      <c r="J13" s="1"/>
      <c r="K13" s="1"/>
      <c r="L13" s="1"/>
      <c r="M13" s="1"/>
    </row>
    <row r="14" spans="1:13" ht="18" customHeight="1" x14ac:dyDescent="0.35">
      <c r="A14" s="1"/>
      <c r="B14" s="1"/>
      <c r="C14" s="1"/>
      <c r="D14" s="8" t="s">
        <v>12</v>
      </c>
      <c r="E14" s="4">
        <v>0.13400000000000001</v>
      </c>
      <c r="F14" s="4">
        <v>0.127</v>
      </c>
      <c r="G14" s="3">
        <v>1.38</v>
      </c>
      <c r="H14" s="3">
        <v>1.4</v>
      </c>
      <c r="I14" s="1"/>
      <c r="J14" s="1"/>
      <c r="K14" s="1"/>
      <c r="L14" s="1"/>
      <c r="M14" s="1"/>
    </row>
    <row r="15" spans="1:13" ht="18" customHeight="1" x14ac:dyDescent="0.35">
      <c r="A15" s="1"/>
      <c r="B15" s="1"/>
      <c r="C15" s="1"/>
      <c r="D15" s="8" t="s">
        <v>13</v>
      </c>
      <c r="E15" s="4">
        <v>3.6999999999999998E-2</v>
      </c>
      <c r="F15" s="4">
        <v>3.5999999999999997E-2</v>
      </c>
      <c r="G15" s="3">
        <v>2.04</v>
      </c>
      <c r="H15" s="3">
        <v>2.0699999999999998</v>
      </c>
      <c r="I15" s="1"/>
      <c r="J15" s="1"/>
      <c r="K15" s="1"/>
      <c r="L15" s="1"/>
      <c r="M15" s="1"/>
    </row>
    <row r="16" spans="1:13" ht="18" customHeight="1" x14ac:dyDescent="0.35">
      <c r="A16" s="1"/>
      <c r="B16" s="1"/>
      <c r="C16" s="1"/>
      <c r="D16" s="8" t="s">
        <v>14</v>
      </c>
      <c r="E16" s="4">
        <v>0.112</v>
      </c>
      <c r="F16" s="4">
        <v>0.09</v>
      </c>
      <c r="G16" s="3">
        <v>1.52</v>
      </c>
      <c r="H16" s="3">
        <v>1.67</v>
      </c>
      <c r="I16" s="1"/>
      <c r="J16" s="1"/>
      <c r="K16" s="1"/>
      <c r="L16" s="1"/>
      <c r="M16" s="1"/>
    </row>
    <row r="17" spans="1:13" ht="18" customHeight="1" x14ac:dyDescent="0.35">
      <c r="A17" s="1"/>
      <c r="B17" s="1"/>
      <c r="C17" s="1"/>
      <c r="D17" s="8" t="s">
        <v>15</v>
      </c>
      <c r="E17" s="4">
        <v>0.152</v>
      </c>
      <c r="F17" s="4">
        <v>0.16400000000000001</v>
      </c>
      <c r="G17" s="3">
        <v>1.31</v>
      </c>
      <c r="H17" s="3">
        <v>1.28</v>
      </c>
      <c r="I17" s="1"/>
      <c r="J17" s="1"/>
      <c r="K17" s="1"/>
      <c r="L17" s="1"/>
      <c r="M17" s="1"/>
    </row>
    <row r="18" spans="1:13" ht="19.5" customHeight="1" x14ac:dyDescent="0.35">
      <c r="A18" s="1"/>
      <c r="B18" s="1"/>
      <c r="C18" s="1"/>
      <c r="D18" s="8" t="s">
        <v>16</v>
      </c>
      <c r="E18" s="4">
        <v>9.2999999999999999E-2</v>
      </c>
      <c r="F18" s="4">
        <v>9.0999999999999998E-2</v>
      </c>
      <c r="G18" s="3">
        <v>1.68</v>
      </c>
      <c r="H18" s="3">
        <v>1.69</v>
      </c>
      <c r="I18" s="1"/>
      <c r="J18" s="1"/>
      <c r="K18" s="1"/>
      <c r="L18" s="1"/>
      <c r="M18" s="1"/>
    </row>
    <row r="19" spans="1:13" ht="18" customHeight="1" x14ac:dyDescent="0.35">
      <c r="A19" s="1"/>
      <c r="B19" s="1"/>
      <c r="C19" s="1"/>
      <c r="D19" s="8" t="s">
        <v>17</v>
      </c>
      <c r="E19" s="4">
        <v>7.3999999999999996E-2</v>
      </c>
      <c r="F19" s="4">
        <v>6.3E-2</v>
      </c>
      <c r="G19" s="3">
        <v>1.82</v>
      </c>
      <c r="H19" s="3">
        <v>1.85</v>
      </c>
      <c r="I19" s="1"/>
      <c r="J19" s="1"/>
      <c r="K19" s="1"/>
      <c r="L19" s="1"/>
      <c r="M19" s="1"/>
    </row>
    <row r="20" spans="1:13" ht="18" customHeight="1" x14ac:dyDescent="0.35">
      <c r="A20" s="1"/>
      <c r="B20" s="1"/>
      <c r="C20" s="1"/>
      <c r="D20" s="8" t="s">
        <v>18</v>
      </c>
      <c r="E20" s="4">
        <v>0.04</v>
      </c>
      <c r="F20" s="4">
        <v>3.7999999999999999E-2</v>
      </c>
      <c r="G20" s="3">
        <v>1.98</v>
      </c>
      <c r="H20" s="3">
        <v>1.94</v>
      </c>
      <c r="I20" s="1"/>
      <c r="J20" s="1"/>
      <c r="K20" s="1"/>
      <c r="L20" s="1"/>
      <c r="M20" s="1"/>
    </row>
    <row r="21" spans="1:13" ht="18" customHeight="1" x14ac:dyDescent="0.35">
      <c r="A21" s="1"/>
      <c r="B21" s="1"/>
      <c r="C21" s="1"/>
      <c r="D21" s="8" t="s">
        <v>19</v>
      </c>
      <c r="E21" s="4">
        <v>6.9000000000000006E-2</v>
      </c>
      <c r="F21" s="4">
        <v>0.06</v>
      </c>
      <c r="G21" s="3">
        <v>1.65</v>
      </c>
      <c r="H21" s="3">
        <v>1.65</v>
      </c>
      <c r="I21" s="1"/>
      <c r="J21" s="1"/>
      <c r="K21" s="1"/>
      <c r="L21" s="1"/>
      <c r="M21" s="1"/>
    </row>
    <row r="22" spans="1:13" ht="18" customHeight="1" x14ac:dyDescent="0.35">
      <c r="A22" s="1"/>
      <c r="B22" s="1"/>
      <c r="C22" s="1"/>
      <c r="D22" s="8" t="s">
        <v>20</v>
      </c>
      <c r="E22" s="4">
        <v>5.5E-2</v>
      </c>
      <c r="F22" s="4">
        <v>6.0999999999999999E-2</v>
      </c>
      <c r="G22" s="3">
        <v>1.93</v>
      </c>
      <c r="H22" s="3">
        <v>1.92</v>
      </c>
      <c r="I22" s="1"/>
      <c r="J22" s="1"/>
      <c r="K22" s="1"/>
      <c r="L22" s="1"/>
      <c r="M22" s="1"/>
    </row>
    <row r="23" spans="1:13" ht="18" customHeight="1" x14ac:dyDescent="0.35">
      <c r="A23" s="1"/>
      <c r="B23" s="1"/>
      <c r="C23" s="1"/>
      <c r="D23" s="8" t="s">
        <v>21</v>
      </c>
      <c r="E23" s="4">
        <v>0.307</v>
      </c>
      <c r="F23" s="4">
        <v>0.28899999999999998</v>
      </c>
      <c r="G23" s="3">
        <v>1.08</v>
      </c>
      <c r="H23" s="3">
        <v>1.08</v>
      </c>
      <c r="I23" s="1"/>
      <c r="J23" s="1"/>
      <c r="K23" s="1"/>
      <c r="L23" s="1"/>
      <c r="M23" s="1"/>
    </row>
    <row r="24" spans="1:13" ht="18" customHeight="1" x14ac:dyDescent="0.35">
      <c r="A24" s="1"/>
      <c r="B24" s="1"/>
      <c r="C24" s="1"/>
      <c r="D24" s="8" t="s">
        <v>22</v>
      </c>
      <c r="E24" s="4">
        <v>0.104</v>
      </c>
      <c r="F24" s="4">
        <v>0.114</v>
      </c>
      <c r="G24" s="3">
        <v>1.54</v>
      </c>
      <c r="H24" s="3">
        <v>1.55</v>
      </c>
      <c r="I24" s="1"/>
      <c r="J24" s="1"/>
      <c r="K24" s="1"/>
      <c r="L24" s="1"/>
      <c r="M24" s="1"/>
    </row>
    <row r="25" spans="1:13" ht="18" customHeight="1" x14ac:dyDescent="0.35">
      <c r="A25" s="1"/>
      <c r="B25" s="1"/>
      <c r="C25" s="1"/>
      <c r="D25" s="8" t="s">
        <v>23</v>
      </c>
      <c r="E25" s="4">
        <v>8.7999999999999995E-2</v>
      </c>
      <c r="F25" s="4">
        <v>7.6999999999999999E-2</v>
      </c>
      <c r="G25" s="3">
        <v>1.57</v>
      </c>
      <c r="H25" s="3">
        <v>1.62</v>
      </c>
      <c r="I25" s="1"/>
      <c r="J25" s="1"/>
      <c r="K25" s="1"/>
      <c r="L25" s="1"/>
      <c r="M25" s="1"/>
    </row>
    <row r="26" spans="1:13" ht="18" customHeight="1" x14ac:dyDescent="0.35">
      <c r="A26" s="1"/>
      <c r="B26" s="1"/>
      <c r="C26" s="1"/>
      <c r="D26" s="8" t="s">
        <v>24</v>
      </c>
      <c r="E26" s="4">
        <v>5.5E-2</v>
      </c>
      <c r="F26" s="4">
        <v>6.9000000000000006E-2</v>
      </c>
      <c r="G26" s="3">
        <v>1.74</v>
      </c>
      <c r="H26" s="3">
        <v>1.81</v>
      </c>
      <c r="I26" s="1"/>
      <c r="J26" s="1"/>
      <c r="K26" s="1"/>
      <c r="L26" s="1"/>
      <c r="M26" s="1"/>
    </row>
    <row r="27" spans="1:13" ht="18" customHeight="1" x14ac:dyDescent="0.35">
      <c r="A27" s="1"/>
      <c r="B27" s="1"/>
      <c r="C27" s="1"/>
      <c r="D27" s="8" t="s">
        <v>25</v>
      </c>
      <c r="E27" s="4">
        <v>0.19800000000000001</v>
      </c>
      <c r="F27" s="4">
        <v>0.23100000000000001</v>
      </c>
      <c r="G27" s="3">
        <v>1.29</v>
      </c>
      <c r="H27" s="3">
        <v>1.23</v>
      </c>
      <c r="I27" s="1"/>
      <c r="J27" s="1"/>
      <c r="K27" s="1"/>
      <c r="L27" s="1"/>
      <c r="M27" s="1"/>
    </row>
    <row r="28" spans="1:13" ht="18" customHeight="1" x14ac:dyDescent="0.35">
      <c r="A28" s="1"/>
      <c r="B28" s="1"/>
      <c r="C28" s="1"/>
      <c r="D28" s="8" t="s">
        <v>26</v>
      </c>
      <c r="E28" s="4">
        <v>4.9000000000000002E-2</v>
      </c>
      <c r="F28" s="4">
        <v>6.7000000000000004E-2</v>
      </c>
      <c r="G28" s="3">
        <v>2.0499999999999998</v>
      </c>
      <c r="H28" s="3">
        <v>1.91</v>
      </c>
      <c r="I28" s="1"/>
      <c r="J28" s="1"/>
      <c r="K28" s="1"/>
      <c r="L28" s="1"/>
      <c r="M28" s="1"/>
    </row>
    <row r="29" spans="1:13" ht="18" customHeight="1" x14ac:dyDescent="0.35">
      <c r="A29" s="1"/>
      <c r="B29" s="1"/>
      <c r="C29" s="1"/>
      <c r="D29" s="8" t="s">
        <v>27</v>
      </c>
      <c r="E29" s="4">
        <v>0.158</v>
      </c>
      <c r="F29" s="4">
        <v>0.123</v>
      </c>
      <c r="G29" s="3">
        <v>1.41</v>
      </c>
      <c r="H29" s="3">
        <v>1.48</v>
      </c>
      <c r="I29" s="1"/>
      <c r="J29" s="1"/>
      <c r="K29" s="1"/>
      <c r="L29" s="1"/>
      <c r="M29" s="1"/>
    </row>
    <row r="30" spans="1:13" ht="18" customHeight="1" x14ac:dyDescent="0.35">
      <c r="A30" s="1"/>
      <c r="B30" s="1"/>
      <c r="C30" s="1"/>
      <c r="D30" s="8" t="s">
        <v>28</v>
      </c>
      <c r="E30" s="4">
        <v>4.7E-2</v>
      </c>
      <c r="F30" s="4">
        <v>4.5999999999999999E-2</v>
      </c>
      <c r="G30" s="3">
        <v>1.81</v>
      </c>
      <c r="H30" s="3">
        <v>1.7</v>
      </c>
      <c r="I30" s="1"/>
      <c r="J30" s="1"/>
      <c r="K30" s="1"/>
      <c r="L30" s="1"/>
      <c r="M30" s="1"/>
    </row>
    <row r="31" spans="1:13" ht="18" customHeight="1" x14ac:dyDescent="0.35">
      <c r="A31" s="1"/>
      <c r="B31" s="1"/>
      <c r="C31" s="1"/>
      <c r="D31" s="8" t="s">
        <v>29</v>
      </c>
      <c r="E31" s="4">
        <v>0.35399999999999998</v>
      </c>
      <c r="F31" s="4">
        <v>0.33800000000000002</v>
      </c>
      <c r="G31" s="3">
        <v>0.94</v>
      </c>
      <c r="H31" s="3">
        <v>0.94</v>
      </c>
      <c r="I31" s="1"/>
      <c r="J31" s="1"/>
      <c r="K31" s="1"/>
      <c r="L31" s="1"/>
      <c r="M31" s="1"/>
    </row>
    <row r="32" spans="1:13" ht="18" customHeight="1" x14ac:dyDescent="0.35">
      <c r="A32" s="1"/>
      <c r="B32" s="1"/>
      <c r="C32" s="1"/>
      <c r="D32" s="8" t="s">
        <v>30</v>
      </c>
      <c r="E32" s="4">
        <v>8.1000000000000003E-2</v>
      </c>
      <c r="F32" s="4">
        <v>7.2999999999999995E-2</v>
      </c>
      <c r="G32" s="3">
        <v>1.63</v>
      </c>
      <c r="H32" s="3">
        <v>1.72</v>
      </c>
      <c r="I32" s="1"/>
      <c r="J32" s="1"/>
      <c r="K32" s="1"/>
      <c r="L32" s="1"/>
      <c r="M32" s="1"/>
    </row>
    <row r="33" spans="1:13" ht="18" customHeight="1" x14ac:dyDescent="0.35">
      <c r="A33" s="1"/>
      <c r="B33" s="1"/>
      <c r="C33" s="1"/>
      <c r="D33" s="8" t="s">
        <v>31</v>
      </c>
      <c r="E33" s="4">
        <v>3.6999999999999998E-2</v>
      </c>
      <c r="F33" s="4">
        <v>6.6000000000000003E-2</v>
      </c>
      <c r="G33" s="3">
        <v>1.75</v>
      </c>
      <c r="H33" s="3">
        <v>1.69</v>
      </c>
      <c r="I33" s="1"/>
      <c r="J33" s="1"/>
      <c r="K33" s="1"/>
      <c r="L33" s="1"/>
      <c r="M33" s="1"/>
    </row>
    <row r="34" spans="1:13" ht="18" customHeight="1" x14ac:dyDescent="0.35">
      <c r="A34" s="1"/>
      <c r="B34" s="1"/>
      <c r="C34" s="1"/>
      <c r="D34" s="8" t="s">
        <v>32</v>
      </c>
      <c r="E34" s="4">
        <v>0.221</v>
      </c>
      <c r="F34" s="4">
        <v>0.20100000000000001</v>
      </c>
      <c r="G34" s="3">
        <v>1.37</v>
      </c>
      <c r="H34" s="3">
        <v>1.42</v>
      </c>
      <c r="I34" s="1"/>
      <c r="J34" s="1"/>
      <c r="K34" s="1"/>
      <c r="L34" s="1"/>
      <c r="M34" s="1"/>
    </row>
    <row r="35" spans="1:13" ht="18" customHeight="1" x14ac:dyDescent="0.35">
      <c r="A35" s="1"/>
      <c r="B35" s="1"/>
      <c r="C35" s="1"/>
      <c r="D35" s="8" t="s">
        <v>33</v>
      </c>
      <c r="E35" s="4">
        <v>3.2000000000000001E-2</v>
      </c>
      <c r="F35" s="4">
        <v>0.03</v>
      </c>
      <c r="G35" s="3">
        <v>2.0299999999999998</v>
      </c>
      <c r="H35" s="3">
        <v>2</v>
      </c>
      <c r="I35" s="1"/>
      <c r="J35" s="1"/>
      <c r="K35" s="1"/>
      <c r="L35" s="1"/>
      <c r="M35" s="1"/>
    </row>
    <row r="36" spans="1:13" ht="18" customHeight="1" x14ac:dyDescent="0.35">
      <c r="A36" s="1"/>
      <c r="B36" s="1"/>
      <c r="C36" s="1"/>
      <c r="D36" s="8" t="s">
        <v>34</v>
      </c>
      <c r="E36" s="4">
        <v>7.5999999999999998E-2</v>
      </c>
      <c r="F36" s="4">
        <v>9.6000000000000002E-2</v>
      </c>
      <c r="G36" s="3">
        <v>1.73</v>
      </c>
      <c r="H36" s="3">
        <v>1.73</v>
      </c>
      <c r="I36" s="1"/>
      <c r="J36" s="1"/>
      <c r="K36" s="1"/>
      <c r="L36" s="1"/>
      <c r="M36" s="1"/>
    </row>
    <row r="37" spans="1:13" ht="18" customHeight="1" x14ac:dyDescent="0.35">
      <c r="A37" s="1"/>
      <c r="B37" s="1"/>
      <c r="C37" s="1"/>
      <c r="D37" s="8" t="s">
        <v>35</v>
      </c>
      <c r="E37" s="4">
        <v>0.3</v>
      </c>
      <c r="F37" s="4">
        <v>0.28199999999999997</v>
      </c>
      <c r="G37" s="3">
        <v>1.03</v>
      </c>
      <c r="H37" s="3">
        <v>1.08</v>
      </c>
      <c r="I37" s="1"/>
      <c r="J37" s="1"/>
      <c r="K37" s="1"/>
      <c r="L37" s="1"/>
      <c r="M37" s="1"/>
    </row>
    <row r="38" spans="1:13" ht="18" customHeight="1" x14ac:dyDescent="0.35">
      <c r="A38" s="1"/>
      <c r="B38" s="1"/>
      <c r="C38" s="1"/>
      <c r="D38" s="8" t="s">
        <v>36</v>
      </c>
      <c r="E38" s="4">
        <v>7.5999999999999998E-2</v>
      </c>
      <c r="F38" s="4">
        <v>8.6999999999999994E-2</v>
      </c>
      <c r="G38" s="3">
        <v>1.65</v>
      </c>
      <c r="H38" s="3">
        <v>1.71</v>
      </c>
      <c r="I38" s="1"/>
      <c r="J38" s="1"/>
      <c r="K38" s="1"/>
      <c r="L38" s="1"/>
      <c r="M38" s="1"/>
    </row>
    <row r="39" spans="1:13" ht="18" customHeight="1" x14ac:dyDescent="0.35">
      <c r="A39" s="1"/>
      <c r="B39" s="1"/>
      <c r="C39" s="1"/>
      <c r="D39" s="8" t="s">
        <v>37</v>
      </c>
      <c r="E39" s="4">
        <v>0.309</v>
      </c>
      <c r="F39" s="4">
        <v>0.36799999999999999</v>
      </c>
      <c r="G39" s="3">
        <v>0.9</v>
      </c>
      <c r="H39" s="3">
        <v>0.86</v>
      </c>
      <c r="I39" s="1"/>
      <c r="J39" s="1"/>
      <c r="K39" s="1"/>
      <c r="L39" s="1"/>
      <c r="M39" s="1"/>
    </row>
    <row r="40" spans="1:13" ht="18" customHeight="1" x14ac:dyDescent="0.35">
      <c r="A40" s="1"/>
      <c r="B40" s="1"/>
      <c r="C40" s="1"/>
      <c r="D40" s="8" t="s">
        <v>38</v>
      </c>
      <c r="E40" s="4">
        <v>0.03</v>
      </c>
      <c r="F40" s="4">
        <v>0.03</v>
      </c>
      <c r="G40" s="3">
        <v>1.72</v>
      </c>
      <c r="H40" s="3">
        <v>1.78</v>
      </c>
      <c r="I40" s="1"/>
      <c r="J40" s="1"/>
      <c r="K40" s="1"/>
      <c r="L40" s="1"/>
      <c r="M40" s="1"/>
    </row>
    <row r="41" spans="1:13" ht="18" customHeight="1" x14ac:dyDescent="0.35">
      <c r="A41" s="1"/>
      <c r="B41" s="1"/>
      <c r="C41" s="1"/>
      <c r="D41" s="8" t="s">
        <v>39</v>
      </c>
      <c r="E41" s="4">
        <v>2.1999999999999999E-2</v>
      </c>
      <c r="F41" s="4">
        <v>0.03</v>
      </c>
      <c r="G41" s="3">
        <v>1.99</v>
      </c>
      <c r="H41" s="3">
        <v>2.0099999999999998</v>
      </c>
      <c r="I41" s="1"/>
      <c r="J41" s="1"/>
      <c r="K41" s="1"/>
      <c r="L41" s="1"/>
      <c r="M41" s="1"/>
    </row>
    <row r="42" spans="1:13" ht="18" customHeight="1" x14ac:dyDescent="0.35">
      <c r="A42" s="1"/>
      <c r="B42" s="1"/>
      <c r="C42" s="1"/>
      <c r="D42" s="8" t="s">
        <v>40</v>
      </c>
      <c r="E42" s="4">
        <v>2.1999999999999999E-2</v>
      </c>
      <c r="F42" s="4">
        <v>2.5000000000000001E-2</v>
      </c>
      <c r="G42" s="3">
        <v>1.91</v>
      </c>
      <c r="H42" s="3">
        <v>1.91</v>
      </c>
      <c r="I42" s="1"/>
      <c r="J42" s="1"/>
      <c r="K42" s="1"/>
      <c r="L42" s="1"/>
      <c r="M42" s="1"/>
    </row>
    <row r="43" spans="1:13" ht="18" customHeight="1" x14ac:dyDescent="0.35">
      <c r="A43" s="1"/>
      <c r="B43" s="1"/>
      <c r="C43" s="1"/>
      <c r="D43" s="8" t="s">
        <v>41</v>
      </c>
      <c r="E43" s="4">
        <v>2.4E-2</v>
      </c>
      <c r="F43" s="4">
        <v>1.4E-2</v>
      </c>
      <c r="G43" s="3">
        <v>1.94</v>
      </c>
      <c r="H43" s="3">
        <v>1.89</v>
      </c>
      <c r="I43" s="1"/>
      <c r="J43" s="1"/>
      <c r="K43" s="1"/>
      <c r="L43" s="1"/>
      <c r="M43" s="1"/>
    </row>
    <row r="44" spans="1:13" ht="18" customHeight="1" x14ac:dyDescent="0.35">
      <c r="A44" s="1"/>
      <c r="B44" s="1"/>
      <c r="C44" s="1"/>
      <c r="D44" s="8" t="s">
        <v>42</v>
      </c>
      <c r="E44" s="4">
        <v>7.8E-2</v>
      </c>
      <c r="F44" s="4">
        <v>5.8999999999999997E-2</v>
      </c>
      <c r="G44" s="3">
        <v>1.72</v>
      </c>
      <c r="H44" s="3">
        <v>1.75</v>
      </c>
      <c r="I44" s="1"/>
      <c r="J44" s="1"/>
      <c r="K44" s="1"/>
      <c r="L44" s="1"/>
      <c r="M44" s="1"/>
    </row>
    <row r="45" spans="1:13" ht="18" customHeight="1" x14ac:dyDescent="0.35">
      <c r="A45" s="1"/>
      <c r="B45" s="1"/>
      <c r="C45" s="1"/>
      <c r="D45" s="8" t="s">
        <v>43</v>
      </c>
      <c r="E45" s="4">
        <v>2.5999999999999999E-2</v>
      </c>
      <c r="F45" s="4">
        <v>1.7000000000000001E-2</v>
      </c>
      <c r="G45" s="3">
        <v>2.1</v>
      </c>
      <c r="H45" s="3">
        <v>2.15</v>
      </c>
      <c r="I45" s="1"/>
      <c r="J45" s="1"/>
      <c r="K45" s="1"/>
      <c r="L45" s="1"/>
      <c r="M45" s="1"/>
    </row>
    <row r="46" spans="1:13" ht="18" customHeight="1" x14ac:dyDescent="0.35">
      <c r="A46" s="1"/>
      <c r="B46" s="1"/>
      <c r="C46" s="1"/>
      <c r="D46" s="8" t="s">
        <v>44</v>
      </c>
      <c r="E46" s="4">
        <v>4.2000000000000003E-2</v>
      </c>
      <c r="F46" s="4">
        <v>4.2000000000000003E-2</v>
      </c>
      <c r="G46" s="3">
        <v>1.82</v>
      </c>
      <c r="H46" s="3">
        <v>1.85</v>
      </c>
      <c r="I46" s="1"/>
      <c r="J46" s="1"/>
      <c r="K46" s="1"/>
      <c r="L46" s="1"/>
      <c r="M46" s="1"/>
    </row>
    <row r="47" spans="1:13" ht="18" customHeight="1" x14ac:dyDescent="0.35">
      <c r="A47" s="1"/>
      <c r="B47" s="1"/>
      <c r="C47" s="1"/>
      <c r="D47" s="8" t="s">
        <v>45</v>
      </c>
      <c r="E47" s="4">
        <v>8.2000000000000003E-2</v>
      </c>
      <c r="F47" s="4">
        <v>7.1999999999999995E-2</v>
      </c>
      <c r="G47" s="3">
        <v>1.64</v>
      </c>
      <c r="H47" s="3">
        <v>1.55</v>
      </c>
      <c r="I47" s="1"/>
      <c r="J47" s="1"/>
      <c r="K47" s="1"/>
      <c r="L47" s="1"/>
      <c r="M47" s="1"/>
    </row>
    <row r="48" spans="1:13" ht="18" customHeight="1" x14ac:dyDescent="0.35">
      <c r="A48" s="1"/>
      <c r="B48" s="1"/>
      <c r="C48" s="1"/>
      <c r="D48" s="8" t="s">
        <v>46</v>
      </c>
      <c r="E48" s="4">
        <v>7.3999999999999996E-2</v>
      </c>
      <c r="F48" s="4">
        <v>0.06</v>
      </c>
      <c r="G48" s="3">
        <v>1.65</v>
      </c>
      <c r="H48" s="3">
        <v>1.71</v>
      </c>
      <c r="I48" s="1"/>
      <c r="J48" s="1"/>
      <c r="K48" s="1"/>
      <c r="L48" s="1"/>
      <c r="M48" s="1"/>
    </row>
    <row r="49" spans="1:13" ht="18" customHeight="1" x14ac:dyDescent="0.35">
      <c r="A49" s="1"/>
      <c r="B49" s="1"/>
      <c r="C49" s="1"/>
      <c r="D49" s="8" t="s">
        <v>47</v>
      </c>
      <c r="E49" s="4">
        <v>0.11799999999999999</v>
      </c>
      <c r="F49" s="4">
        <v>0.106</v>
      </c>
      <c r="G49" s="3">
        <v>1.53</v>
      </c>
      <c r="H49" s="3">
        <v>1.54</v>
      </c>
      <c r="I49" s="1"/>
      <c r="J49" s="1"/>
      <c r="K49" s="1"/>
      <c r="L49" s="1"/>
      <c r="M49" s="1"/>
    </row>
    <row r="50" spans="1:13" ht="18" customHeight="1" x14ac:dyDescent="0.35">
      <c r="A50" s="1"/>
      <c r="B50" s="1"/>
      <c r="C50" s="1"/>
      <c r="D50" s="8" t="s">
        <v>48</v>
      </c>
      <c r="E50" s="4">
        <v>4.4999999999999998E-2</v>
      </c>
      <c r="F50" s="4">
        <v>4.3999999999999997E-2</v>
      </c>
      <c r="G50" s="3">
        <v>2.02</v>
      </c>
      <c r="H50" s="3">
        <v>1.99</v>
      </c>
      <c r="I50" s="1"/>
      <c r="J50" s="1"/>
      <c r="K50" s="1"/>
      <c r="L50" s="1"/>
      <c r="M50" s="1"/>
    </row>
    <row r="51" spans="1:13" ht="18" customHeight="1" x14ac:dyDescent="0.35">
      <c r="A51" s="1"/>
      <c r="B51" s="1"/>
      <c r="C51" s="1"/>
      <c r="D51" s="8" t="s">
        <v>49</v>
      </c>
      <c r="E51" s="4">
        <v>0.26500000000000001</v>
      </c>
      <c r="F51" s="4">
        <v>0.27500000000000002</v>
      </c>
      <c r="G51" s="3">
        <v>1.1100000000000001</v>
      </c>
      <c r="H51" s="3">
        <v>1.1200000000000001</v>
      </c>
      <c r="I51" s="1"/>
      <c r="J51" s="1"/>
      <c r="K51" s="1"/>
      <c r="L51" s="1"/>
      <c r="M51" s="1"/>
    </row>
    <row r="52" spans="1:13" ht="18" customHeight="1" x14ac:dyDescent="0.35">
      <c r="A52" s="1"/>
      <c r="B52" s="1"/>
      <c r="C52" s="1"/>
      <c r="D52" s="8" t="s">
        <v>50</v>
      </c>
      <c r="E52" s="4">
        <v>4.9000000000000002E-2</v>
      </c>
      <c r="F52" s="4">
        <v>4.9000000000000002E-2</v>
      </c>
      <c r="G52" s="3">
        <v>1.99</v>
      </c>
      <c r="H52" s="3">
        <v>2.0099999999999998</v>
      </c>
      <c r="I52" s="1"/>
      <c r="J52" s="1"/>
      <c r="K52" s="1"/>
      <c r="L52" s="1"/>
      <c r="M52" s="1"/>
    </row>
    <row r="53" spans="1:13" ht="18" customHeight="1" x14ac:dyDescent="0.35">
      <c r="A53" s="1"/>
      <c r="B53" s="1"/>
      <c r="C53" s="1"/>
      <c r="D53" s="8" t="s">
        <v>51</v>
      </c>
      <c r="E53" s="4">
        <v>0.193</v>
      </c>
      <c r="F53" s="4">
        <v>0.21199999999999999</v>
      </c>
      <c r="G53" s="3">
        <v>1.27</v>
      </c>
      <c r="H53" s="3">
        <v>1.3</v>
      </c>
      <c r="I53" s="1"/>
      <c r="J53" s="1"/>
      <c r="K53" s="1"/>
      <c r="L53" s="1"/>
      <c r="M53" s="1"/>
    </row>
    <row r="54" spans="1:13" ht="18" customHeight="1" x14ac:dyDescent="0.35">
      <c r="A54" s="1"/>
      <c r="B54" s="1"/>
      <c r="C54" s="1"/>
      <c r="D54" s="8" t="s">
        <v>52</v>
      </c>
      <c r="E54" s="4">
        <v>4.7E-2</v>
      </c>
      <c r="F54" s="4">
        <v>2.4E-2</v>
      </c>
      <c r="G54" s="3">
        <v>1.78</v>
      </c>
      <c r="H54" s="3">
        <v>1.84</v>
      </c>
      <c r="I54" s="1"/>
      <c r="J54" s="1"/>
      <c r="K54" s="1"/>
      <c r="L54" s="1"/>
      <c r="M54" s="1"/>
    </row>
    <row r="55" spans="1:13" ht="18" customHeight="1" x14ac:dyDescent="0.35">
      <c r="A55" s="1"/>
      <c r="B55" s="1"/>
      <c r="C55" s="1"/>
      <c r="D55" s="8" t="s">
        <v>53</v>
      </c>
      <c r="E55" s="4">
        <v>0.106</v>
      </c>
      <c r="F55" s="4">
        <v>0.109</v>
      </c>
      <c r="G55" s="3">
        <v>1.49</v>
      </c>
      <c r="H55" s="3">
        <v>1.45</v>
      </c>
      <c r="I55" s="1"/>
      <c r="J55" s="1"/>
      <c r="K55" s="1"/>
      <c r="L55" s="1"/>
      <c r="M55" s="1"/>
    </row>
    <row r="56" spans="1:13" ht="18" customHeight="1" x14ac:dyDescent="0.35">
      <c r="A56" s="1"/>
      <c r="B56" s="1"/>
      <c r="C56" s="1"/>
      <c r="D56" s="8" t="s">
        <v>54</v>
      </c>
      <c r="E56" s="4">
        <v>0.23499999999999999</v>
      </c>
      <c r="F56" s="4">
        <v>0.23699999999999999</v>
      </c>
      <c r="G56" s="3">
        <v>1.1499999999999999</v>
      </c>
      <c r="H56" s="3">
        <v>1.19</v>
      </c>
      <c r="I56" s="1"/>
      <c r="J56" s="1"/>
      <c r="K56" s="1"/>
      <c r="L56" s="1"/>
      <c r="M56" s="1"/>
    </row>
    <row r="57" spans="1:13" ht="18" customHeight="1" x14ac:dyDescent="0.35">
      <c r="A57" s="1"/>
      <c r="B57" s="1"/>
      <c r="C57" s="1"/>
      <c r="D57" s="8" t="s">
        <v>55</v>
      </c>
      <c r="E57" s="4">
        <v>5.5E-2</v>
      </c>
      <c r="F57" s="4">
        <v>0.04</v>
      </c>
      <c r="G57" s="3">
        <v>1.92</v>
      </c>
      <c r="H57" s="3">
        <v>1.98</v>
      </c>
      <c r="I57" s="1"/>
      <c r="J57" s="1"/>
      <c r="K57" s="1"/>
      <c r="L57" s="1"/>
      <c r="M57" s="1"/>
    </row>
    <row r="58" spans="1:13" ht="18" customHeight="1" x14ac:dyDescent="0.35">
      <c r="A58" s="1"/>
      <c r="B58" s="1"/>
      <c r="C58" s="1"/>
      <c r="D58" s="8" t="s">
        <v>56</v>
      </c>
      <c r="E58" s="4">
        <v>4.7E-2</v>
      </c>
      <c r="F58" s="4">
        <v>6.3E-2</v>
      </c>
      <c r="G58" s="3">
        <v>1.78</v>
      </c>
      <c r="H58" s="3">
        <v>1.86</v>
      </c>
      <c r="I58" s="1"/>
      <c r="J58" s="1"/>
      <c r="K58" s="1"/>
      <c r="L58" s="1"/>
      <c r="M58" s="1"/>
    </row>
    <row r="59" spans="1:13" ht="18" customHeight="1" x14ac:dyDescent="0.35">
      <c r="A59" s="1"/>
      <c r="B59" s="1"/>
      <c r="C59" s="1"/>
      <c r="D59" s="8" t="s">
        <v>57</v>
      </c>
      <c r="E59" s="4">
        <v>5.8000000000000003E-2</v>
      </c>
      <c r="F59" s="4">
        <v>4.4999999999999998E-2</v>
      </c>
      <c r="G59" s="3">
        <v>1.8</v>
      </c>
      <c r="H59" s="3">
        <v>1.85</v>
      </c>
      <c r="I59" s="1"/>
      <c r="J59" s="1"/>
      <c r="K59" s="1"/>
      <c r="L59" s="1"/>
      <c r="M59" s="1"/>
    </row>
    <row r="60" spans="1:13" ht="18" customHeight="1" x14ac:dyDescent="0.35">
      <c r="A60" s="1"/>
      <c r="B60" s="1"/>
      <c r="C60" s="1"/>
      <c r="D60" s="8" t="s">
        <v>58</v>
      </c>
      <c r="E60" s="4">
        <v>8.5999999999999993E-2</v>
      </c>
      <c r="F60" s="4">
        <v>0.05</v>
      </c>
      <c r="G60" s="3">
        <v>1.72</v>
      </c>
      <c r="H60" s="3">
        <v>1.81</v>
      </c>
      <c r="I60" s="1"/>
      <c r="J60" s="1"/>
      <c r="K60" s="1"/>
      <c r="L60" s="1"/>
      <c r="M60" s="1"/>
    </row>
    <row r="61" spans="1:13" ht="18" customHeight="1" x14ac:dyDescent="0.35">
      <c r="A61" s="1"/>
      <c r="B61" s="1"/>
      <c r="C61" s="1"/>
      <c r="D61" s="8" t="s">
        <v>59</v>
      </c>
      <c r="E61" s="4">
        <v>0.09</v>
      </c>
      <c r="F61" s="4">
        <v>5.5E-2</v>
      </c>
      <c r="G61" s="3">
        <v>1.66</v>
      </c>
      <c r="H61" s="3">
        <v>1.68</v>
      </c>
      <c r="I61" s="1"/>
      <c r="J61" s="1"/>
      <c r="K61" s="1"/>
      <c r="L61" s="1"/>
      <c r="M61" s="1"/>
    </row>
    <row r="62" spans="1:13" ht="18" customHeight="1" x14ac:dyDescent="0.35">
      <c r="A62" s="1"/>
      <c r="B62" s="1"/>
      <c r="C62" s="1"/>
      <c r="D62" s="8" t="s">
        <v>60</v>
      </c>
      <c r="E62" s="4">
        <v>0.129</v>
      </c>
      <c r="F62" s="4">
        <v>0.104</v>
      </c>
      <c r="G62" s="3">
        <v>1.47</v>
      </c>
      <c r="H62" s="3">
        <v>1.55</v>
      </c>
      <c r="I62" s="1"/>
      <c r="J62" s="1"/>
      <c r="K62" s="1"/>
      <c r="L62" s="1"/>
      <c r="M62" s="1"/>
    </row>
    <row r="63" spans="1:13" ht="18" customHeight="1" x14ac:dyDescent="0.35">
      <c r="A63" s="1"/>
      <c r="B63" s="1"/>
      <c r="C63" s="1"/>
      <c r="D63" s="8" t="s">
        <v>61</v>
      </c>
      <c r="E63" s="4">
        <v>0.124</v>
      </c>
      <c r="F63" s="4">
        <v>8.5999999999999993E-2</v>
      </c>
      <c r="G63" s="3">
        <v>1.52</v>
      </c>
      <c r="H63" s="3">
        <v>1.68</v>
      </c>
      <c r="I63" s="1"/>
      <c r="J63" s="1"/>
      <c r="K63" s="1"/>
      <c r="L63" s="1"/>
      <c r="M63" s="1"/>
    </row>
    <row r="64" spans="1:13" ht="18" customHeight="1" x14ac:dyDescent="0.35">
      <c r="A64" s="1"/>
      <c r="B64" s="1"/>
      <c r="C64" s="1"/>
      <c r="D64" s="8" t="s">
        <v>62</v>
      </c>
      <c r="E64" s="4">
        <v>9.8000000000000004E-2</v>
      </c>
      <c r="F64" s="4">
        <v>9.4E-2</v>
      </c>
      <c r="G64" s="3">
        <v>1.54</v>
      </c>
      <c r="H64" s="3">
        <v>1.55</v>
      </c>
      <c r="I64" s="1"/>
      <c r="J64" s="1"/>
      <c r="K64" s="1"/>
      <c r="L64" s="1"/>
      <c r="M64" s="1"/>
    </row>
    <row r="65" spans="1:13" ht="18" customHeight="1" x14ac:dyDescent="0.35">
      <c r="A65" s="1"/>
      <c r="B65" s="1"/>
      <c r="C65" s="1"/>
      <c r="D65" s="8" t="s">
        <v>63</v>
      </c>
      <c r="E65" s="4">
        <v>6.9000000000000006E-2</v>
      </c>
      <c r="F65" s="4">
        <v>7.0000000000000007E-2</v>
      </c>
      <c r="G65" s="3">
        <v>1.94</v>
      </c>
      <c r="H65" s="3">
        <v>1.86</v>
      </c>
      <c r="I65" s="1"/>
      <c r="J65" s="1"/>
      <c r="K65" s="1"/>
      <c r="L65" s="1"/>
      <c r="M65" s="1"/>
    </row>
    <row r="66" spans="1:13" ht="18" customHeight="1" x14ac:dyDescent="0.35">
      <c r="A66" s="1"/>
      <c r="B66" s="1"/>
      <c r="C66" s="1"/>
      <c r="D66" s="8" t="s">
        <v>64</v>
      </c>
      <c r="E66" s="4">
        <v>4.1000000000000002E-2</v>
      </c>
      <c r="F66" s="4">
        <v>5.0999999999999997E-2</v>
      </c>
      <c r="G66" s="3">
        <v>1.88</v>
      </c>
      <c r="H66" s="3">
        <v>1.81</v>
      </c>
      <c r="I66" s="1"/>
      <c r="J66" s="1"/>
      <c r="K66" s="1"/>
      <c r="L66" s="1"/>
      <c r="M66" s="1"/>
    </row>
    <row r="67" spans="1:13" ht="18" customHeight="1" x14ac:dyDescent="0.35">
      <c r="A67" s="1"/>
      <c r="B67" s="1"/>
      <c r="C67" s="1"/>
      <c r="D67" s="8" t="s">
        <v>65</v>
      </c>
      <c r="E67" s="4">
        <v>3.5000000000000003E-2</v>
      </c>
      <c r="F67" s="4">
        <v>2.5999999999999999E-2</v>
      </c>
      <c r="G67" s="3">
        <v>2.17</v>
      </c>
      <c r="H67" s="3">
        <v>2.29</v>
      </c>
      <c r="I67" s="1"/>
      <c r="J67" s="1"/>
      <c r="K67" s="1"/>
      <c r="L67" s="1"/>
      <c r="M67" s="1"/>
    </row>
    <row r="68" spans="1:13" ht="18" customHeight="1" x14ac:dyDescent="0.35">
      <c r="A68" s="1"/>
      <c r="B68" s="1"/>
      <c r="C68" s="1"/>
      <c r="D68" s="8" t="s">
        <v>66</v>
      </c>
      <c r="E68" s="4">
        <v>8.5000000000000006E-2</v>
      </c>
      <c r="F68" s="4">
        <v>7.9000000000000001E-2</v>
      </c>
      <c r="G68" s="3">
        <v>1.75</v>
      </c>
      <c r="H68" s="3">
        <v>1.77</v>
      </c>
      <c r="I68" s="1"/>
      <c r="J68" s="1"/>
      <c r="K68" s="1"/>
      <c r="L68" s="1"/>
      <c r="M68" s="1"/>
    </row>
    <row r="69" spans="1:13" ht="18" customHeight="1" x14ac:dyDescent="0.35">
      <c r="A69" s="1"/>
      <c r="B69" s="1"/>
      <c r="C69" s="1"/>
      <c r="D69" s="8" t="s">
        <v>67</v>
      </c>
      <c r="E69" s="4">
        <v>0.06</v>
      </c>
      <c r="F69" s="4">
        <v>0.03</v>
      </c>
      <c r="G69" s="3">
        <v>1.79</v>
      </c>
      <c r="H69" s="3">
        <v>2</v>
      </c>
      <c r="I69" s="1"/>
      <c r="J69" s="1"/>
      <c r="K69" s="1"/>
      <c r="L69" s="1"/>
      <c r="M69" s="1"/>
    </row>
    <row r="70" spans="1:13" ht="18" customHeight="1" x14ac:dyDescent="0.35">
      <c r="A70" s="1"/>
      <c r="B70" s="1"/>
      <c r="C70" s="1"/>
      <c r="D70" s="8" t="s">
        <v>68</v>
      </c>
      <c r="E70" s="4">
        <v>0.10199999999999999</v>
      </c>
      <c r="F70" s="4">
        <v>9.0999999999999998E-2</v>
      </c>
      <c r="G70" s="3">
        <v>1.56</v>
      </c>
      <c r="H70" s="3">
        <v>1.59</v>
      </c>
      <c r="I70" s="1"/>
      <c r="J70" s="1"/>
      <c r="K70" s="1"/>
      <c r="L70" s="1"/>
      <c r="M70" s="1"/>
    </row>
    <row r="71" spans="1:13" ht="18" customHeight="1" x14ac:dyDescent="0.35">
      <c r="A71" s="1"/>
      <c r="B71" s="1"/>
      <c r="C71" s="1"/>
      <c r="D71" s="8" t="s">
        <v>69</v>
      </c>
      <c r="E71" s="4">
        <v>6.4000000000000001E-2</v>
      </c>
      <c r="F71" s="4">
        <v>8.5999999999999993E-2</v>
      </c>
      <c r="G71" s="3">
        <v>1.96</v>
      </c>
      <c r="H71" s="3">
        <v>1.95</v>
      </c>
      <c r="I71" s="1"/>
      <c r="J71" s="1"/>
      <c r="K71" s="1"/>
      <c r="L71" s="1"/>
      <c r="M71" s="1"/>
    </row>
    <row r="72" spans="1:13" ht="18" customHeight="1" x14ac:dyDescent="0.35">
      <c r="A72" s="1"/>
      <c r="B72" s="1"/>
      <c r="C72" s="1"/>
      <c r="D72" s="8" t="s">
        <v>70</v>
      </c>
      <c r="E72" s="4">
        <v>9.5000000000000001E-2</v>
      </c>
      <c r="F72" s="4">
        <v>7.3999999999999996E-2</v>
      </c>
      <c r="G72" s="3">
        <v>1.7</v>
      </c>
      <c r="H72" s="3">
        <v>1.66</v>
      </c>
      <c r="I72" s="1"/>
      <c r="J72" s="1"/>
      <c r="K72" s="1"/>
      <c r="L72" s="1"/>
      <c r="M72" s="1"/>
    </row>
    <row r="73" spans="1:13" ht="18" customHeight="1" x14ac:dyDescent="0.35">
      <c r="A73" s="1"/>
      <c r="B73" s="1"/>
      <c r="C73" s="1"/>
      <c r="D73" s="8" t="s">
        <v>71</v>
      </c>
      <c r="E73" s="4">
        <v>6.5000000000000002E-2</v>
      </c>
      <c r="F73" s="4">
        <v>3.2000000000000001E-2</v>
      </c>
      <c r="G73" s="3">
        <v>1.81</v>
      </c>
      <c r="H73" s="3">
        <v>1.9</v>
      </c>
      <c r="I73" s="1"/>
      <c r="J73" s="1"/>
      <c r="K73" s="1"/>
      <c r="L73" s="1"/>
      <c r="M73" s="1"/>
    </row>
    <row r="74" spans="1:13" ht="18" customHeight="1" x14ac:dyDescent="0.35">
      <c r="A74" s="1"/>
      <c r="B74" s="1"/>
      <c r="C74" s="1"/>
      <c r="D74" s="8" t="s">
        <v>72</v>
      </c>
      <c r="E74" s="4">
        <v>0.222</v>
      </c>
      <c r="F74" s="4">
        <v>0.19</v>
      </c>
      <c r="G74" s="3">
        <v>1.32</v>
      </c>
      <c r="H74" s="3">
        <v>1.39</v>
      </c>
      <c r="I74" s="1"/>
      <c r="J74" s="1"/>
      <c r="K74" s="1"/>
      <c r="L74" s="1"/>
      <c r="M74" s="1"/>
    </row>
    <row r="75" spans="1:13" ht="18" customHeight="1" x14ac:dyDescent="0.35">
      <c r="A75" s="1"/>
      <c r="B75" s="1"/>
      <c r="C75" s="1"/>
      <c r="D75" s="8" t="s">
        <v>73</v>
      </c>
      <c r="E75" s="4">
        <v>4.9000000000000002E-2</v>
      </c>
      <c r="F75" s="4">
        <v>3.1E-2</v>
      </c>
      <c r="G75" s="3">
        <v>1.78</v>
      </c>
      <c r="H75" s="3">
        <v>1.8</v>
      </c>
      <c r="I75" s="1"/>
      <c r="J75" s="1"/>
      <c r="K75" s="1"/>
      <c r="L75" s="1"/>
      <c r="M75" s="1"/>
    </row>
    <row r="76" spans="1:13" ht="18" customHeight="1" x14ac:dyDescent="0.35">
      <c r="A76" s="1"/>
      <c r="B76" s="1"/>
      <c r="C76" s="1"/>
      <c r="D76" s="8" t="s">
        <v>74</v>
      </c>
      <c r="E76" s="4">
        <v>9.6000000000000002E-2</v>
      </c>
      <c r="F76" s="4">
        <v>9.4E-2</v>
      </c>
      <c r="G76" s="3">
        <v>1.58</v>
      </c>
      <c r="H76" s="3">
        <v>1.62</v>
      </c>
      <c r="I76" s="1"/>
      <c r="J76" s="1"/>
      <c r="K76" s="1"/>
      <c r="L76" s="1"/>
      <c r="M76" s="1"/>
    </row>
    <row r="77" spans="1:13" ht="18" customHeight="1" x14ac:dyDescent="0.35">
      <c r="A77" s="1"/>
      <c r="B77" s="1"/>
      <c r="C77" s="1"/>
      <c r="D77" s="8" t="s">
        <v>75</v>
      </c>
      <c r="E77" s="4">
        <v>8.5000000000000006E-2</v>
      </c>
      <c r="F77" s="4">
        <v>9.6000000000000002E-2</v>
      </c>
      <c r="G77" s="3">
        <v>1.7</v>
      </c>
      <c r="H77" s="3">
        <v>1.71</v>
      </c>
      <c r="I77" s="1"/>
      <c r="J77" s="1"/>
      <c r="K77" s="1"/>
      <c r="L77" s="1"/>
      <c r="M77" s="1"/>
    </row>
    <row r="78" spans="1:13" ht="18" customHeight="1" x14ac:dyDescent="0.35">
      <c r="A78" s="1"/>
      <c r="B78" s="1"/>
      <c r="C78" s="1"/>
      <c r="D78" s="8" t="s">
        <v>76</v>
      </c>
      <c r="E78" s="4">
        <v>0.253</v>
      </c>
      <c r="F78" s="4">
        <v>0.247</v>
      </c>
      <c r="G78" s="3">
        <v>1.1299999999999999</v>
      </c>
      <c r="H78" s="3">
        <v>1.1499999999999999</v>
      </c>
      <c r="I78" s="1"/>
      <c r="J78" s="1"/>
      <c r="K78" s="1"/>
      <c r="L78" s="1"/>
      <c r="M78" s="1"/>
    </row>
    <row r="79" spans="1:13" ht="18" customHeight="1" x14ac:dyDescent="0.35">
      <c r="A79" s="1"/>
      <c r="B79" s="1"/>
      <c r="C79" s="1"/>
      <c r="D79" s="8" t="s">
        <v>77</v>
      </c>
      <c r="E79" s="4">
        <v>3.6999999999999998E-2</v>
      </c>
      <c r="F79" s="4">
        <v>2.1000000000000001E-2</v>
      </c>
      <c r="G79" s="3">
        <v>2.11</v>
      </c>
      <c r="H79" s="3">
        <v>2.19</v>
      </c>
      <c r="I79" s="1"/>
      <c r="J79" s="1"/>
      <c r="K79" s="1"/>
      <c r="L79" s="1"/>
      <c r="M79" s="1"/>
    </row>
    <row r="80" spans="1:13" ht="18" customHeight="1" x14ac:dyDescent="0.35">
      <c r="A80" s="1"/>
      <c r="B80" s="1"/>
      <c r="C80" s="1"/>
      <c r="D80" s="8" t="s">
        <v>78</v>
      </c>
      <c r="E80" s="4">
        <v>9.8000000000000004E-2</v>
      </c>
      <c r="F80" s="4">
        <v>8.6999999999999994E-2</v>
      </c>
      <c r="G80" s="3">
        <v>1.56</v>
      </c>
      <c r="H80" s="3">
        <v>1.63</v>
      </c>
      <c r="I80" s="1"/>
      <c r="J80" s="1"/>
      <c r="K80" s="1"/>
      <c r="L80" s="1"/>
      <c r="M80" s="1"/>
    </row>
    <row r="81" spans="1:13" ht="18" customHeight="1" x14ac:dyDescent="0.35">
      <c r="A81" s="1"/>
      <c r="B81" s="1"/>
      <c r="C81" s="1"/>
      <c r="D81" s="8" t="s">
        <v>79</v>
      </c>
      <c r="E81" s="4">
        <v>0.13</v>
      </c>
      <c r="F81" s="4">
        <v>0.12</v>
      </c>
      <c r="G81" s="3">
        <v>1.6</v>
      </c>
      <c r="H81" s="3">
        <v>1.75</v>
      </c>
      <c r="I81" s="1"/>
      <c r="J81" s="1"/>
      <c r="K81" s="1"/>
      <c r="L81" s="1"/>
      <c r="M81" s="1"/>
    </row>
    <row r="82" spans="1:13" ht="18" customHeight="1" x14ac:dyDescent="0.35">
      <c r="A82" s="1"/>
      <c r="B82" s="1"/>
      <c r="C82" s="1"/>
      <c r="D82" s="8" t="s">
        <v>80</v>
      </c>
      <c r="E82" s="4">
        <v>0.104</v>
      </c>
      <c r="F82" s="4">
        <v>8.5999999999999993E-2</v>
      </c>
      <c r="G82" s="3">
        <v>1.67</v>
      </c>
      <c r="H82" s="3">
        <v>1.73</v>
      </c>
      <c r="I82" s="1"/>
      <c r="J82" s="1"/>
      <c r="K82" s="1"/>
      <c r="L82" s="1"/>
      <c r="M82" s="1"/>
    </row>
    <row r="83" spans="1:13" ht="18" customHeight="1" x14ac:dyDescent="0.35">
      <c r="A83" s="1"/>
      <c r="B83" s="1"/>
      <c r="C83" s="1"/>
      <c r="D83" s="8" t="s">
        <v>81</v>
      </c>
      <c r="E83" s="4">
        <v>0.10199999999999999</v>
      </c>
      <c r="F83" s="4">
        <v>8.8999999999999996E-2</v>
      </c>
      <c r="G83" s="3">
        <v>1.83</v>
      </c>
      <c r="H83" s="3">
        <v>2.0499999999999998</v>
      </c>
      <c r="I83" s="1"/>
      <c r="J83" s="1"/>
      <c r="K83" s="1"/>
      <c r="L83" s="1"/>
      <c r="M83" s="1"/>
    </row>
    <row r="84" spans="1:13" ht="18" customHeight="1" x14ac:dyDescent="0.35">
      <c r="A84" s="1"/>
      <c r="B84" s="1"/>
      <c r="C84" s="1"/>
      <c r="D84" s="8" t="s">
        <v>82</v>
      </c>
      <c r="E84" s="4">
        <v>7.3999999999999996E-2</v>
      </c>
      <c r="F84" s="4">
        <v>8.4000000000000005E-2</v>
      </c>
      <c r="G84" s="3">
        <v>1.79</v>
      </c>
      <c r="H84" s="3">
        <v>1.82</v>
      </c>
      <c r="I84" s="1"/>
      <c r="J84" s="1"/>
      <c r="K84" s="1"/>
      <c r="L84" s="1"/>
      <c r="M84" s="1"/>
    </row>
    <row r="85" spans="1:13" ht="18" customHeight="1" x14ac:dyDescent="0.35">
      <c r="A85" s="1"/>
      <c r="B85" s="1"/>
      <c r="C85" s="1"/>
      <c r="D85" s="8" t="s">
        <v>83</v>
      </c>
      <c r="E85" s="4">
        <v>4.8000000000000001E-2</v>
      </c>
      <c r="F85" s="4">
        <v>5.0999999999999997E-2</v>
      </c>
      <c r="G85" s="3">
        <v>1.85</v>
      </c>
      <c r="H85" s="3">
        <v>1.95</v>
      </c>
      <c r="I85" s="1"/>
      <c r="J85" s="1"/>
      <c r="K85" s="1"/>
      <c r="L85" s="1"/>
      <c r="M85" s="1"/>
    </row>
    <row r="86" spans="1:13" ht="18" customHeight="1" x14ac:dyDescent="0.35">
      <c r="A86" s="1"/>
      <c r="B86" s="1"/>
      <c r="C86" s="1"/>
      <c r="D86" s="8" t="s">
        <v>84</v>
      </c>
      <c r="E86" s="4">
        <v>0.28299999999999997</v>
      </c>
      <c r="F86" s="4">
        <v>0.25800000000000001</v>
      </c>
      <c r="G86" s="3">
        <v>1.08</v>
      </c>
      <c r="H86" s="3">
        <v>1.17</v>
      </c>
      <c r="I86" s="1"/>
      <c r="J86" s="1"/>
      <c r="K86" s="1"/>
      <c r="L86" s="1"/>
      <c r="M86" s="1"/>
    </row>
    <row r="87" spans="1:13" ht="18" customHeight="1" x14ac:dyDescent="0.35">
      <c r="A87" s="1"/>
      <c r="B87" s="1"/>
      <c r="C87" s="1"/>
      <c r="D87" s="8" t="s">
        <v>85</v>
      </c>
      <c r="E87" s="4">
        <v>3.4000000000000002E-2</v>
      </c>
      <c r="F87" s="4">
        <v>1.7999999999999999E-2</v>
      </c>
      <c r="G87" s="3">
        <v>2.16</v>
      </c>
      <c r="H87" s="3">
        <v>2.21</v>
      </c>
      <c r="I87" s="1"/>
      <c r="J87" s="1"/>
      <c r="K87" s="1"/>
      <c r="L87" s="1"/>
      <c r="M87" s="1"/>
    </row>
    <row r="88" spans="1:13" ht="18" customHeight="1" x14ac:dyDescent="0.35">
      <c r="A88" s="1"/>
      <c r="B88" s="1"/>
      <c r="C88" s="1"/>
      <c r="D88" s="8" t="s">
        <v>86</v>
      </c>
      <c r="E88" s="4">
        <v>2.1999999999999999E-2</v>
      </c>
      <c r="F88" s="4">
        <v>4.2999999999999997E-2</v>
      </c>
      <c r="G88" s="3">
        <v>1.87</v>
      </c>
      <c r="H88" s="3">
        <v>1.85</v>
      </c>
      <c r="I88" s="1"/>
      <c r="J88" s="1"/>
      <c r="K88" s="1"/>
      <c r="L88" s="1"/>
      <c r="M88" s="1"/>
    </row>
    <row r="89" spans="1:13" ht="18" customHeight="1" x14ac:dyDescent="0.35">
      <c r="A89" s="1"/>
      <c r="B89" s="1"/>
      <c r="C89" s="1"/>
      <c r="D89" s="8" t="s">
        <v>87</v>
      </c>
      <c r="E89" s="4">
        <v>0.08</v>
      </c>
      <c r="F89" s="4">
        <v>5.7000000000000002E-2</v>
      </c>
      <c r="G89" s="3">
        <v>1.88</v>
      </c>
      <c r="H89" s="3">
        <v>1.95</v>
      </c>
      <c r="I89" s="1"/>
      <c r="J89" s="1"/>
      <c r="K89" s="1"/>
      <c r="L89" s="1"/>
      <c r="M89" s="1"/>
    </row>
    <row r="90" spans="1:13" ht="18" customHeight="1" x14ac:dyDescent="0.35">
      <c r="A90" s="1"/>
      <c r="B90" s="1"/>
      <c r="C90" s="1"/>
      <c r="D90" s="8" t="s">
        <v>88</v>
      </c>
      <c r="E90" s="4">
        <v>0.123</v>
      </c>
      <c r="F90" s="4">
        <v>0.11600000000000001</v>
      </c>
      <c r="G90" s="3">
        <v>1.54</v>
      </c>
      <c r="H90" s="3">
        <v>1.64</v>
      </c>
      <c r="I90" s="1"/>
      <c r="J90" s="1"/>
      <c r="K90" s="1"/>
      <c r="L90" s="1"/>
      <c r="M90" s="1"/>
    </row>
    <row r="91" spans="1:13" ht="18" customHeight="1" x14ac:dyDescent="0.35">
      <c r="A91" s="1"/>
      <c r="B91" s="1"/>
      <c r="C91" s="1"/>
      <c r="D91" s="8" t="s">
        <v>89</v>
      </c>
      <c r="E91" s="4">
        <v>0.11700000000000001</v>
      </c>
      <c r="F91" s="4">
        <v>0.115</v>
      </c>
      <c r="G91" s="3">
        <v>1.54</v>
      </c>
      <c r="H91" s="3">
        <v>1.48</v>
      </c>
      <c r="I91" s="1"/>
      <c r="J91" s="1"/>
      <c r="K91" s="1"/>
      <c r="L91" s="1"/>
      <c r="M91" s="1"/>
    </row>
    <row r="92" spans="1:13" ht="18" customHeight="1" x14ac:dyDescent="0.35">
      <c r="A92" s="1"/>
      <c r="B92" s="1"/>
      <c r="C92" s="1"/>
      <c r="D92" s="8" t="s">
        <v>90</v>
      </c>
      <c r="E92" s="4">
        <v>0.13200000000000001</v>
      </c>
      <c r="F92" s="4">
        <v>0.11600000000000001</v>
      </c>
      <c r="G92" s="3">
        <v>1.64</v>
      </c>
      <c r="H92" s="3">
        <v>1.65</v>
      </c>
      <c r="I92" s="1"/>
      <c r="J92" s="1"/>
      <c r="K92" s="1"/>
      <c r="L92" s="1"/>
      <c r="M92" s="1"/>
    </row>
    <row r="93" spans="1:13" ht="18" customHeight="1" x14ac:dyDescent="0.35">
      <c r="A93" s="1"/>
      <c r="B93" s="1"/>
      <c r="C93" s="1"/>
      <c r="D93" s="8" t="s">
        <v>91</v>
      </c>
      <c r="E93" s="4">
        <v>4.8000000000000001E-2</v>
      </c>
      <c r="F93" s="4">
        <v>7.3999999999999996E-2</v>
      </c>
      <c r="G93" s="3">
        <v>2.0299999999999998</v>
      </c>
      <c r="H93" s="3">
        <v>2.0099999999999998</v>
      </c>
      <c r="I93" s="1"/>
      <c r="J93" s="1"/>
      <c r="K93" s="1"/>
      <c r="L93" s="1"/>
      <c r="M93" s="1"/>
    </row>
    <row r="94" spans="1:13" ht="18" customHeight="1" x14ac:dyDescent="0.35">
      <c r="A94" s="1"/>
      <c r="B94" s="1"/>
      <c r="C94" s="1"/>
      <c r="D94" s="8" t="s">
        <v>92</v>
      </c>
      <c r="E94" s="4">
        <v>7.0000000000000007E-2</v>
      </c>
      <c r="F94" s="4">
        <v>8.7999999999999995E-2</v>
      </c>
      <c r="G94" s="3">
        <v>1.66</v>
      </c>
      <c r="H94" s="3">
        <v>1.67</v>
      </c>
      <c r="I94" s="1"/>
      <c r="J94" s="1"/>
      <c r="K94" s="1"/>
      <c r="L94" s="1"/>
      <c r="M94" s="1"/>
    </row>
    <row r="95" spans="1:13" ht="18" customHeight="1" x14ac:dyDescent="0.35">
      <c r="A95" s="1"/>
      <c r="B95" s="1"/>
      <c r="C95" s="1"/>
      <c r="D95" s="8" t="s">
        <v>93</v>
      </c>
      <c r="E95" s="4">
        <v>8.8999999999999996E-2</v>
      </c>
      <c r="F95" s="4">
        <v>7.0000000000000007E-2</v>
      </c>
      <c r="G95" s="3">
        <v>1.65</v>
      </c>
      <c r="H95" s="3">
        <v>1.64</v>
      </c>
      <c r="I95" s="1"/>
      <c r="J95" s="1"/>
      <c r="K95" s="1"/>
      <c r="L95" s="1"/>
      <c r="M95" s="1"/>
    </row>
    <row r="96" spans="1:13" ht="18" customHeight="1" x14ac:dyDescent="0.35">
      <c r="A96" s="1"/>
      <c r="B96" s="1"/>
      <c r="C96" s="1"/>
      <c r="D96" s="8" t="s">
        <v>94</v>
      </c>
      <c r="E96" s="4">
        <v>3.1E-2</v>
      </c>
      <c r="F96" s="4">
        <v>2.7E-2</v>
      </c>
      <c r="G96" s="3">
        <v>2.37</v>
      </c>
      <c r="H96" s="3">
        <v>2.27</v>
      </c>
      <c r="I96" s="1"/>
      <c r="J96" s="1"/>
      <c r="K96" s="1"/>
      <c r="L96" s="1"/>
      <c r="M96" s="1"/>
    </row>
    <row r="97" spans="1:13" ht="18" customHeight="1" x14ac:dyDescent="0.35">
      <c r="A97" s="1"/>
      <c r="B97" s="1"/>
      <c r="C97" s="1"/>
      <c r="D97" s="8" t="s">
        <v>95</v>
      </c>
      <c r="E97" s="4">
        <v>4.3999999999999997E-2</v>
      </c>
      <c r="F97" s="4">
        <v>4.8000000000000001E-2</v>
      </c>
      <c r="G97" s="3">
        <v>1.89</v>
      </c>
      <c r="H97" s="3">
        <v>1.86</v>
      </c>
      <c r="I97" s="1"/>
      <c r="J97" s="1"/>
      <c r="K97" s="1"/>
      <c r="L97" s="1"/>
      <c r="M97" s="1"/>
    </row>
    <row r="98" spans="1:13" ht="18" customHeight="1" x14ac:dyDescent="0.35">
      <c r="A98" s="1"/>
      <c r="B98" s="1"/>
      <c r="C98" s="1"/>
      <c r="D98" s="8" t="s">
        <v>96</v>
      </c>
      <c r="E98" s="4">
        <v>8.7999999999999995E-2</v>
      </c>
      <c r="F98" s="4">
        <v>8.2000000000000003E-2</v>
      </c>
      <c r="G98" s="3">
        <v>1.45</v>
      </c>
      <c r="H98" s="3">
        <v>1.49</v>
      </c>
      <c r="I98" s="1"/>
      <c r="J98" s="1"/>
      <c r="K98" s="1"/>
      <c r="L98" s="1"/>
      <c r="M98" s="1"/>
    </row>
    <row r="99" spans="1:13" ht="18" customHeight="1" x14ac:dyDescent="0.35">
      <c r="A99" s="1"/>
      <c r="B99" s="1"/>
      <c r="C99" s="1"/>
      <c r="D99" s="8" t="s">
        <v>97</v>
      </c>
      <c r="E99" s="4">
        <v>0.08</v>
      </c>
      <c r="F99" s="4">
        <v>0.06</v>
      </c>
      <c r="G99" s="3">
        <v>1.65</v>
      </c>
      <c r="H99" s="3">
        <v>1.69</v>
      </c>
      <c r="I99" s="1"/>
      <c r="J99" s="1"/>
      <c r="K99" s="1"/>
      <c r="L99" s="1"/>
      <c r="M99" s="1"/>
    </row>
    <row r="100" spans="1:13" ht="18" customHeight="1" x14ac:dyDescent="0.35">
      <c r="A100" s="1"/>
      <c r="B100" s="1"/>
      <c r="C100" s="1"/>
      <c r="D100" s="8" t="s">
        <v>98</v>
      </c>
      <c r="E100" s="4">
        <v>6.0999999999999999E-2</v>
      </c>
      <c r="F100" s="4">
        <v>4.8000000000000001E-2</v>
      </c>
      <c r="G100" s="3">
        <v>1.8</v>
      </c>
      <c r="H100" s="3">
        <v>1.83</v>
      </c>
      <c r="I100" s="1"/>
      <c r="J100" s="1"/>
      <c r="K100" s="1"/>
      <c r="L100" s="1"/>
      <c r="M100" s="1"/>
    </row>
    <row r="101" spans="1:13" ht="18" customHeight="1" x14ac:dyDescent="0.35">
      <c r="A101" s="1"/>
      <c r="B101" s="1"/>
      <c r="C101" s="1"/>
      <c r="D101" s="8" t="s">
        <v>99</v>
      </c>
      <c r="E101" s="4">
        <v>4.4999999999999998E-2</v>
      </c>
      <c r="F101" s="4">
        <v>5.1999999999999998E-2</v>
      </c>
      <c r="G101" s="3">
        <v>2.1</v>
      </c>
      <c r="H101" s="3">
        <v>2.12</v>
      </c>
      <c r="I101" s="1"/>
      <c r="J101" s="1"/>
      <c r="K101" s="1"/>
      <c r="L101" s="1"/>
      <c r="M101" s="1"/>
    </row>
    <row r="102" spans="1:13" ht="18" customHeight="1" x14ac:dyDescent="0.35">
      <c r="A102" s="1"/>
      <c r="B102" s="1"/>
      <c r="C102" s="1"/>
      <c r="D102" s="8" t="s">
        <v>100</v>
      </c>
      <c r="E102" s="4">
        <v>0.114</v>
      </c>
      <c r="F102" s="4">
        <v>0.124</v>
      </c>
      <c r="G102" s="3">
        <v>1.64</v>
      </c>
      <c r="H102" s="3">
        <v>1.63</v>
      </c>
      <c r="I102" s="1"/>
      <c r="J102" s="1"/>
      <c r="K102" s="1"/>
      <c r="L102" s="1"/>
      <c r="M102" s="1"/>
    </row>
    <row r="103" spans="1:13" ht="18" customHeight="1" x14ac:dyDescent="0.35">
      <c r="A103" s="1"/>
      <c r="B103" s="1"/>
      <c r="C103" s="1"/>
      <c r="D103" s="8" t="s">
        <v>101</v>
      </c>
      <c r="E103" s="4">
        <v>1.0999999999999999E-2</v>
      </c>
      <c r="F103" s="4">
        <v>0.02</v>
      </c>
      <c r="G103" s="3">
        <v>2.0499999999999998</v>
      </c>
      <c r="H103" s="3">
        <v>2</v>
      </c>
      <c r="I103" s="1"/>
      <c r="J103" s="1"/>
      <c r="K103" s="1"/>
      <c r="L103" s="1"/>
      <c r="M103" s="1"/>
    </row>
    <row r="104" spans="1:13" ht="18" customHeight="1" x14ac:dyDescent="0.35">
      <c r="A104" s="1"/>
      <c r="B104" s="1"/>
      <c r="C104" s="1"/>
      <c r="D104" s="8" t="s">
        <v>102</v>
      </c>
      <c r="E104" s="4">
        <v>5.6000000000000001E-2</v>
      </c>
      <c r="F104" s="4">
        <v>5.5E-2</v>
      </c>
      <c r="G104" s="3">
        <v>1.96</v>
      </c>
      <c r="H104" s="3">
        <v>2.02</v>
      </c>
      <c r="I104" s="1"/>
      <c r="J104" s="1"/>
      <c r="K104" s="1"/>
      <c r="L104" s="1"/>
      <c r="M104" s="1"/>
    </row>
    <row r="105" spans="1:13" ht="18" customHeight="1" x14ac:dyDescent="0.35">
      <c r="A105" s="1"/>
      <c r="B105" s="1"/>
      <c r="C105" s="1"/>
      <c r="D105" s="8" t="s">
        <v>103</v>
      </c>
      <c r="E105" s="4">
        <v>0.104</v>
      </c>
      <c r="F105" s="4">
        <v>0.114</v>
      </c>
      <c r="G105" s="3">
        <v>1.48</v>
      </c>
      <c r="H105" s="3">
        <v>1.44</v>
      </c>
      <c r="I105" s="1"/>
      <c r="J105" s="1"/>
      <c r="K105" s="1"/>
      <c r="L105" s="1"/>
      <c r="M105" s="1"/>
    </row>
    <row r="106" spans="1:13" ht="18" customHeight="1" x14ac:dyDescent="0.35">
      <c r="A106" s="1"/>
      <c r="B106" s="1"/>
      <c r="C106" s="1"/>
      <c r="D106" s="8" t="s">
        <v>104</v>
      </c>
      <c r="E106" s="4">
        <v>5.2999999999999999E-2</v>
      </c>
      <c r="F106" s="4">
        <v>4.5999999999999999E-2</v>
      </c>
      <c r="G106" s="3">
        <v>2.23</v>
      </c>
      <c r="H106" s="3">
        <v>2.19</v>
      </c>
      <c r="I106" s="1"/>
      <c r="J106" s="1"/>
      <c r="K106" s="1"/>
      <c r="L106" s="1"/>
      <c r="M106" s="1"/>
    </row>
    <row r="107" spans="1:13" ht="18" customHeight="1" x14ac:dyDescent="0.35">
      <c r="A107" s="1"/>
      <c r="B107" s="1"/>
      <c r="C107" s="1"/>
      <c r="D107" s="8" t="s">
        <v>105</v>
      </c>
      <c r="E107" s="4">
        <v>4.5999999999999999E-2</v>
      </c>
      <c r="F107" s="4">
        <v>4.3999999999999997E-2</v>
      </c>
      <c r="G107" s="3">
        <v>1.99</v>
      </c>
      <c r="H107" s="3">
        <v>2.04</v>
      </c>
      <c r="I107" s="1"/>
      <c r="J107" s="1"/>
      <c r="K107" s="1"/>
      <c r="L107" s="1"/>
      <c r="M107" s="1"/>
    </row>
    <row r="108" spans="1:13" ht="18" customHeight="1" x14ac:dyDescent="0.35">
      <c r="A108" s="1"/>
      <c r="B108" s="1"/>
      <c r="C108" s="1"/>
      <c r="D108" s="8" t="s">
        <v>106</v>
      </c>
      <c r="E108" s="4">
        <v>1.9E-2</v>
      </c>
      <c r="F108" s="4">
        <v>1.7000000000000001E-2</v>
      </c>
      <c r="G108" s="3">
        <v>2.04</v>
      </c>
      <c r="H108" s="3">
        <v>2.08</v>
      </c>
      <c r="I108" s="1"/>
      <c r="J108" s="1"/>
      <c r="K108" s="1"/>
      <c r="L108" s="1"/>
      <c r="M108" s="1"/>
    </row>
    <row r="109" spans="1:13" ht="18" customHeight="1" x14ac:dyDescent="0.35">
      <c r="A109" s="1"/>
      <c r="B109" s="1"/>
      <c r="C109" s="1"/>
      <c r="D109" s="8" t="s">
        <v>107</v>
      </c>
      <c r="E109" s="4">
        <v>8.4000000000000005E-2</v>
      </c>
      <c r="F109" s="4">
        <v>0.09</v>
      </c>
      <c r="G109" s="3">
        <v>1.66</v>
      </c>
      <c r="H109" s="3">
        <v>1.72</v>
      </c>
      <c r="I109" s="1"/>
      <c r="J109" s="1"/>
      <c r="K109" s="1"/>
      <c r="L109" s="1"/>
      <c r="M109" s="1"/>
    </row>
    <row r="110" spans="1:13" ht="18" customHeight="1" x14ac:dyDescent="0.35">
      <c r="A110" s="1"/>
      <c r="B110" s="1"/>
      <c r="C110" s="1"/>
      <c r="D110" s="8" t="s">
        <v>108</v>
      </c>
      <c r="E110" s="4">
        <v>0.11700000000000001</v>
      </c>
      <c r="F110" s="4">
        <v>0.114</v>
      </c>
      <c r="G110" s="3">
        <v>1.65</v>
      </c>
      <c r="H110" s="3">
        <v>1.67</v>
      </c>
      <c r="I110" s="1"/>
      <c r="J110" s="1"/>
      <c r="K110" s="1"/>
      <c r="L110" s="1"/>
      <c r="M110" s="1"/>
    </row>
    <row r="111" spans="1:13" ht="18" customHeight="1" x14ac:dyDescent="0.35">
      <c r="A111" s="1"/>
      <c r="B111" s="1"/>
      <c r="C111" s="1"/>
      <c r="D111" s="8" t="s">
        <v>109</v>
      </c>
      <c r="E111" s="4">
        <v>3.7999999999999999E-2</v>
      </c>
      <c r="F111" s="4">
        <v>3.3000000000000002E-2</v>
      </c>
      <c r="G111" s="3">
        <v>2.0299999999999998</v>
      </c>
      <c r="H111" s="3">
        <v>2.0299999999999998</v>
      </c>
      <c r="I111" s="1"/>
      <c r="J111" s="1"/>
      <c r="K111" s="1"/>
      <c r="L111" s="1"/>
      <c r="M111" s="1"/>
    </row>
    <row r="112" spans="1:13" ht="18" customHeight="1" x14ac:dyDescent="0.35">
      <c r="A112" s="1"/>
      <c r="B112" s="1"/>
      <c r="C112" s="1"/>
      <c r="D112" s="8" t="s">
        <v>110</v>
      </c>
      <c r="E112" s="4">
        <v>0.125</v>
      </c>
      <c r="F112" s="4">
        <v>0.12</v>
      </c>
      <c r="G112" s="3">
        <v>1.51</v>
      </c>
      <c r="H112" s="3">
        <v>1.56</v>
      </c>
      <c r="I112" s="1"/>
      <c r="J112" s="1"/>
      <c r="K112" s="1"/>
      <c r="L112" s="1"/>
      <c r="M112" s="1"/>
    </row>
    <row r="113" spans="1:13" ht="18" customHeight="1" x14ac:dyDescent="0.35">
      <c r="A113" s="1"/>
      <c r="B113" s="1"/>
      <c r="C113" s="1"/>
      <c r="D113" s="8" t="s">
        <v>111</v>
      </c>
      <c r="E113" s="4">
        <v>5.7000000000000002E-2</v>
      </c>
      <c r="F113" s="4">
        <v>5.8000000000000003E-2</v>
      </c>
      <c r="G113" s="3">
        <v>1.92</v>
      </c>
      <c r="H113" s="3">
        <v>1.92</v>
      </c>
      <c r="I113" s="1"/>
      <c r="J113" s="1"/>
      <c r="K113" s="1"/>
      <c r="L113" s="1"/>
      <c r="M113" s="1"/>
    </row>
    <row r="114" spans="1:13" ht="18" customHeight="1" x14ac:dyDescent="0.35">
      <c r="A114" s="1"/>
      <c r="B114" s="1"/>
      <c r="C114" s="1"/>
      <c r="D114" s="8" t="s">
        <v>112</v>
      </c>
      <c r="E114" s="4">
        <v>8.5999999999999993E-2</v>
      </c>
      <c r="F114" s="4">
        <v>8.5000000000000006E-2</v>
      </c>
      <c r="G114" s="3">
        <v>1.61</v>
      </c>
      <c r="H114" s="3">
        <v>1.66</v>
      </c>
      <c r="I114" s="1"/>
      <c r="J114" s="1"/>
      <c r="K114" s="1"/>
      <c r="L114" s="1"/>
      <c r="M114" s="1"/>
    </row>
    <row r="115" spans="1:13" ht="18" customHeight="1" x14ac:dyDescent="0.35">
      <c r="A115" s="1"/>
      <c r="B115" s="1"/>
      <c r="C115" s="1"/>
      <c r="D115" s="8" t="s">
        <v>113</v>
      </c>
      <c r="E115" s="4">
        <v>6.0999999999999999E-2</v>
      </c>
      <c r="F115" s="4">
        <v>7.2999999999999995E-2</v>
      </c>
      <c r="G115" s="3">
        <v>1.64</v>
      </c>
      <c r="H115" s="3">
        <v>1.61</v>
      </c>
      <c r="I115" s="1"/>
      <c r="J115" s="1"/>
      <c r="K115" s="1"/>
      <c r="L115" s="1"/>
      <c r="M115" s="1"/>
    </row>
    <row r="116" spans="1:13" ht="18" customHeight="1" x14ac:dyDescent="0.35">
      <c r="A116" s="1"/>
      <c r="B116" s="1"/>
      <c r="C116" s="1"/>
      <c r="D116" s="8" t="s">
        <v>114</v>
      </c>
      <c r="E116" s="4">
        <v>9.8000000000000004E-2</v>
      </c>
      <c r="F116" s="4">
        <v>8.5000000000000006E-2</v>
      </c>
      <c r="G116" s="3">
        <v>1.68</v>
      </c>
      <c r="H116" s="3">
        <v>1.87</v>
      </c>
      <c r="I116" s="1"/>
      <c r="J116" s="1"/>
      <c r="K116" s="1"/>
      <c r="L116" s="1"/>
      <c r="M116" s="1"/>
    </row>
    <row r="117" spans="1:13" ht="18" customHeight="1" x14ac:dyDescent="0.35">
      <c r="A117" s="1"/>
      <c r="B117" s="1"/>
      <c r="C117" s="1"/>
      <c r="D117" s="8" t="s">
        <v>115</v>
      </c>
      <c r="E117" s="4">
        <v>6.7000000000000004E-2</v>
      </c>
      <c r="F117" s="4">
        <v>7.8E-2</v>
      </c>
      <c r="G117" s="3">
        <v>1.75</v>
      </c>
      <c r="H117" s="3">
        <v>1.69</v>
      </c>
      <c r="I117" s="1"/>
      <c r="J117" s="1"/>
      <c r="K117" s="1"/>
      <c r="L117" s="1"/>
      <c r="M117" s="1"/>
    </row>
    <row r="118" spans="1:13" ht="18" customHeight="1" x14ac:dyDescent="0.35">
      <c r="A118" s="1"/>
      <c r="B118" s="1"/>
      <c r="C118" s="1"/>
      <c r="D118" s="8" t="s">
        <v>116</v>
      </c>
      <c r="E118" s="4">
        <v>0.30299999999999999</v>
      </c>
      <c r="F118" s="4">
        <v>0.32600000000000001</v>
      </c>
      <c r="G118" s="3">
        <v>1</v>
      </c>
      <c r="H118" s="3">
        <v>0.99</v>
      </c>
      <c r="I118" s="1"/>
      <c r="J118" s="1"/>
      <c r="K118" s="1"/>
      <c r="L118" s="1"/>
      <c r="M118" s="1"/>
    </row>
    <row r="119" spans="1:13" ht="18" customHeight="1" x14ac:dyDescent="0.35">
      <c r="A119" s="1"/>
      <c r="B119" s="1"/>
      <c r="C119" s="1"/>
      <c r="D119" s="8" t="s">
        <v>117</v>
      </c>
      <c r="E119" s="4">
        <v>0.06</v>
      </c>
      <c r="F119" s="4">
        <v>5.7000000000000002E-2</v>
      </c>
      <c r="G119" s="3">
        <v>2.08</v>
      </c>
      <c r="H119" s="3">
        <v>2.12</v>
      </c>
      <c r="I119" s="1"/>
      <c r="J119" s="1"/>
      <c r="K119" s="1"/>
      <c r="L119" s="1"/>
      <c r="M119" s="1"/>
    </row>
    <row r="120" spans="1:13" ht="18" customHeight="1" x14ac:dyDescent="0.35">
      <c r="A120" s="1"/>
      <c r="B120" s="1"/>
      <c r="C120" s="1"/>
      <c r="D120" s="8" t="s">
        <v>118</v>
      </c>
      <c r="E120" s="4">
        <v>2.8000000000000001E-2</v>
      </c>
      <c r="F120" s="4">
        <v>0.05</v>
      </c>
      <c r="G120" s="3">
        <v>1.79</v>
      </c>
      <c r="H120" s="3">
        <v>1.74</v>
      </c>
      <c r="I120" s="1"/>
      <c r="J120" s="1"/>
      <c r="K120" s="1"/>
      <c r="L120" s="1"/>
      <c r="M120" s="1"/>
    </row>
    <row r="121" spans="1:13" ht="18" customHeight="1" x14ac:dyDescent="0.35">
      <c r="A121" s="1"/>
      <c r="B121" s="1"/>
      <c r="C121" s="1"/>
      <c r="D121" s="8" t="s">
        <v>119</v>
      </c>
      <c r="E121" s="4">
        <v>0.126</v>
      </c>
      <c r="F121" s="4">
        <v>0.122</v>
      </c>
      <c r="G121" s="3">
        <v>1.53</v>
      </c>
      <c r="H121" s="3">
        <v>1.58</v>
      </c>
      <c r="I121" s="1"/>
      <c r="J121" s="1"/>
      <c r="K121" s="1"/>
      <c r="L121" s="1"/>
      <c r="M121" s="1"/>
    </row>
    <row r="122" spans="1:13" ht="18" customHeight="1" x14ac:dyDescent="0.35">
      <c r="A122" s="1"/>
      <c r="B122" s="1"/>
      <c r="C122" s="1"/>
      <c r="D122" s="8" t="s">
        <v>120</v>
      </c>
      <c r="E122" s="4">
        <v>8.6999999999999994E-2</v>
      </c>
      <c r="F122" s="4">
        <v>9.0999999999999998E-2</v>
      </c>
      <c r="G122" s="3">
        <v>1.65</v>
      </c>
      <c r="H122" s="3">
        <v>1.66</v>
      </c>
      <c r="I122" s="1"/>
      <c r="J122" s="1"/>
      <c r="K122" s="1"/>
      <c r="L122" s="1"/>
      <c r="M122" s="1"/>
    </row>
    <row r="123" spans="1:13" ht="18" customHeight="1" x14ac:dyDescent="0.35">
      <c r="A123" s="1"/>
      <c r="B123" s="1"/>
      <c r="C123" s="1"/>
      <c r="D123" s="8" t="s">
        <v>121</v>
      </c>
      <c r="E123" s="4">
        <v>2.7E-2</v>
      </c>
      <c r="F123" s="4">
        <v>1.4999999999999999E-2</v>
      </c>
      <c r="G123" s="3">
        <v>2.0699999999999998</v>
      </c>
      <c r="H123" s="3">
        <v>2.04</v>
      </c>
      <c r="I123" s="1"/>
      <c r="J123" s="1"/>
      <c r="K123" s="1"/>
      <c r="L123" s="1"/>
      <c r="M123" s="1"/>
    </row>
    <row r="124" spans="1:13" ht="18" customHeight="1" x14ac:dyDescent="0.35">
      <c r="A124" s="1"/>
      <c r="B124" s="1"/>
      <c r="C124" s="1"/>
      <c r="D124" s="8" t="s">
        <v>122</v>
      </c>
      <c r="E124" s="4">
        <v>7.5999999999999998E-2</v>
      </c>
      <c r="F124" s="4">
        <v>5.8999999999999997E-2</v>
      </c>
      <c r="G124" s="3">
        <v>1.7</v>
      </c>
      <c r="H124" s="3">
        <v>1.86</v>
      </c>
      <c r="I124" s="1"/>
      <c r="J124" s="1"/>
      <c r="K124" s="1"/>
      <c r="L124" s="1"/>
      <c r="M124" s="1"/>
    </row>
    <row r="125" spans="1:13" ht="18" customHeight="1" x14ac:dyDescent="0.35">
      <c r="A125" s="1"/>
      <c r="B125" s="1"/>
      <c r="C125" s="1"/>
      <c r="D125" s="8" t="s">
        <v>123</v>
      </c>
      <c r="E125" s="4">
        <v>0.114</v>
      </c>
      <c r="F125" s="4">
        <v>9.7000000000000003E-2</v>
      </c>
      <c r="G125" s="3">
        <v>1.52</v>
      </c>
      <c r="H125" s="3">
        <v>1.53</v>
      </c>
      <c r="I125" s="1"/>
      <c r="J125" s="1"/>
      <c r="K125" s="1"/>
      <c r="L125" s="1"/>
      <c r="M125" s="1"/>
    </row>
    <row r="126" spans="1:13" ht="18" customHeight="1" x14ac:dyDescent="0.35">
      <c r="A126" s="1"/>
      <c r="B126" s="1"/>
      <c r="C126" s="1"/>
      <c r="D126" s="8" t="s">
        <v>124</v>
      </c>
      <c r="E126" s="4">
        <v>0.16600000000000001</v>
      </c>
      <c r="F126" s="4">
        <v>0.17199999999999999</v>
      </c>
      <c r="G126" s="3">
        <v>1.4</v>
      </c>
      <c r="H126" s="3">
        <v>1.4</v>
      </c>
      <c r="I126" s="1"/>
      <c r="J126" s="1"/>
      <c r="K126" s="1"/>
      <c r="L126" s="1"/>
      <c r="M126" s="1"/>
    </row>
    <row r="127" spans="1:13" ht="18" customHeight="1" x14ac:dyDescent="0.35">
      <c r="A127" s="1"/>
      <c r="B127" s="1"/>
      <c r="C127" s="1"/>
      <c r="D127" s="8" t="s">
        <v>125</v>
      </c>
      <c r="E127" s="4">
        <v>8.3000000000000004E-2</v>
      </c>
      <c r="F127" s="4">
        <v>8.1000000000000003E-2</v>
      </c>
      <c r="G127" s="3">
        <v>1.58</v>
      </c>
      <c r="H127" s="3">
        <v>1.59</v>
      </c>
      <c r="I127" s="1"/>
      <c r="J127" s="1"/>
      <c r="K127" s="1"/>
      <c r="L127" s="1"/>
      <c r="M127" s="1"/>
    </row>
    <row r="128" spans="1:13" ht="18" customHeight="1" x14ac:dyDescent="0.35">
      <c r="A128" s="1"/>
      <c r="B128" s="1"/>
      <c r="C128" s="1"/>
      <c r="D128" s="8" t="s">
        <v>126</v>
      </c>
      <c r="E128" s="4">
        <v>2.5999999999999999E-2</v>
      </c>
      <c r="F128" s="4">
        <v>2.1999999999999999E-2</v>
      </c>
      <c r="G128" s="3">
        <v>1.98</v>
      </c>
      <c r="H128" s="3">
        <v>1.99</v>
      </c>
      <c r="I128" s="1"/>
      <c r="J128" s="1"/>
      <c r="K128" s="1"/>
      <c r="L128" s="1"/>
      <c r="M128" s="1"/>
    </row>
    <row r="129" spans="1:13" ht="18" customHeight="1" x14ac:dyDescent="0.35">
      <c r="A129" s="1"/>
      <c r="B129" s="1"/>
      <c r="C129" s="1"/>
      <c r="D129" s="8" t="s">
        <v>127</v>
      </c>
      <c r="E129" s="4">
        <v>6.6000000000000003E-2</v>
      </c>
      <c r="F129" s="4">
        <v>6.3E-2</v>
      </c>
      <c r="G129" s="3">
        <v>1.68</v>
      </c>
      <c r="H129" s="3">
        <v>1.7</v>
      </c>
      <c r="I129" s="1"/>
      <c r="J129" s="1"/>
      <c r="K129" s="1"/>
      <c r="L129" s="1"/>
      <c r="M129" s="1"/>
    </row>
    <row r="130" spans="1:13" ht="18" customHeight="1" x14ac:dyDescent="0.35">
      <c r="A130" s="1"/>
      <c r="B130" s="1"/>
      <c r="C130" s="1"/>
      <c r="D130" s="8" t="s">
        <v>128</v>
      </c>
      <c r="E130" s="4">
        <v>7.4999999999999997E-2</v>
      </c>
      <c r="F130" s="4">
        <v>5.8000000000000003E-2</v>
      </c>
      <c r="G130" s="3">
        <v>1.7</v>
      </c>
      <c r="H130" s="3">
        <v>1.7</v>
      </c>
      <c r="I130" s="1"/>
      <c r="J130" s="1"/>
      <c r="K130" s="1"/>
      <c r="L130" s="1"/>
      <c r="M130" s="1"/>
    </row>
    <row r="131" spans="1:13" ht="18" customHeight="1" x14ac:dyDescent="0.35">
      <c r="A131" s="1"/>
      <c r="B131" s="1"/>
      <c r="C131" s="1"/>
      <c r="D131" s="8" t="s">
        <v>129</v>
      </c>
      <c r="E131" s="4">
        <v>0.105</v>
      </c>
      <c r="F131" s="4">
        <v>8.6999999999999994E-2</v>
      </c>
      <c r="G131" s="3">
        <v>1.54</v>
      </c>
      <c r="H131" s="3">
        <v>1.63</v>
      </c>
      <c r="I131" s="1"/>
      <c r="J131" s="1"/>
      <c r="K131" s="1"/>
      <c r="L131" s="1"/>
      <c r="M131" s="1"/>
    </row>
    <row r="132" spans="1:13" ht="18" customHeight="1" x14ac:dyDescent="0.35">
      <c r="A132" s="1"/>
      <c r="B132" s="1"/>
      <c r="C132" s="1"/>
      <c r="D132" s="8" t="s">
        <v>130</v>
      </c>
      <c r="E132" s="4">
        <v>9.8000000000000004E-2</v>
      </c>
      <c r="F132" s="4">
        <v>9.8000000000000004E-2</v>
      </c>
      <c r="G132" s="3">
        <v>1.63</v>
      </c>
      <c r="H132" s="3">
        <v>1.69</v>
      </c>
      <c r="I132" s="1"/>
      <c r="J132" s="1"/>
      <c r="K132" s="1"/>
      <c r="L132" s="1"/>
      <c r="M132" s="1"/>
    </row>
    <row r="133" spans="1:13" ht="18" customHeight="1" x14ac:dyDescent="0.35">
      <c r="A133" s="1"/>
      <c r="B133" s="1"/>
      <c r="C133" s="1"/>
      <c r="D133" s="8" t="s">
        <v>131</v>
      </c>
      <c r="E133" s="4">
        <v>0.05</v>
      </c>
      <c r="F133" s="4">
        <v>0.04</v>
      </c>
      <c r="G133" s="3">
        <v>1.77</v>
      </c>
      <c r="H133" s="3">
        <v>1.83</v>
      </c>
      <c r="I133" s="1"/>
      <c r="J133" s="1"/>
      <c r="K133" s="1"/>
      <c r="L133" s="1"/>
      <c r="M133" s="1"/>
    </row>
    <row r="134" spans="1:13" ht="18" customHeight="1" x14ac:dyDescent="0.35">
      <c r="A134" s="1"/>
      <c r="B134" s="1"/>
      <c r="C134" s="1"/>
      <c r="D134" s="8" t="s">
        <v>132</v>
      </c>
      <c r="E134" s="4">
        <v>4.4999999999999998E-2</v>
      </c>
      <c r="F134" s="4">
        <v>4.9000000000000002E-2</v>
      </c>
      <c r="G134" s="3">
        <v>1.72</v>
      </c>
      <c r="H134" s="3">
        <v>1.75</v>
      </c>
      <c r="I134" s="1"/>
      <c r="J134" s="1"/>
      <c r="K134" s="1"/>
      <c r="L134" s="1"/>
      <c r="M134" s="1"/>
    </row>
    <row r="135" spans="1:13" ht="18" customHeight="1" x14ac:dyDescent="0.35">
      <c r="A135" s="1"/>
      <c r="B135" s="1"/>
      <c r="C135" s="1"/>
      <c r="D135" s="8" t="s">
        <v>133</v>
      </c>
      <c r="E135" s="4">
        <v>0.11</v>
      </c>
      <c r="F135" s="4">
        <v>7.5999999999999998E-2</v>
      </c>
      <c r="G135" s="3">
        <v>1.6</v>
      </c>
      <c r="H135" s="3">
        <v>1.68</v>
      </c>
      <c r="I135" s="1"/>
      <c r="J135" s="1"/>
      <c r="K135" s="1"/>
      <c r="L135" s="1"/>
      <c r="M135" s="1"/>
    </row>
    <row r="136" spans="1:13" ht="18" customHeight="1" x14ac:dyDescent="0.35">
      <c r="A136" s="1"/>
      <c r="B136" s="1"/>
      <c r="C136" s="1"/>
      <c r="D136" s="8" t="s">
        <v>134</v>
      </c>
      <c r="E136" s="4">
        <v>8.3000000000000004E-2</v>
      </c>
      <c r="F136" s="4">
        <v>8.6999999999999994E-2</v>
      </c>
      <c r="G136" s="3">
        <v>1.62</v>
      </c>
      <c r="H136" s="3">
        <v>1.62</v>
      </c>
      <c r="I136" s="1"/>
      <c r="J136" s="1"/>
      <c r="K136" s="1"/>
      <c r="L136" s="1"/>
      <c r="M136" s="1"/>
    </row>
    <row r="137" spans="1:13" ht="18" customHeight="1" x14ac:dyDescent="0.35">
      <c r="A137" s="1"/>
      <c r="B137" s="1"/>
      <c r="C137" s="1"/>
      <c r="D137" s="8" t="s">
        <v>135</v>
      </c>
      <c r="E137" s="4">
        <v>0.40100000000000002</v>
      </c>
      <c r="F137" s="4">
        <v>0.371</v>
      </c>
      <c r="G137" s="3">
        <v>0.81</v>
      </c>
      <c r="H137" s="3">
        <v>0.85</v>
      </c>
      <c r="I137" s="1"/>
      <c r="J137" s="1"/>
      <c r="K137" s="1"/>
      <c r="L137" s="1"/>
      <c r="M137" s="1"/>
    </row>
    <row r="138" spans="1:13" ht="18" customHeight="1" x14ac:dyDescent="0.35">
      <c r="A138" s="1"/>
      <c r="B138" s="1"/>
      <c r="C138" s="1"/>
      <c r="D138" s="8" t="s">
        <v>136</v>
      </c>
      <c r="E138" s="4">
        <v>7.1999999999999995E-2</v>
      </c>
      <c r="F138" s="4">
        <v>6.6000000000000003E-2</v>
      </c>
      <c r="G138" s="3">
        <v>1.83</v>
      </c>
      <c r="H138" s="3">
        <v>1.91</v>
      </c>
      <c r="I138" s="1"/>
      <c r="J138" s="1"/>
      <c r="K138" s="1"/>
      <c r="L138" s="1"/>
      <c r="M138" s="1"/>
    </row>
    <row r="139" spans="1:13" ht="18" customHeight="1" x14ac:dyDescent="0.35">
      <c r="A139" s="1"/>
      <c r="B139" s="1"/>
      <c r="C139" s="1"/>
      <c r="D139" s="8" t="s">
        <v>137</v>
      </c>
      <c r="E139" s="4">
        <v>4.8000000000000001E-2</v>
      </c>
      <c r="F139" s="4">
        <v>4.9000000000000002E-2</v>
      </c>
      <c r="G139" s="3">
        <v>2.39</v>
      </c>
      <c r="H139" s="3">
        <v>2.3199999999999998</v>
      </c>
      <c r="I139" s="1"/>
      <c r="J139" s="1"/>
      <c r="K139" s="1"/>
      <c r="L139" s="1"/>
      <c r="M139" s="1"/>
    </row>
    <row r="140" spans="1:13" ht="18" customHeight="1" x14ac:dyDescent="0.35">
      <c r="A140" s="1"/>
      <c r="B140" s="1"/>
      <c r="C140" s="1"/>
      <c r="D140" s="8" t="s">
        <v>138</v>
      </c>
      <c r="E140" s="4">
        <v>0.10100000000000001</v>
      </c>
      <c r="F140" s="4">
        <v>8.5999999999999993E-2</v>
      </c>
      <c r="G140" s="3">
        <v>1.78</v>
      </c>
      <c r="H140" s="3">
        <v>1.72</v>
      </c>
      <c r="I140" s="1"/>
      <c r="J140" s="1"/>
      <c r="K140" s="1"/>
      <c r="L140" s="1"/>
      <c r="M140" s="1"/>
    </row>
    <row r="141" spans="1:13" ht="18" customHeight="1" x14ac:dyDescent="0.35">
      <c r="A141" s="1"/>
      <c r="B141" s="1"/>
      <c r="C141" s="1"/>
      <c r="D141" s="8" t="s">
        <v>139</v>
      </c>
      <c r="E141" s="4">
        <v>0.114</v>
      </c>
      <c r="F141" s="4">
        <v>0.113</v>
      </c>
      <c r="G141" s="3">
        <v>1.55</v>
      </c>
      <c r="H141" s="3">
        <v>1.58</v>
      </c>
      <c r="I141" s="1"/>
      <c r="J141" s="1"/>
      <c r="K141" s="1"/>
      <c r="L141" s="1"/>
      <c r="M141" s="1"/>
    </row>
    <row r="142" spans="1:13" ht="18" customHeight="1" x14ac:dyDescent="0.35">
      <c r="A142" s="1"/>
      <c r="B142" s="1"/>
      <c r="C142" s="1"/>
      <c r="D142" s="8" t="s">
        <v>140</v>
      </c>
      <c r="E142" s="4">
        <v>7.0000000000000007E-2</v>
      </c>
      <c r="F142" s="4">
        <v>8.6999999999999994E-2</v>
      </c>
      <c r="G142" s="3">
        <v>1.98</v>
      </c>
      <c r="H142" s="3">
        <v>1.85</v>
      </c>
      <c r="I142" s="1"/>
      <c r="J142" s="1"/>
      <c r="K142" s="1"/>
      <c r="L142" s="1"/>
      <c r="M142" s="1"/>
    </row>
    <row r="143" spans="1:13" ht="18" customHeight="1" x14ac:dyDescent="0.35">
      <c r="A143" s="1"/>
      <c r="B143" s="1"/>
      <c r="C143" s="1"/>
      <c r="D143" s="8" t="s">
        <v>141</v>
      </c>
      <c r="E143" s="4">
        <v>6.3E-2</v>
      </c>
      <c r="F143" s="4">
        <v>6.2E-2</v>
      </c>
      <c r="G143" s="3">
        <v>1.72</v>
      </c>
      <c r="H143" s="3">
        <v>1.79</v>
      </c>
      <c r="I143" s="1"/>
      <c r="J143" s="1"/>
      <c r="K143" s="1"/>
      <c r="L143" s="1"/>
      <c r="M143" s="1"/>
    </row>
    <row r="144" spans="1:13" ht="18" customHeight="1" x14ac:dyDescent="0.35">
      <c r="A144" s="1"/>
      <c r="B144" s="1"/>
      <c r="C144" s="1"/>
      <c r="D144" s="8" t="s">
        <v>142</v>
      </c>
      <c r="E144" s="4">
        <v>9.7000000000000003E-2</v>
      </c>
      <c r="F144" s="4">
        <v>0.113</v>
      </c>
      <c r="G144" s="3">
        <v>1.57</v>
      </c>
      <c r="H144" s="3">
        <v>1.59</v>
      </c>
      <c r="I144" s="1"/>
      <c r="J144" s="1"/>
      <c r="K144" s="1"/>
      <c r="L144" s="1"/>
      <c r="M144" s="1"/>
    </row>
    <row r="145" spans="1:13" ht="18" customHeight="1" x14ac:dyDescent="0.35">
      <c r="A145" s="1"/>
      <c r="B145" s="1"/>
      <c r="C145" s="1"/>
      <c r="D145" s="8" t="s">
        <v>143</v>
      </c>
      <c r="E145" s="4">
        <v>0.106</v>
      </c>
      <c r="F145" s="4">
        <v>0.08</v>
      </c>
      <c r="G145" s="3">
        <v>1.6</v>
      </c>
      <c r="H145" s="3">
        <v>1.6</v>
      </c>
      <c r="I145" s="1"/>
      <c r="J145" s="1"/>
      <c r="K145" s="1"/>
      <c r="L145" s="1"/>
      <c r="M145" s="1"/>
    </row>
    <row r="146" spans="1:13" ht="18" customHeight="1" x14ac:dyDescent="0.35">
      <c r="A146" s="1"/>
      <c r="B146" s="1"/>
      <c r="C146" s="1"/>
      <c r="D146" s="8" t="s">
        <v>144</v>
      </c>
      <c r="E146" s="4">
        <v>7.0000000000000007E-2</v>
      </c>
      <c r="F146" s="4">
        <v>5.6000000000000001E-2</v>
      </c>
      <c r="G146" s="3">
        <v>1.53</v>
      </c>
      <c r="H146" s="3">
        <v>1.54</v>
      </c>
      <c r="I146" s="1"/>
      <c r="J146" s="1"/>
      <c r="K146" s="1"/>
      <c r="L146" s="1"/>
      <c r="M146" s="1"/>
    </row>
    <row r="147" spans="1:13" ht="18" customHeight="1" x14ac:dyDescent="0.35">
      <c r="A147" s="1"/>
      <c r="B147" s="1"/>
      <c r="C147" s="1"/>
      <c r="D147" s="8" t="s">
        <v>145</v>
      </c>
      <c r="E147" s="4">
        <v>5.5E-2</v>
      </c>
      <c r="F147" s="4">
        <v>6.5000000000000002E-2</v>
      </c>
      <c r="G147" s="3">
        <v>1.85</v>
      </c>
      <c r="H147" s="3">
        <v>1.84</v>
      </c>
      <c r="I147" s="1"/>
      <c r="J147" s="1"/>
      <c r="K147" s="1"/>
      <c r="L147" s="1"/>
      <c r="M147" s="1"/>
    </row>
    <row r="148" spans="1:13" ht="18" customHeight="1" x14ac:dyDescent="0.35">
      <c r="A148" s="1"/>
      <c r="B148" s="1"/>
      <c r="C148" s="1"/>
      <c r="D148" s="8" t="s">
        <v>146</v>
      </c>
      <c r="E148" s="4">
        <v>9.6000000000000002E-2</v>
      </c>
      <c r="F148" s="4">
        <v>7.6999999999999999E-2</v>
      </c>
      <c r="G148" s="3">
        <v>1.78</v>
      </c>
      <c r="H148" s="3">
        <v>1.77</v>
      </c>
      <c r="I148" s="1"/>
      <c r="J148" s="1"/>
      <c r="K148" s="1"/>
      <c r="L148" s="1"/>
      <c r="M148" s="1"/>
    </row>
    <row r="149" spans="1:13" ht="18" customHeight="1" x14ac:dyDescent="0.35">
      <c r="A149" s="1"/>
      <c r="B149" s="1"/>
      <c r="C149" s="1"/>
      <c r="D149" s="8" t="s">
        <v>147</v>
      </c>
      <c r="E149" s="4">
        <v>0.126</v>
      </c>
      <c r="F149" s="4">
        <v>0.13400000000000001</v>
      </c>
      <c r="G149" s="3">
        <v>1.41</v>
      </c>
      <c r="H149" s="3">
        <v>1.45</v>
      </c>
      <c r="I149" s="1"/>
      <c r="J149" s="1"/>
      <c r="K149" s="1"/>
      <c r="L149" s="1"/>
      <c r="M149" s="1"/>
    </row>
    <row r="150" spans="1:13" ht="18" customHeight="1" x14ac:dyDescent="0.35">
      <c r="A150" s="1"/>
      <c r="B150" s="1"/>
      <c r="C150" s="1"/>
      <c r="D150" s="8" t="s">
        <v>148</v>
      </c>
      <c r="E150" s="4">
        <v>6.5000000000000002E-2</v>
      </c>
      <c r="F150" s="4">
        <v>5.8999999999999997E-2</v>
      </c>
      <c r="G150" s="3">
        <v>1.87</v>
      </c>
      <c r="H150" s="3">
        <v>1.85</v>
      </c>
      <c r="I150" s="1"/>
      <c r="J150" s="1"/>
      <c r="K150" s="1"/>
      <c r="L150" s="1"/>
      <c r="M150" s="1"/>
    </row>
    <row r="151" spans="1:13" ht="18" customHeight="1" x14ac:dyDescent="0.35">
      <c r="A151" s="1"/>
      <c r="B151" s="1"/>
      <c r="C151" s="1"/>
      <c r="D151" s="8" t="s">
        <v>149</v>
      </c>
      <c r="E151" s="4">
        <v>6.0999999999999999E-2</v>
      </c>
      <c r="F151" s="4">
        <v>8.2000000000000003E-2</v>
      </c>
      <c r="G151" s="3">
        <v>1.75</v>
      </c>
      <c r="H151" s="3">
        <v>1.73</v>
      </c>
      <c r="I151" s="1"/>
      <c r="J151" s="1"/>
      <c r="K151" s="1"/>
      <c r="L151" s="1"/>
      <c r="M151" s="1"/>
    </row>
    <row r="152" spans="1:13" ht="18" customHeight="1" x14ac:dyDescent="0.35">
      <c r="A152" s="1"/>
      <c r="B152" s="1"/>
      <c r="C152" s="1"/>
      <c r="D152" s="8" t="s">
        <v>150</v>
      </c>
      <c r="E152" s="4">
        <v>0.10199999999999999</v>
      </c>
      <c r="F152" s="4">
        <v>0.105</v>
      </c>
      <c r="G152" s="3">
        <v>1.62</v>
      </c>
      <c r="H152" s="3">
        <v>1.63</v>
      </c>
      <c r="I152" s="1"/>
      <c r="J152" s="1"/>
      <c r="K152" s="1"/>
      <c r="L152" s="1"/>
      <c r="M152" s="1"/>
    </row>
    <row r="153" spans="1:13" ht="18" customHeight="1" x14ac:dyDescent="0.35">
      <c r="A153" s="1"/>
      <c r="B153" s="1"/>
      <c r="C153" s="1"/>
      <c r="D153" s="8" t="s">
        <v>151</v>
      </c>
      <c r="E153" s="4">
        <v>2.5999999999999999E-2</v>
      </c>
      <c r="F153" s="4">
        <v>0.01</v>
      </c>
      <c r="G153" s="3">
        <v>2.04</v>
      </c>
      <c r="H153" s="3">
        <v>2.15</v>
      </c>
      <c r="I153" s="1"/>
      <c r="J153" s="1"/>
      <c r="K153" s="1"/>
      <c r="L153" s="1"/>
      <c r="M153" s="1"/>
    </row>
    <row r="154" spans="1:13" ht="18" customHeight="1" x14ac:dyDescent="0.35">
      <c r="A154" s="1"/>
      <c r="B154" s="1"/>
      <c r="C154" s="1"/>
      <c r="D154" s="8" t="s">
        <v>152</v>
      </c>
      <c r="E154" s="4">
        <v>3.5000000000000003E-2</v>
      </c>
      <c r="F154" s="4">
        <v>4.2000000000000003E-2</v>
      </c>
      <c r="G154" s="3">
        <v>1.85</v>
      </c>
      <c r="H154" s="3">
        <v>1.81</v>
      </c>
      <c r="I154" s="1"/>
      <c r="J154" s="1"/>
      <c r="K154" s="1"/>
      <c r="L154" s="1"/>
      <c r="M154" s="1"/>
    </row>
    <row r="155" spans="1:13" ht="18" customHeight="1" x14ac:dyDescent="0.35">
      <c r="A155" s="1"/>
      <c r="B155" s="1"/>
      <c r="C155" s="1"/>
      <c r="D155" s="8" t="s">
        <v>153</v>
      </c>
      <c r="E155" s="4">
        <v>4.1000000000000002E-2</v>
      </c>
      <c r="F155" s="4">
        <v>4.2999999999999997E-2</v>
      </c>
      <c r="G155" s="3">
        <v>1.76</v>
      </c>
      <c r="H155" s="3">
        <v>1.78</v>
      </c>
      <c r="I155" s="1"/>
      <c r="J155" s="1"/>
      <c r="K155" s="1"/>
      <c r="L155" s="1"/>
      <c r="M155" s="1"/>
    </row>
    <row r="156" spans="1:13" ht="18" customHeight="1" x14ac:dyDescent="0.35">
      <c r="A156" s="1"/>
      <c r="B156" s="1"/>
      <c r="C156" s="1"/>
      <c r="D156" s="8" t="s">
        <v>154</v>
      </c>
      <c r="E156" s="4">
        <v>7.1999999999999995E-2</v>
      </c>
      <c r="F156" s="4">
        <v>7.3999999999999996E-2</v>
      </c>
      <c r="G156" s="3">
        <v>1.64</v>
      </c>
      <c r="H156" s="3">
        <v>1.7</v>
      </c>
      <c r="I156" s="1"/>
      <c r="J156" s="1"/>
      <c r="K156" s="1"/>
      <c r="L156" s="1"/>
      <c r="M156" s="1"/>
    </row>
    <row r="157" spans="1:13" ht="18" customHeight="1" x14ac:dyDescent="0.35">
      <c r="A157" s="1"/>
      <c r="B157" s="1"/>
      <c r="C157" s="1"/>
      <c r="D157" s="8" t="s">
        <v>155</v>
      </c>
      <c r="E157" s="4">
        <v>6.3E-2</v>
      </c>
      <c r="F157" s="4">
        <v>5.8000000000000003E-2</v>
      </c>
      <c r="G157" s="3">
        <v>1.74</v>
      </c>
      <c r="H157" s="3">
        <v>1.78</v>
      </c>
      <c r="I157" s="1"/>
      <c r="J157" s="1"/>
      <c r="K157" s="1"/>
      <c r="L157" s="1"/>
      <c r="M157" s="1"/>
    </row>
    <row r="158" spans="1:13" ht="18" customHeight="1" x14ac:dyDescent="0.35">
      <c r="A158" s="1"/>
      <c r="B158" s="1"/>
      <c r="C158" s="1"/>
      <c r="D158" s="8" t="s">
        <v>156</v>
      </c>
      <c r="E158" s="4">
        <v>8.2000000000000003E-2</v>
      </c>
      <c r="F158" s="4">
        <v>8.8999999999999996E-2</v>
      </c>
      <c r="G158" s="3">
        <v>1.59</v>
      </c>
      <c r="H158" s="3">
        <v>1.58</v>
      </c>
      <c r="I158" s="1"/>
      <c r="J158" s="1"/>
      <c r="K158" s="1"/>
      <c r="L158" s="1"/>
      <c r="M158" s="1"/>
    </row>
    <row r="159" spans="1:13" ht="18" customHeight="1" x14ac:dyDescent="0.35">
      <c r="A159" s="1"/>
      <c r="B159" s="1"/>
      <c r="C159" s="1"/>
      <c r="D159" s="8" t="s">
        <v>157</v>
      </c>
      <c r="E159" s="4">
        <v>0.104</v>
      </c>
      <c r="F159" s="4">
        <v>0.10100000000000001</v>
      </c>
      <c r="G159" s="3">
        <v>1.64</v>
      </c>
      <c r="H159" s="3">
        <v>1.69</v>
      </c>
      <c r="I159" s="1"/>
      <c r="J159" s="1"/>
      <c r="K159" s="1"/>
      <c r="L159" s="1"/>
      <c r="M159" s="1"/>
    </row>
    <row r="160" spans="1:13" ht="18" customHeight="1" x14ac:dyDescent="0.35">
      <c r="A160" s="1"/>
      <c r="B160" s="1"/>
      <c r="C160" s="1"/>
      <c r="D160" s="8" t="s">
        <v>158</v>
      </c>
      <c r="E160" s="4">
        <v>0.121</v>
      </c>
      <c r="F160" s="4">
        <v>0.122</v>
      </c>
      <c r="G160" s="3">
        <v>1.59</v>
      </c>
      <c r="H160" s="3">
        <v>1.62</v>
      </c>
      <c r="I160" s="1"/>
      <c r="J160" s="1"/>
      <c r="K160" s="1"/>
      <c r="L160" s="1"/>
      <c r="M160" s="1"/>
    </row>
    <row r="161" spans="1:13" ht="18" customHeight="1" x14ac:dyDescent="0.35">
      <c r="A161" s="1"/>
      <c r="B161" s="1"/>
      <c r="C161" s="1"/>
      <c r="D161" s="8" t="s">
        <v>159</v>
      </c>
      <c r="E161" s="4">
        <v>0.11700000000000001</v>
      </c>
      <c r="F161" s="4">
        <v>0.109</v>
      </c>
      <c r="G161" s="3">
        <v>1.6</v>
      </c>
      <c r="H161" s="3">
        <v>1.61</v>
      </c>
      <c r="I161" s="1"/>
      <c r="J161" s="1"/>
      <c r="K161" s="1"/>
      <c r="L161" s="1"/>
      <c r="M161" s="1"/>
    </row>
    <row r="162" spans="1:13" ht="18" customHeight="1" x14ac:dyDescent="0.35">
      <c r="A162" s="1"/>
      <c r="B162" s="1"/>
      <c r="C162" s="1"/>
      <c r="D162" s="8" t="s">
        <v>160</v>
      </c>
      <c r="E162" s="4">
        <v>0.17599999999999999</v>
      </c>
      <c r="F162" s="4">
        <v>0.16900000000000001</v>
      </c>
      <c r="G162" s="3">
        <v>1.35</v>
      </c>
      <c r="H162" s="3">
        <v>1.52</v>
      </c>
      <c r="I162" s="1"/>
      <c r="J162" s="1"/>
      <c r="K162" s="1"/>
      <c r="L162" s="1"/>
      <c r="M162" s="1"/>
    </row>
    <row r="163" spans="1:13" ht="18" customHeight="1" x14ac:dyDescent="0.35">
      <c r="A163" s="1"/>
      <c r="B163" s="1"/>
      <c r="C163" s="1"/>
      <c r="D163" s="8" t="s">
        <v>161</v>
      </c>
      <c r="E163" s="4">
        <v>7.2999999999999995E-2</v>
      </c>
      <c r="F163" s="4">
        <v>5.6000000000000001E-2</v>
      </c>
      <c r="G163" s="3">
        <v>1.67</v>
      </c>
      <c r="H163" s="3">
        <v>1.74</v>
      </c>
      <c r="I163" s="1"/>
      <c r="J163" s="1"/>
      <c r="K163" s="1"/>
      <c r="L163" s="1"/>
      <c r="M163" s="1"/>
    </row>
    <row r="164" spans="1:13" ht="18" customHeight="1" x14ac:dyDescent="0.35">
      <c r="A164" s="1"/>
      <c r="B164" s="1"/>
      <c r="C164" s="1"/>
      <c r="D164" s="8" t="s">
        <v>162</v>
      </c>
      <c r="E164" s="4">
        <v>0.13200000000000001</v>
      </c>
      <c r="F164" s="4">
        <v>0.13300000000000001</v>
      </c>
      <c r="G164" s="3">
        <v>1.55</v>
      </c>
      <c r="H164" s="3">
        <v>1.6</v>
      </c>
      <c r="I164" s="1"/>
      <c r="J164" s="1"/>
      <c r="K164" s="1"/>
      <c r="L164" s="1"/>
      <c r="M164" s="1"/>
    </row>
    <row r="165" spans="1:13" ht="18" customHeight="1" x14ac:dyDescent="0.35">
      <c r="A165" s="1"/>
      <c r="B165" s="1"/>
      <c r="C165" s="1"/>
      <c r="D165" s="8" t="s">
        <v>163</v>
      </c>
      <c r="E165" s="4">
        <v>0.112</v>
      </c>
      <c r="F165" s="4">
        <v>0.112</v>
      </c>
      <c r="G165" s="3">
        <v>1.51</v>
      </c>
      <c r="H165" s="3">
        <v>1.5</v>
      </c>
      <c r="I165" s="1"/>
      <c r="J165" s="1"/>
      <c r="K165" s="1"/>
      <c r="L165" s="1"/>
      <c r="M165" s="1"/>
    </row>
    <row r="166" spans="1:13" ht="18" customHeight="1" x14ac:dyDescent="0.35">
      <c r="A166" s="1"/>
      <c r="B166" s="1"/>
      <c r="C166" s="1"/>
      <c r="D166" s="8" t="s">
        <v>164</v>
      </c>
      <c r="E166" s="4">
        <v>8.1000000000000003E-2</v>
      </c>
      <c r="F166" s="4">
        <v>0.13500000000000001</v>
      </c>
      <c r="G166" s="3">
        <v>1.6</v>
      </c>
      <c r="H166" s="3">
        <v>1.56</v>
      </c>
      <c r="I166" s="1"/>
      <c r="J166" s="1"/>
      <c r="K166" s="1"/>
      <c r="L166" s="1"/>
      <c r="M166" s="1"/>
    </row>
    <row r="167" spans="1:13" ht="18" customHeight="1" x14ac:dyDescent="0.35">
      <c r="A167" s="1"/>
      <c r="B167" s="1"/>
      <c r="C167" s="1"/>
      <c r="D167" s="8" t="s">
        <v>165</v>
      </c>
      <c r="E167" s="4">
        <v>6.9000000000000006E-2</v>
      </c>
      <c r="F167" s="4">
        <v>7.5999999999999998E-2</v>
      </c>
      <c r="G167" s="3">
        <v>1.72</v>
      </c>
      <c r="H167" s="3">
        <v>1.72</v>
      </c>
      <c r="I167" s="1"/>
      <c r="J167" s="1"/>
      <c r="K167" s="1"/>
      <c r="L167" s="1"/>
      <c r="M167" s="1"/>
    </row>
    <row r="168" spans="1:13" ht="18" customHeight="1" x14ac:dyDescent="0.35">
      <c r="A168" s="1"/>
      <c r="B168" s="1"/>
      <c r="C168" s="1"/>
      <c r="D168" s="8" t="s">
        <v>166</v>
      </c>
      <c r="E168" s="4">
        <v>3.7999999999999999E-2</v>
      </c>
      <c r="F168" s="4">
        <v>2.4E-2</v>
      </c>
      <c r="G168" s="3">
        <v>1.89</v>
      </c>
      <c r="H168" s="3">
        <v>1.95</v>
      </c>
      <c r="I168" s="1"/>
      <c r="J168" s="1"/>
      <c r="K168" s="1"/>
      <c r="L168" s="1"/>
      <c r="M168" s="1"/>
    </row>
    <row r="169" spans="1:13" ht="18" customHeight="1" x14ac:dyDescent="0.35">
      <c r="A169" s="1"/>
      <c r="B169" s="1"/>
      <c r="C169" s="1"/>
      <c r="D169" s="8" t="s">
        <v>167</v>
      </c>
      <c r="E169" s="4">
        <v>0.11799999999999999</v>
      </c>
      <c r="F169" s="4">
        <v>0.125</v>
      </c>
      <c r="G169" s="3">
        <v>1.49</v>
      </c>
      <c r="H169" s="3">
        <v>1.47</v>
      </c>
      <c r="I169" s="1"/>
      <c r="J169" s="1"/>
      <c r="K169" s="1"/>
      <c r="L169" s="1"/>
      <c r="M169" s="1"/>
    </row>
    <row r="170" spans="1:13" ht="18" customHeight="1" x14ac:dyDescent="0.35">
      <c r="A170" s="1"/>
      <c r="B170" s="1"/>
      <c r="C170" s="1"/>
      <c r="D170" s="8" t="s">
        <v>168</v>
      </c>
      <c r="E170" s="4">
        <v>7.3999999999999996E-2</v>
      </c>
      <c r="F170" s="4">
        <v>6.8000000000000005E-2</v>
      </c>
      <c r="G170" s="3">
        <v>1.67</v>
      </c>
      <c r="H170" s="3">
        <v>1.78</v>
      </c>
      <c r="I170" s="1"/>
      <c r="J170" s="1"/>
      <c r="K170" s="1"/>
      <c r="L170" s="1"/>
      <c r="M170" s="1"/>
    </row>
    <row r="171" spans="1:13" ht="18" customHeight="1" x14ac:dyDescent="0.35">
      <c r="A171" s="1"/>
      <c r="B171" s="1"/>
      <c r="C171" s="1"/>
      <c r="D171" s="8" t="s">
        <v>169</v>
      </c>
      <c r="E171" s="4">
        <v>4.7E-2</v>
      </c>
      <c r="F171" s="4">
        <v>3.6999999999999998E-2</v>
      </c>
      <c r="G171" s="3">
        <v>1.92</v>
      </c>
      <c r="H171" s="3">
        <v>1.96</v>
      </c>
      <c r="I171" s="1"/>
      <c r="J171" s="1"/>
      <c r="K171" s="1"/>
      <c r="L171" s="1"/>
      <c r="M171" s="1"/>
    </row>
    <row r="172" spans="1:13" ht="18" customHeight="1" x14ac:dyDescent="0.35">
      <c r="A172" s="1"/>
      <c r="B172" s="1"/>
      <c r="C172" s="1"/>
      <c r="D172" s="8" t="s">
        <v>170</v>
      </c>
      <c r="E172" s="4">
        <v>6.3E-2</v>
      </c>
      <c r="F172" s="4">
        <v>7.1999999999999995E-2</v>
      </c>
      <c r="G172" s="3">
        <v>1.6</v>
      </c>
      <c r="H172" s="3">
        <v>1.6</v>
      </c>
      <c r="I172" s="1"/>
      <c r="J172" s="1"/>
      <c r="K172" s="1"/>
      <c r="L172" s="1"/>
      <c r="M172" s="1"/>
    </row>
    <row r="173" spans="1:13" ht="18" customHeight="1" x14ac:dyDescent="0.35">
      <c r="A173" s="1"/>
      <c r="B173" s="1"/>
      <c r="C173" s="1"/>
      <c r="D173" s="8" t="s">
        <v>171</v>
      </c>
      <c r="E173" s="4">
        <v>6.5000000000000002E-2</v>
      </c>
      <c r="F173" s="4">
        <v>5.2999999999999999E-2</v>
      </c>
      <c r="G173" s="3">
        <v>1.75</v>
      </c>
      <c r="H173" s="3">
        <v>1.71</v>
      </c>
      <c r="I173" s="1"/>
      <c r="J173" s="1"/>
      <c r="K173" s="1"/>
      <c r="L173" s="1"/>
      <c r="M173" s="1"/>
    </row>
    <row r="174" spans="1:13" ht="18" customHeight="1" x14ac:dyDescent="0.35">
      <c r="A174" s="1"/>
      <c r="B174" s="1"/>
      <c r="C174" s="1"/>
      <c r="D174" s="8" t="s">
        <v>172</v>
      </c>
      <c r="E174" s="4">
        <v>0.19900000000000001</v>
      </c>
      <c r="F174" s="4">
        <v>0.186</v>
      </c>
      <c r="G174" s="3">
        <v>1.19</v>
      </c>
      <c r="H174" s="3">
        <v>1.24</v>
      </c>
      <c r="I174" s="1"/>
      <c r="J174" s="1"/>
      <c r="K174" s="1"/>
      <c r="L174" s="1"/>
      <c r="M174" s="1"/>
    </row>
    <row r="175" spans="1:13" ht="18" customHeight="1" x14ac:dyDescent="0.35">
      <c r="A175" s="1"/>
      <c r="B175" s="1"/>
      <c r="C175" s="1"/>
      <c r="D175" s="8" t="s">
        <v>173</v>
      </c>
      <c r="E175" s="4">
        <v>5.7000000000000002E-2</v>
      </c>
      <c r="F175" s="4">
        <v>3.6999999999999998E-2</v>
      </c>
      <c r="G175" s="3">
        <v>2.0499999999999998</v>
      </c>
      <c r="H175" s="3">
        <v>1.93</v>
      </c>
      <c r="I175" s="1"/>
      <c r="J175" s="1"/>
      <c r="K175" s="1"/>
      <c r="L175" s="1"/>
      <c r="M175" s="1"/>
    </row>
    <row r="176" spans="1:13" ht="18" customHeight="1" x14ac:dyDescent="0.35">
      <c r="A176" s="1"/>
      <c r="B176" s="1"/>
      <c r="C176" s="1"/>
      <c r="D176" s="8" t="s">
        <v>174</v>
      </c>
      <c r="E176" s="4">
        <v>0.17899999999999999</v>
      </c>
      <c r="F176" s="4">
        <v>0.187</v>
      </c>
      <c r="G176" s="3">
        <v>1.3</v>
      </c>
      <c r="H176" s="3">
        <v>1.34</v>
      </c>
      <c r="I176" s="1"/>
      <c r="J176" s="1"/>
      <c r="K176" s="1"/>
      <c r="L176" s="1"/>
      <c r="M176" s="1"/>
    </row>
    <row r="177" spans="1:13" ht="18" customHeight="1" x14ac:dyDescent="0.35">
      <c r="A177" s="1"/>
      <c r="B177" s="1"/>
      <c r="C177" s="1"/>
      <c r="D177" s="8" t="s">
        <v>175</v>
      </c>
      <c r="E177" s="4">
        <v>0.182</v>
      </c>
      <c r="F177" s="4">
        <v>0.17100000000000001</v>
      </c>
      <c r="G177" s="3">
        <v>1.33</v>
      </c>
      <c r="H177" s="3">
        <v>1.35</v>
      </c>
      <c r="I177" s="1"/>
      <c r="J177" s="1"/>
      <c r="K177" s="1"/>
      <c r="L177" s="1"/>
      <c r="M177" s="1"/>
    </row>
    <row r="178" spans="1:13" ht="18" customHeight="1" x14ac:dyDescent="0.35">
      <c r="A178" s="1"/>
      <c r="B178" s="1"/>
      <c r="C178" s="1"/>
      <c r="D178" s="8" t="s">
        <v>176</v>
      </c>
      <c r="E178" s="4">
        <v>2.5000000000000001E-2</v>
      </c>
      <c r="F178" s="4">
        <v>2.3E-2</v>
      </c>
      <c r="G178" s="3">
        <v>1.97</v>
      </c>
      <c r="H178" s="3">
        <v>2</v>
      </c>
      <c r="I178" s="1"/>
      <c r="J178" s="1"/>
      <c r="K178" s="1"/>
      <c r="L178" s="1"/>
      <c r="M178" s="1"/>
    </row>
    <row r="179" spans="1:13" ht="18" customHeight="1" x14ac:dyDescent="0.35">
      <c r="A179" s="1"/>
      <c r="B179" s="1"/>
      <c r="C179" s="1"/>
      <c r="D179" s="8" t="s">
        <v>177</v>
      </c>
      <c r="E179" s="4">
        <v>9.7000000000000003E-2</v>
      </c>
      <c r="F179" s="4">
        <v>8.3000000000000004E-2</v>
      </c>
      <c r="G179" s="3">
        <v>1.6</v>
      </c>
      <c r="H179" s="3">
        <v>1.65</v>
      </c>
      <c r="I179" s="1"/>
      <c r="J179" s="1"/>
      <c r="K179" s="1"/>
      <c r="L179" s="1"/>
      <c r="M179" s="1"/>
    </row>
    <row r="180" spans="1:13" ht="18" customHeight="1" x14ac:dyDescent="0.35">
      <c r="A180" s="1"/>
      <c r="B180" s="1"/>
      <c r="C180" s="1"/>
      <c r="D180" s="8" t="s">
        <v>178</v>
      </c>
      <c r="E180" s="4">
        <v>8.1000000000000003E-2</v>
      </c>
      <c r="F180" s="4">
        <v>7.1999999999999995E-2</v>
      </c>
      <c r="G180" s="3">
        <v>1.82</v>
      </c>
      <c r="H180" s="3">
        <v>1.86</v>
      </c>
      <c r="I180" s="1"/>
      <c r="J180" s="1"/>
      <c r="K180" s="1"/>
      <c r="L180" s="1"/>
      <c r="M180" s="1"/>
    </row>
    <row r="181" spans="1:13" ht="18" customHeight="1" x14ac:dyDescent="0.35">
      <c r="A181" s="1"/>
      <c r="B181" s="1"/>
      <c r="C181" s="1"/>
      <c r="D181" s="8" t="s">
        <v>179</v>
      </c>
      <c r="E181" s="4">
        <v>8.5000000000000006E-2</v>
      </c>
      <c r="F181" s="4">
        <v>0.11</v>
      </c>
      <c r="G181" s="3">
        <v>1.68</v>
      </c>
      <c r="H181" s="3">
        <v>1.62</v>
      </c>
      <c r="I181" s="1"/>
      <c r="J181" s="1"/>
      <c r="K181" s="1"/>
      <c r="L181" s="1"/>
      <c r="M181" s="1"/>
    </row>
    <row r="182" spans="1:13" ht="18" customHeight="1" x14ac:dyDescent="0.35">
      <c r="A182" s="1"/>
      <c r="B182" s="1"/>
      <c r="C182" s="1"/>
      <c r="D182" s="8" t="s">
        <v>180</v>
      </c>
      <c r="E182" s="4">
        <v>0.05</v>
      </c>
      <c r="F182" s="4">
        <v>2.9000000000000001E-2</v>
      </c>
      <c r="G182" s="3">
        <v>2.2200000000000002</v>
      </c>
      <c r="H182" s="3">
        <v>2.3199999999999998</v>
      </c>
      <c r="I182" s="1"/>
      <c r="J182" s="1"/>
      <c r="K182" s="1"/>
      <c r="L182" s="1"/>
      <c r="M182" s="1"/>
    </row>
    <row r="183" spans="1:13" ht="18" customHeight="1" x14ac:dyDescent="0.35">
      <c r="A183" s="1"/>
      <c r="B183" s="1"/>
      <c r="C183" s="1"/>
      <c r="D183" s="8" t="s">
        <v>181</v>
      </c>
      <c r="E183" s="4">
        <v>3.7999999999999999E-2</v>
      </c>
      <c r="F183" s="4">
        <v>3.7999999999999999E-2</v>
      </c>
      <c r="G183" s="3">
        <v>1.82</v>
      </c>
      <c r="H183" s="3">
        <v>1.96</v>
      </c>
      <c r="I183" s="1"/>
      <c r="J183" s="1"/>
      <c r="K183" s="1"/>
      <c r="L183" s="1"/>
      <c r="M183" s="1"/>
    </row>
    <row r="184" spans="1:13" ht="18" customHeight="1" x14ac:dyDescent="0.35">
      <c r="A184" s="1"/>
      <c r="B184" s="1"/>
      <c r="C184" s="1"/>
      <c r="D184" s="8" t="s">
        <v>182</v>
      </c>
      <c r="E184" s="4">
        <v>3.5000000000000003E-2</v>
      </c>
      <c r="F184" s="4">
        <v>7.0000000000000001E-3</v>
      </c>
      <c r="G184" s="3">
        <v>2.12</v>
      </c>
      <c r="H184" s="3">
        <v>2.36</v>
      </c>
      <c r="I184" s="1"/>
      <c r="J184" s="1"/>
      <c r="K184" s="1"/>
      <c r="L184" s="1"/>
      <c r="M184" s="1"/>
    </row>
    <row r="185" spans="1:13" ht="18" customHeight="1" x14ac:dyDescent="0.35">
      <c r="A185" s="1"/>
      <c r="B185" s="1"/>
      <c r="C185" s="1"/>
      <c r="D185" s="8" t="s">
        <v>183</v>
      </c>
      <c r="E185" s="4">
        <v>3.3000000000000002E-2</v>
      </c>
      <c r="F185" s="4">
        <v>4.3999999999999997E-2</v>
      </c>
      <c r="G185" s="3">
        <v>1.89</v>
      </c>
      <c r="H185" s="3">
        <v>1.91</v>
      </c>
      <c r="I185" s="1"/>
      <c r="J185" s="1"/>
      <c r="K185" s="1"/>
      <c r="L185" s="1"/>
      <c r="M185" s="1"/>
    </row>
    <row r="186" spans="1:13" ht="18" customHeight="1" x14ac:dyDescent="0.35">
      <c r="A186" s="1"/>
      <c r="B186" s="1"/>
      <c r="C186" s="1"/>
      <c r="D186" s="8" t="s">
        <v>184</v>
      </c>
      <c r="E186" s="4">
        <v>7.9000000000000001E-2</v>
      </c>
      <c r="F186" s="4">
        <v>5.8999999999999997E-2</v>
      </c>
      <c r="G186" s="3">
        <v>1.66</v>
      </c>
      <c r="H186" s="3">
        <v>1.72</v>
      </c>
      <c r="I186" s="1"/>
      <c r="J186" s="1"/>
      <c r="K186" s="1"/>
      <c r="L186" s="1"/>
      <c r="M186" s="1"/>
    </row>
    <row r="187" spans="1:13" ht="18" customHeight="1" x14ac:dyDescent="0.35">
      <c r="A187" s="1"/>
      <c r="B187" s="1"/>
      <c r="C187" s="1"/>
      <c r="D187" s="8" t="s">
        <v>185</v>
      </c>
      <c r="E187" s="4">
        <v>0.30399999999999999</v>
      </c>
      <c r="F187" s="4">
        <v>0.29199999999999998</v>
      </c>
      <c r="G187" s="3">
        <v>1.01</v>
      </c>
      <c r="H187" s="3">
        <v>1.1000000000000001</v>
      </c>
      <c r="I187" s="1"/>
      <c r="J187" s="1"/>
      <c r="K187" s="1"/>
      <c r="L187" s="1"/>
      <c r="M187" s="1"/>
    </row>
    <row r="188" spans="1:13" ht="18" customHeight="1" x14ac:dyDescent="0.35">
      <c r="A188" s="1"/>
      <c r="B188" s="1"/>
      <c r="C188" s="1"/>
      <c r="D188" s="8" t="s">
        <v>186</v>
      </c>
      <c r="E188" s="4">
        <v>0.188</v>
      </c>
      <c r="F188" s="4">
        <v>0.20200000000000001</v>
      </c>
      <c r="G188" s="3">
        <v>1.28</v>
      </c>
      <c r="H188" s="3">
        <v>1.26</v>
      </c>
      <c r="I188" s="1"/>
      <c r="J188" s="1"/>
      <c r="K188" s="1"/>
      <c r="L188" s="1"/>
      <c r="M188" s="1"/>
    </row>
    <row r="189" spans="1:13" ht="18" customHeight="1" x14ac:dyDescent="0.35">
      <c r="A189" s="1"/>
      <c r="B189" s="1"/>
      <c r="C189" s="1"/>
      <c r="D189" s="8" t="s">
        <v>187</v>
      </c>
      <c r="E189" s="4">
        <v>0.54500000000000004</v>
      </c>
      <c r="F189" s="4">
        <v>0.54400000000000004</v>
      </c>
      <c r="G189" s="3">
        <v>0.63</v>
      </c>
      <c r="H189" s="3">
        <v>0.63</v>
      </c>
      <c r="I189" s="1"/>
      <c r="J189" s="1"/>
      <c r="K189" s="1"/>
      <c r="L189" s="1"/>
      <c r="M189" s="1"/>
    </row>
    <row r="190" spans="1:13" ht="18" customHeight="1" x14ac:dyDescent="0.35">
      <c r="A190" s="1"/>
      <c r="B190" s="1"/>
      <c r="C190" s="1"/>
      <c r="D190" s="8" t="s">
        <v>188</v>
      </c>
      <c r="E190" s="4">
        <v>0.39200000000000002</v>
      </c>
      <c r="F190" s="4">
        <v>0.40300000000000002</v>
      </c>
      <c r="G190" s="3">
        <v>0.86</v>
      </c>
      <c r="H190" s="3">
        <v>0.89</v>
      </c>
      <c r="I190" s="1"/>
      <c r="J190" s="1"/>
      <c r="K190" s="1"/>
      <c r="L190" s="1"/>
      <c r="M190" s="1"/>
    </row>
    <row r="191" spans="1:13" ht="18" customHeight="1" x14ac:dyDescent="0.35">
      <c r="A191" s="1"/>
      <c r="B191" s="1"/>
      <c r="C191" s="1"/>
      <c r="D191" s="8" t="s">
        <v>189</v>
      </c>
      <c r="E191" s="4">
        <v>9.5000000000000001E-2</v>
      </c>
      <c r="F191" s="4">
        <v>8.4000000000000005E-2</v>
      </c>
      <c r="G191" s="3">
        <v>1.63</v>
      </c>
      <c r="H191" s="3">
        <v>1.69</v>
      </c>
      <c r="I191" s="1"/>
      <c r="J191" s="1"/>
      <c r="K191" s="1"/>
      <c r="L191" s="1"/>
      <c r="M191" s="1"/>
    </row>
    <row r="192" spans="1:13" ht="18" customHeight="1" x14ac:dyDescent="0.35">
      <c r="A192" s="1"/>
      <c r="B192" s="1"/>
      <c r="C192" s="1"/>
      <c r="D192" s="8" t="s">
        <v>190</v>
      </c>
      <c r="E192" s="4">
        <v>0.106</v>
      </c>
      <c r="F192" s="4">
        <v>0.15</v>
      </c>
      <c r="G192" s="3">
        <v>1.58</v>
      </c>
      <c r="H192" s="3">
        <v>1.54</v>
      </c>
      <c r="I192" s="1"/>
      <c r="J192" s="1"/>
      <c r="K192" s="1"/>
      <c r="L192" s="1"/>
      <c r="M192" s="1"/>
    </row>
    <row r="193" spans="1:13" ht="18" customHeight="1" x14ac:dyDescent="0.35">
      <c r="A193" s="1"/>
      <c r="B193" s="1"/>
      <c r="C193" s="1"/>
      <c r="D193" s="8" t="s">
        <v>191</v>
      </c>
      <c r="E193" s="4">
        <v>7.0000000000000007E-2</v>
      </c>
      <c r="F193" s="4">
        <v>4.2999999999999997E-2</v>
      </c>
      <c r="G193" s="3">
        <v>1.83</v>
      </c>
      <c r="H193" s="3">
        <v>1.87</v>
      </c>
      <c r="I193" s="1"/>
      <c r="J193" s="1"/>
      <c r="K193" s="1"/>
      <c r="L193" s="1"/>
      <c r="M193" s="1"/>
    </row>
    <row r="194" spans="1:13" ht="18" customHeight="1" x14ac:dyDescent="0.35">
      <c r="A194" s="1"/>
      <c r="B194" s="1"/>
      <c r="C194" s="1"/>
      <c r="D194" s="8" t="s">
        <v>192</v>
      </c>
      <c r="E194" s="4">
        <v>0.127</v>
      </c>
      <c r="F194" s="4">
        <v>0.107</v>
      </c>
      <c r="G194" s="3">
        <v>1.52</v>
      </c>
      <c r="H194" s="3">
        <v>1.46</v>
      </c>
      <c r="I194" s="1"/>
      <c r="J194" s="1"/>
      <c r="K194" s="1"/>
      <c r="L194" s="1"/>
      <c r="M194" s="1"/>
    </row>
    <row r="195" spans="1:13" ht="18" customHeight="1" x14ac:dyDescent="0.35">
      <c r="A195" s="1"/>
      <c r="B195" s="1"/>
      <c r="C195" s="1"/>
      <c r="D195" s="8" t="s">
        <v>193</v>
      </c>
      <c r="E195" s="4">
        <v>7.0000000000000007E-2</v>
      </c>
      <c r="F195" s="4">
        <v>5.6000000000000001E-2</v>
      </c>
      <c r="G195" s="3">
        <v>1.84</v>
      </c>
      <c r="H195" s="3">
        <v>1.89</v>
      </c>
      <c r="I195" s="1"/>
      <c r="J195" s="1"/>
      <c r="K195" s="1"/>
      <c r="L195" s="1"/>
      <c r="M195" s="1"/>
    </row>
    <row r="196" spans="1:13" ht="18" customHeight="1" x14ac:dyDescent="0.35">
      <c r="A196" s="1"/>
      <c r="B196" s="1"/>
      <c r="C196" s="1"/>
      <c r="D196" s="8" t="s">
        <v>194</v>
      </c>
      <c r="E196" s="4">
        <v>4.5999999999999999E-2</v>
      </c>
      <c r="F196" s="4">
        <v>5.5E-2</v>
      </c>
      <c r="G196" s="3">
        <v>2.21</v>
      </c>
      <c r="H196" s="3">
        <v>2.27</v>
      </c>
      <c r="I196" s="1"/>
      <c r="J196" s="1"/>
      <c r="K196" s="1"/>
      <c r="L196" s="1"/>
      <c r="M196" s="1"/>
    </row>
    <row r="197" spans="1:13" ht="18" customHeight="1" x14ac:dyDescent="0.35">
      <c r="A197" s="1"/>
      <c r="B197" s="1"/>
      <c r="C197" s="1"/>
      <c r="D197" s="8" t="s">
        <v>195</v>
      </c>
      <c r="E197" s="4">
        <v>0.17299999999999999</v>
      </c>
      <c r="F197" s="4">
        <v>0.16700000000000001</v>
      </c>
      <c r="G197" s="3">
        <v>1.44</v>
      </c>
      <c r="H197" s="3">
        <v>1.45</v>
      </c>
      <c r="I197" s="1"/>
      <c r="J197" s="1"/>
      <c r="K197" s="1"/>
      <c r="L197" s="1"/>
      <c r="M197" s="1"/>
    </row>
    <row r="198" spans="1:13" ht="18" customHeight="1" x14ac:dyDescent="0.35">
      <c r="A198" s="1"/>
      <c r="B198" s="1"/>
      <c r="C198" s="1"/>
      <c r="D198" s="8" t="s">
        <v>196</v>
      </c>
      <c r="E198" s="4">
        <v>5.6000000000000001E-2</v>
      </c>
      <c r="F198" s="4">
        <v>3.5999999999999997E-2</v>
      </c>
      <c r="G198" s="3">
        <v>1.89</v>
      </c>
      <c r="H198" s="3">
        <v>1.92</v>
      </c>
      <c r="I198" s="1"/>
      <c r="J198" s="1"/>
      <c r="K198" s="1"/>
      <c r="L198" s="1"/>
      <c r="M198" s="1"/>
    </row>
    <row r="199" spans="1:13" ht="18" customHeight="1" x14ac:dyDescent="0.35">
      <c r="A199" s="1"/>
      <c r="B199" s="1"/>
      <c r="C199" s="1"/>
      <c r="D199" s="8" t="s">
        <v>197</v>
      </c>
      <c r="E199" s="4">
        <v>4.3999999999999997E-2</v>
      </c>
      <c r="F199" s="4">
        <v>5.1999999999999998E-2</v>
      </c>
      <c r="G199" s="3">
        <v>1.83</v>
      </c>
      <c r="H199" s="3">
        <v>1.78</v>
      </c>
      <c r="I199" s="1"/>
      <c r="J199" s="1"/>
      <c r="K199" s="1"/>
      <c r="L199" s="1"/>
      <c r="M199" s="1"/>
    </row>
    <row r="200" spans="1:13" ht="18" customHeight="1" x14ac:dyDescent="0.35">
      <c r="A200" s="1"/>
      <c r="B200" s="1"/>
      <c r="C200" s="1"/>
      <c r="D200" s="8" t="s">
        <v>198</v>
      </c>
      <c r="E200" s="4">
        <v>0.06</v>
      </c>
      <c r="F200" s="4">
        <v>5.7000000000000002E-2</v>
      </c>
      <c r="G200" s="3">
        <v>1.78</v>
      </c>
      <c r="H200" s="3">
        <v>1.82</v>
      </c>
      <c r="I200" s="1"/>
      <c r="J200" s="1"/>
      <c r="K200" s="1"/>
      <c r="L200" s="1"/>
      <c r="M200" s="1"/>
    </row>
    <row r="201" spans="1:13" ht="18" customHeight="1" x14ac:dyDescent="0.35">
      <c r="A201" s="1"/>
      <c r="B201" s="1"/>
      <c r="C201" s="1"/>
      <c r="D201" s="8" t="s">
        <v>199</v>
      </c>
      <c r="E201" s="4">
        <v>4.5999999999999999E-2</v>
      </c>
      <c r="F201" s="4">
        <v>2.7E-2</v>
      </c>
      <c r="G201" s="3">
        <v>2.0099999999999998</v>
      </c>
      <c r="H201" s="3">
        <v>2.0099999999999998</v>
      </c>
      <c r="I201" s="1"/>
      <c r="J201" s="1"/>
      <c r="K201" s="1"/>
      <c r="L201" s="1"/>
      <c r="M201" s="1"/>
    </row>
    <row r="202" spans="1:13" ht="18" customHeight="1" x14ac:dyDescent="0.35">
      <c r="A202" s="1"/>
      <c r="B202" s="1"/>
      <c r="C202" s="1"/>
      <c r="D202" s="8" t="s">
        <v>200</v>
      </c>
      <c r="E202" s="4">
        <v>8.2000000000000003E-2</v>
      </c>
      <c r="F202" s="4">
        <v>9.1999999999999998E-2</v>
      </c>
      <c r="G202" s="3">
        <v>1.68</v>
      </c>
      <c r="H202" s="3">
        <v>1.66</v>
      </c>
      <c r="I202" s="1"/>
      <c r="J202" s="1"/>
      <c r="K202" s="1"/>
      <c r="L202" s="1"/>
      <c r="M202" s="1"/>
    </row>
    <row r="203" spans="1:13" ht="18" customHeight="1" x14ac:dyDescent="0.35">
      <c r="A203" s="1"/>
      <c r="B203" s="1"/>
      <c r="C203" s="1"/>
      <c r="D203" s="8" t="s">
        <v>201</v>
      </c>
      <c r="E203" s="4">
        <v>4.5999999999999999E-2</v>
      </c>
      <c r="F203" s="4">
        <v>3.9E-2</v>
      </c>
      <c r="G203" s="3">
        <v>2.04</v>
      </c>
      <c r="H203" s="3">
        <v>2.15</v>
      </c>
      <c r="I203" s="1"/>
      <c r="J203" s="1"/>
      <c r="K203" s="1"/>
      <c r="L203" s="1"/>
      <c r="M203" s="1"/>
    </row>
    <row r="204" spans="1:13" ht="18" customHeight="1" x14ac:dyDescent="0.35">
      <c r="A204" s="1"/>
      <c r="B204" s="1"/>
      <c r="C204" s="1"/>
      <c r="D204" s="8" t="s">
        <v>202</v>
      </c>
      <c r="E204" s="4">
        <v>3.6999999999999998E-2</v>
      </c>
      <c r="F204" s="4">
        <v>0.05</v>
      </c>
      <c r="G204" s="3">
        <v>2.12</v>
      </c>
      <c r="H204" s="3">
        <v>2.16</v>
      </c>
      <c r="I204" s="1"/>
      <c r="J204" s="1"/>
      <c r="K204" s="1"/>
      <c r="L204" s="1"/>
      <c r="M204" s="1"/>
    </row>
    <row r="205" spans="1:13" ht="18" customHeight="1" x14ac:dyDescent="0.35">
      <c r="A205" s="1"/>
      <c r="B205" s="1"/>
      <c r="C205" s="1"/>
      <c r="D205" s="8" t="s">
        <v>203</v>
      </c>
      <c r="E205" s="4">
        <v>9.4E-2</v>
      </c>
      <c r="F205" s="4">
        <v>8.2000000000000003E-2</v>
      </c>
      <c r="G205" s="3">
        <v>1.45</v>
      </c>
      <c r="H205" s="3">
        <v>1.5</v>
      </c>
      <c r="I205" s="1"/>
      <c r="J205" s="1"/>
      <c r="K205" s="1"/>
      <c r="L205" s="1"/>
      <c r="M205" s="1"/>
    </row>
    <row r="206" spans="1:13" ht="18" customHeight="1" x14ac:dyDescent="0.35">
      <c r="A206" s="1"/>
      <c r="B206" s="1"/>
      <c r="C206" s="1"/>
      <c r="D206" s="8" t="s">
        <v>204</v>
      </c>
      <c r="E206" s="4">
        <v>3.9E-2</v>
      </c>
      <c r="F206" s="4">
        <v>3.2000000000000001E-2</v>
      </c>
      <c r="G206" s="3">
        <v>1.85</v>
      </c>
      <c r="H206" s="3">
        <v>1.85</v>
      </c>
      <c r="I206" s="1"/>
      <c r="J206" s="1"/>
      <c r="K206" s="1"/>
      <c r="L206" s="1"/>
      <c r="M206" s="1"/>
    </row>
    <row r="207" spans="1:13" ht="18" customHeight="1" x14ac:dyDescent="0.35">
      <c r="A207" s="1"/>
      <c r="B207" s="1"/>
      <c r="C207" s="1"/>
      <c r="D207" s="8" t="s">
        <v>205</v>
      </c>
      <c r="E207" s="4">
        <v>4.2999999999999997E-2</v>
      </c>
      <c r="F207" s="4">
        <v>4.5999999999999999E-2</v>
      </c>
      <c r="G207" s="3">
        <v>2.2000000000000002</v>
      </c>
      <c r="H207" s="3">
        <v>2.1</v>
      </c>
      <c r="I207" s="1"/>
      <c r="J207" s="1"/>
      <c r="K207" s="1"/>
      <c r="L207" s="1"/>
      <c r="M207" s="1"/>
    </row>
    <row r="208" spans="1:13" ht="18" customHeight="1" x14ac:dyDescent="0.35">
      <c r="A208" s="1"/>
      <c r="B208" s="1"/>
      <c r="C208" s="1"/>
      <c r="D208" s="8" t="s">
        <v>206</v>
      </c>
      <c r="E208" s="4">
        <v>6.2E-2</v>
      </c>
      <c r="F208" s="4">
        <v>0.03</v>
      </c>
      <c r="G208" s="3">
        <v>1.6</v>
      </c>
      <c r="H208" s="3">
        <v>1.75</v>
      </c>
      <c r="I208" s="1"/>
      <c r="J208" s="1"/>
      <c r="K208" s="1"/>
      <c r="L208" s="1"/>
      <c r="M208" s="1"/>
    </row>
    <row r="209" spans="1:13" ht="18" customHeight="1" x14ac:dyDescent="0.35">
      <c r="A209" s="1"/>
      <c r="B209" s="1"/>
      <c r="C209" s="1"/>
      <c r="D209" s="8" t="s">
        <v>207</v>
      </c>
      <c r="E209" s="4">
        <v>8.1000000000000003E-2</v>
      </c>
      <c r="F209" s="4">
        <v>5.6000000000000001E-2</v>
      </c>
      <c r="G209" s="3">
        <v>1.95</v>
      </c>
      <c r="H209" s="3">
        <v>2.02</v>
      </c>
      <c r="I209" s="1"/>
      <c r="J209" s="1"/>
      <c r="K209" s="1"/>
      <c r="L209" s="1"/>
      <c r="M209" s="1"/>
    </row>
    <row r="210" spans="1:13" ht="18" customHeight="1" x14ac:dyDescent="0.35">
      <c r="A210" s="1"/>
      <c r="B210" s="1"/>
      <c r="C210" s="1"/>
      <c r="D210" s="8" t="s">
        <v>208</v>
      </c>
      <c r="E210" s="4">
        <v>0.152</v>
      </c>
      <c r="F210" s="4">
        <v>0.154</v>
      </c>
      <c r="G210" s="3">
        <v>1.41</v>
      </c>
      <c r="H210" s="3">
        <v>1.5</v>
      </c>
      <c r="I210" s="1"/>
      <c r="J210" s="1"/>
      <c r="K210" s="1"/>
      <c r="L210" s="1"/>
      <c r="M210" s="1"/>
    </row>
    <row r="211" spans="1:13" ht="18" customHeight="1" x14ac:dyDescent="0.35">
      <c r="A211" s="1"/>
      <c r="B211" s="1"/>
      <c r="C211" s="1"/>
      <c r="D211" s="8" t="s">
        <v>209</v>
      </c>
      <c r="E211" s="4">
        <v>9.7000000000000003E-2</v>
      </c>
      <c r="F211" s="4">
        <v>0.114</v>
      </c>
      <c r="G211" s="3">
        <v>1.62</v>
      </c>
      <c r="H211" s="3">
        <v>1.54</v>
      </c>
      <c r="I211" s="1"/>
      <c r="J211" s="1"/>
      <c r="K211" s="1"/>
      <c r="L211" s="1"/>
      <c r="M211" s="1"/>
    </row>
    <row r="212" spans="1:13" ht="18" customHeight="1" x14ac:dyDescent="0.35">
      <c r="A212" s="1"/>
      <c r="B212" s="1"/>
      <c r="C212" s="1"/>
      <c r="D212" s="8" t="s">
        <v>210</v>
      </c>
      <c r="E212" s="4">
        <v>5.8000000000000003E-2</v>
      </c>
      <c r="F212" s="4">
        <v>5.7000000000000002E-2</v>
      </c>
      <c r="G212" s="3">
        <v>1.78</v>
      </c>
      <c r="H212" s="3">
        <v>1.88</v>
      </c>
      <c r="I212" s="1"/>
      <c r="J212" s="1"/>
      <c r="K212" s="1"/>
      <c r="L212" s="1"/>
      <c r="M212" s="1"/>
    </row>
    <row r="213" spans="1:13" ht="18" customHeight="1" x14ac:dyDescent="0.35">
      <c r="A213" s="1"/>
      <c r="B213" s="1"/>
      <c r="C213" s="1"/>
      <c r="D213" s="8" t="s">
        <v>211</v>
      </c>
      <c r="E213" s="4">
        <v>0.33600000000000002</v>
      </c>
      <c r="F213" s="4">
        <v>0.33</v>
      </c>
      <c r="G213" s="3">
        <v>1.05</v>
      </c>
      <c r="H213" s="3">
        <v>1</v>
      </c>
      <c r="I213" s="1"/>
      <c r="J213" s="1"/>
      <c r="K213" s="1"/>
      <c r="L213" s="1"/>
      <c r="M213" s="1"/>
    </row>
    <row r="214" spans="1:13" ht="18" customHeight="1" x14ac:dyDescent="0.35">
      <c r="A214" s="1"/>
      <c r="B214" s="1"/>
      <c r="C214" s="1"/>
      <c r="D214" s="8" t="s">
        <v>212</v>
      </c>
      <c r="E214" s="4">
        <v>2.4E-2</v>
      </c>
      <c r="F214" s="4">
        <v>1.4E-2</v>
      </c>
      <c r="G214" s="3">
        <v>1.99</v>
      </c>
      <c r="H214" s="3">
        <v>2.1800000000000002</v>
      </c>
      <c r="I214" s="1"/>
      <c r="J214" s="1"/>
      <c r="K214" s="1"/>
      <c r="L214" s="1"/>
      <c r="M214" s="1"/>
    </row>
    <row r="215" spans="1:13" ht="18" customHeight="1" x14ac:dyDescent="0.35">
      <c r="A215" s="1"/>
      <c r="B215" s="1"/>
      <c r="C215" s="1"/>
      <c r="D215" s="8" t="s">
        <v>213</v>
      </c>
      <c r="E215" s="4">
        <v>0.06</v>
      </c>
      <c r="F215" s="4">
        <v>4.2999999999999997E-2</v>
      </c>
      <c r="G215" s="3">
        <v>1.83</v>
      </c>
      <c r="H215" s="3">
        <v>1.83</v>
      </c>
      <c r="I215" s="1"/>
      <c r="J215" s="1"/>
      <c r="K215" s="1"/>
      <c r="L215" s="1"/>
      <c r="M215" s="1"/>
    </row>
    <row r="216" spans="1:13" ht="18" customHeight="1" x14ac:dyDescent="0.35">
      <c r="A216" s="1"/>
      <c r="B216" s="1"/>
      <c r="C216" s="1"/>
      <c r="D216" s="8" t="s">
        <v>214</v>
      </c>
      <c r="E216" s="4">
        <v>5.6000000000000001E-2</v>
      </c>
      <c r="F216" s="4">
        <v>4.4999999999999998E-2</v>
      </c>
      <c r="G216" s="3">
        <v>1.85</v>
      </c>
      <c r="H216" s="3">
        <v>1.91</v>
      </c>
      <c r="I216" s="1"/>
      <c r="J216" s="1"/>
      <c r="K216" s="1"/>
      <c r="L216" s="1"/>
      <c r="M216" s="1"/>
    </row>
    <row r="217" spans="1:13" ht="18" customHeight="1" x14ac:dyDescent="0.35">
      <c r="A217" s="1"/>
      <c r="B217" s="1"/>
      <c r="C217" s="1"/>
      <c r="D217" s="8" t="s">
        <v>215</v>
      </c>
      <c r="E217" s="4">
        <v>0.16500000000000001</v>
      </c>
      <c r="F217" s="4">
        <v>0.154</v>
      </c>
      <c r="G217" s="3">
        <v>1.44</v>
      </c>
      <c r="H217" s="3">
        <v>1.45</v>
      </c>
      <c r="I217" s="1"/>
      <c r="J217" s="1"/>
      <c r="K217" s="1"/>
      <c r="L217" s="1"/>
      <c r="M217" s="1"/>
    </row>
    <row r="218" spans="1:13" ht="18" customHeight="1" x14ac:dyDescent="0.35">
      <c r="A218" s="1"/>
      <c r="B218" s="1"/>
      <c r="C218" s="1"/>
      <c r="D218" s="8" t="s">
        <v>216</v>
      </c>
      <c r="E218" s="4">
        <v>0.311</v>
      </c>
      <c r="F218" s="4">
        <v>0.29499999999999998</v>
      </c>
      <c r="G218" s="3">
        <v>1.03</v>
      </c>
      <c r="H218" s="3">
        <v>1.05</v>
      </c>
      <c r="I218" s="1"/>
      <c r="J218" s="1"/>
      <c r="K218" s="1"/>
      <c r="L218" s="1"/>
      <c r="M218" s="1"/>
    </row>
    <row r="219" spans="1:13" ht="18" customHeight="1" x14ac:dyDescent="0.35">
      <c r="A219" s="1"/>
      <c r="B219" s="1"/>
      <c r="C219" s="1"/>
      <c r="D219" s="8" t="s">
        <v>217</v>
      </c>
      <c r="E219" s="4">
        <v>9.0999999999999998E-2</v>
      </c>
      <c r="F219" s="4">
        <v>8.4000000000000005E-2</v>
      </c>
      <c r="G219" s="3">
        <v>1.66</v>
      </c>
      <c r="H219" s="3">
        <v>1.71</v>
      </c>
      <c r="I219" s="1"/>
      <c r="J219" s="1"/>
      <c r="K219" s="1"/>
      <c r="L219" s="1"/>
      <c r="M219" s="1"/>
    </row>
    <row r="220" spans="1:13" ht="18" customHeight="1" x14ac:dyDescent="0.35">
      <c r="A220" s="1"/>
      <c r="B220" s="1"/>
      <c r="C220" s="1"/>
      <c r="D220" s="8" t="s">
        <v>218</v>
      </c>
      <c r="E220" s="4">
        <v>0.23899999999999999</v>
      </c>
      <c r="F220" s="4">
        <v>0.23400000000000001</v>
      </c>
      <c r="G220" s="3">
        <v>1.18</v>
      </c>
      <c r="H220" s="3">
        <v>1.1599999999999999</v>
      </c>
      <c r="I220" s="1"/>
      <c r="J220" s="1"/>
      <c r="K220" s="1"/>
      <c r="L220" s="1"/>
      <c r="M220" s="1"/>
    </row>
    <row r="221" spans="1:13" ht="18" customHeight="1" x14ac:dyDescent="0.35">
      <c r="A221" s="1"/>
      <c r="B221" s="1"/>
      <c r="C221" s="1"/>
      <c r="D221" s="8" t="s">
        <v>219</v>
      </c>
      <c r="E221" s="4">
        <v>2.8000000000000001E-2</v>
      </c>
      <c r="F221" s="4">
        <v>2.4E-2</v>
      </c>
      <c r="G221" s="3">
        <v>1.9</v>
      </c>
      <c r="H221" s="3">
        <v>1.93</v>
      </c>
      <c r="I221" s="1"/>
      <c r="J221" s="1"/>
      <c r="K221" s="1"/>
      <c r="L221" s="1"/>
      <c r="M221" s="1"/>
    </row>
    <row r="222" spans="1:13" ht="18" customHeight="1" x14ac:dyDescent="0.35">
      <c r="A222" s="1"/>
      <c r="B222" s="1"/>
      <c r="C222" s="1"/>
      <c r="D222" s="8" t="s">
        <v>220</v>
      </c>
      <c r="E222" s="4">
        <v>6.5000000000000002E-2</v>
      </c>
      <c r="F222" s="4">
        <v>5.2999999999999999E-2</v>
      </c>
      <c r="G222" s="3">
        <v>2.0699999999999998</v>
      </c>
      <c r="H222" s="3">
        <v>2.27</v>
      </c>
      <c r="I222" s="1"/>
      <c r="J222" s="1"/>
      <c r="K222" s="1"/>
      <c r="L222" s="1"/>
      <c r="M222" s="1"/>
    </row>
    <row r="223" spans="1:13" ht="18" customHeight="1" x14ac:dyDescent="0.35">
      <c r="A223" s="1"/>
      <c r="B223" s="1"/>
      <c r="C223" s="1"/>
      <c r="D223" s="8" t="s">
        <v>221</v>
      </c>
      <c r="E223" s="4">
        <v>7.8E-2</v>
      </c>
      <c r="F223" s="4">
        <v>7.4999999999999997E-2</v>
      </c>
      <c r="G223" s="3">
        <v>1.49</v>
      </c>
      <c r="H223" s="3">
        <v>1.44</v>
      </c>
      <c r="I223" s="1"/>
      <c r="J223" s="1"/>
      <c r="K223" s="1"/>
      <c r="L223" s="1"/>
      <c r="M223" s="1"/>
    </row>
    <row r="224" spans="1:13" ht="18" customHeight="1" x14ac:dyDescent="0.35">
      <c r="A224" s="1"/>
      <c r="B224" s="1"/>
      <c r="C224" s="1"/>
      <c r="D224" s="8" t="s">
        <v>222</v>
      </c>
      <c r="E224" s="4">
        <v>3.5999999999999997E-2</v>
      </c>
      <c r="F224" s="4">
        <v>2.5999999999999999E-2</v>
      </c>
      <c r="G224" s="3">
        <v>1.76</v>
      </c>
      <c r="H224" s="3">
        <v>1.79</v>
      </c>
      <c r="I224" s="1"/>
      <c r="J224" s="1"/>
      <c r="K224" s="1"/>
      <c r="L224" s="1"/>
      <c r="M224" s="1"/>
    </row>
    <row r="225" spans="1:13" ht="18" customHeight="1" x14ac:dyDescent="0.35">
      <c r="A225" s="1"/>
      <c r="B225" s="1"/>
      <c r="C225" s="1"/>
      <c r="D225" s="8" t="s">
        <v>223</v>
      </c>
      <c r="E225" s="4">
        <v>0.14699999999999999</v>
      </c>
      <c r="F225" s="4">
        <v>0.13700000000000001</v>
      </c>
      <c r="G225" s="3">
        <v>1.49</v>
      </c>
      <c r="H225" s="3">
        <v>1.49</v>
      </c>
      <c r="I225" s="1"/>
      <c r="J225" s="1"/>
      <c r="K225" s="1"/>
      <c r="L225" s="1"/>
      <c r="M225" s="1"/>
    </row>
    <row r="226" spans="1:13" ht="18" customHeight="1" x14ac:dyDescent="0.35">
      <c r="A226" s="1"/>
      <c r="B226" s="1"/>
      <c r="C226" s="1"/>
      <c r="D226" s="8" t="s">
        <v>224</v>
      </c>
      <c r="E226" s="4">
        <v>0.217</v>
      </c>
      <c r="F226" s="4">
        <v>0.18</v>
      </c>
      <c r="G226" s="3">
        <v>1.21</v>
      </c>
      <c r="H226" s="3">
        <v>1.27</v>
      </c>
      <c r="I226" s="1"/>
      <c r="J226" s="1"/>
      <c r="K226" s="1"/>
      <c r="L226" s="1"/>
      <c r="M226" s="1"/>
    </row>
    <row r="227" spans="1:13" ht="18" customHeight="1" x14ac:dyDescent="0.35">
      <c r="A227" s="1"/>
      <c r="B227" s="1"/>
      <c r="C227" s="1"/>
      <c r="D227" s="8" t="s">
        <v>225</v>
      </c>
      <c r="E227" s="4">
        <v>3.9E-2</v>
      </c>
      <c r="F227" s="4">
        <v>4.4999999999999998E-2</v>
      </c>
      <c r="G227" s="3">
        <v>2.11</v>
      </c>
      <c r="H227" s="3">
        <v>2.17</v>
      </c>
      <c r="I227" s="1"/>
      <c r="J227" s="1"/>
      <c r="K227" s="1"/>
      <c r="L227" s="1"/>
      <c r="M227" s="1"/>
    </row>
    <row r="228" spans="1:13" ht="18" customHeight="1" x14ac:dyDescent="0.35">
      <c r="A228" s="1"/>
      <c r="B228" s="1"/>
      <c r="C228" s="1"/>
      <c r="D228" s="8" t="s">
        <v>226</v>
      </c>
      <c r="E228" s="4">
        <v>0.12</v>
      </c>
      <c r="F228" s="4">
        <v>8.1000000000000003E-2</v>
      </c>
      <c r="G228" s="3">
        <v>1.63</v>
      </c>
      <c r="H228" s="3">
        <v>1.67</v>
      </c>
      <c r="I228" s="1"/>
      <c r="J228" s="1"/>
      <c r="K228" s="1"/>
      <c r="L228" s="1"/>
      <c r="M228" s="1"/>
    </row>
    <row r="229" spans="1:13" ht="18" customHeight="1" x14ac:dyDescent="0.35">
      <c r="A229" s="1"/>
      <c r="B229" s="1"/>
      <c r="C229" s="1"/>
      <c r="D229" s="8" t="s">
        <v>227</v>
      </c>
      <c r="E229" s="4">
        <v>5.2999999999999999E-2</v>
      </c>
      <c r="F229" s="4">
        <v>0.06</v>
      </c>
      <c r="G229" s="3">
        <v>1.69</v>
      </c>
      <c r="H229" s="3">
        <v>1.74</v>
      </c>
      <c r="I229" s="1"/>
      <c r="J229" s="1"/>
      <c r="K229" s="1"/>
      <c r="L229" s="1"/>
      <c r="M229" s="1"/>
    </row>
    <row r="230" spans="1:13" ht="18" customHeight="1" x14ac:dyDescent="0.35">
      <c r="A230" s="1"/>
      <c r="B230" s="1"/>
      <c r="C230" s="1"/>
      <c r="D230" s="8" t="s">
        <v>228</v>
      </c>
      <c r="E230" s="4">
        <v>2.7E-2</v>
      </c>
      <c r="F230" s="4">
        <v>0.03</v>
      </c>
      <c r="G230" s="3">
        <v>2.15</v>
      </c>
      <c r="H230" s="3">
        <v>2.12</v>
      </c>
      <c r="I230" s="1"/>
      <c r="J230" s="1"/>
      <c r="K230" s="1"/>
      <c r="L230" s="1"/>
      <c r="M230" s="1"/>
    </row>
    <row r="231" spans="1:13" ht="18" customHeight="1" x14ac:dyDescent="0.35">
      <c r="A231" s="1"/>
      <c r="B231" s="1"/>
      <c r="C231" s="1"/>
      <c r="D231" s="8" t="s">
        <v>229</v>
      </c>
      <c r="E231" s="4">
        <v>0.1</v>
      </c>
      <c r="F231" s="4">
        <v>0.108</v>
      </c>
      <c r="G231" s="3">
        <v>1.64</v>
      </c>
      <c r="H231" s="3">
        <v>1.73</v>
      </c>
      <c r="I231" s="1"/>
      <c r="J231" s="1"/>
      <c r="K231" s="1"/>
      <c r="L231" s="1"/>
      <c r="M231" s="1"/>
    </row>
    <row r="232" spans="1:13" ht="18" customHeight="1" x14ac:dyDescent="0.35">
      <c r="A232" s="1"/>
      <c r="B232" s="1"/>
      <c r="C232" s="1"/>
      <c r="D232" s="8" t="s">
        <v>230</v>
      </c>
      <c r="E232" s="4">
        <v>5.5E-2</v>
      </c>
      <c r="F232" s="4">
        <v>0.06</v>
      </c>
      <c r="G232" s="3">
        <v>1.78</v>
      </c>
      <c r="H232" s="3">
        <v>1.87</v>
      </c>
      <c r="I232" s="1"/>
      <c r="J232" s="1"/>
      <c r="K232" s="1"/>
      <c r="L232" s="1"/>
      <c r="M232" s="1"/>
    </row>
    <row r="233" spans="1:13" ht="18" customHeight="1" x14ac:dyDescent="0.35">
      <c r="A233" s="1"/>
      <c r="B233" s="1"/>
      <c r="C233" s="1"/>
      <c r="D233" s="8" t="s">
        <v>231</v>
      </c>
      <c r="E233" s="4">
        <v>6.5000000000000002E-2</v>
      </c>
      <c r="F233" s="4">
        <v>4.4999999999999998E-2</v>
      </c>
      <c r="G233" s="3">
        <v>2.2200000000000002</v>
      </c>
      <c r="H233" s="3">
        <v>2.2200000000000002</v>
      </c>
      <c r="I233" s="1"/>
      <c r="J233" s="1"/>
      <c r="K233" s="1"/>
      <c r="L233" s="1"/>
      <c r="M233" s="1"/>
    </row>
    <row r="234" spans="1:13" ht="18" customHeight="1" x14ac:dyDescent="0.35">
      <c r="A234" s="1"/>
      <c r="B234" s="1"/>
      <c r="C234" s="1"/>
      <c r="D234" s="8" t="s">
        <v>232</v>
      </c>
      <c r="E234" s="4">
        <v>3.6999999999999998E-2</v>
      </c>
      <c r="F234" s="4">
        <v>3.6999999999999998E-2</v>
      </c>
      <c r="G234" s="3">
        <v>1.91</v>
      </c>
      <c r="H234" s="3">
        <v>1.84</v>
      </c>
      <c r="I234" s="1"/>
      <c r="J234" s="1"/>
      <c r="K234" s="1"/>
      <c r="L234" s="1"/>
      <c r="M234" s="1"/>
    </row>
    <row r="235" spans="1:13" ht="18" customHeight="1" x14ac:dyDescent="0.35">
      <c r="A235" s="1"/>
      <c r="B235" s="1"/>
      <c r="C235" s="1"/>
      <c r="D235" s="8" t="s">
        <v>233</v>
      </c>
      <c r="E235" s="4">
        <v>0.11700000000000001</v>
      </c>
      <c r="F235" s="4">
        <v>8.1000000000000003E-2</v>
      </c>
      <c r="G235" s="3">
        <v>1.68</v>
      </c>
      <c r="H235" s="3">
        <v>1.89</v>
      </c>
      <c r="I235" s="1"/>
      <c r="J235" s="1"/>
      <c r="K235" s="1"/>
      <c r="L235" s="1"/>
      <c r="M235" s="1"/>
    </row>
    <row r="236" spans="1:13" ht="18" customHeight="1" x14ac:dyDescent="0.35">
      <c r="A236" s="1"/>
      <c r="B236" s="1"/>
      <c r="C236" s="1"/>
      <c r="D236" s="8" t="s">
        <v>234</v>
      </c>
      <c r="E236" s="4">
        <v>0.16400000000000001</v>
      </c>
      <c r="F236" s="4">
        <v>0.18</v>
      </c>
      <c r="G236" s="3">
        <v>1.39</v>
      </c>
      <c r="H236" s="3">
        <v>1.42</v>
      </c>
      <c r="I236" s="1"/>
      <c r="J236" s="1"/>
      <c r="K236" s="1"/>
      <c r="L236" s="1"/>
      <c r="M236" s="1"/>
    </row>
    <row r="237" spans="1:13" ht="18" customHeight="1" x14ac:dyDescent="0.35">
      <c r="A237" s="1"/>
      <c r="B237" s="1"/>
      <c r="C237" s="1"/>
      <c r="D237" s="8" t="s">
        <v>235</v>
      </c>
      <c r="E237" s="4">
        <v>5.3999999999999999E-2</v>
      </c>
      <c r="F237" s="4">
        <v>5.2999999999999999E-2</v>
      </c>
      <c r="G237" s="3">
        <v>2.0499999999999998</v>
      </c>
      <c r="H237" s="3">
        <v>2.04</v>
      </c>
      <c r="I237" s="1"/>
      <c r="J237" s="1"/>
      <c r="K237" s="1"/>
      <c r="L237" s="1"/>
      <c r="M237" s="1"/>
    </row>
    <row r="238" spans="1:13" ht="18" customHeight="1" x14ac:dyDescent="0.35">
      <c r="A238" s="1"/>
      <c r="B238" s="1"/>
      <c r="C238" s="1"/>
      <c r="D238" s="8" t="s">
        <v>236</v>
      </c>
      <c r="E238" s="4">
        <v>7.8E-2</v>
      </c>
      <c r="F238" s="4">
        <v>8.8999999999999996E-2</v>
      </c>
      <c r="G238" s="3">
        <v>1.68</v>
      </c>
      <c r="H238" s="3">
        <v>1.68</v>
      </c>
      <c r="I238" s="1"/>
      <c r="J238" s="1"/>
      <c r="K238" s="1"/>
      <c r="L238" s="1"/>
      <c r="M238" s="1"/>
    </row>
    <row r="239" spans="1:13" ht="18" customHeight="1" x14ac:dyDescent="0.35">
      <c r="A239" s="1"/>
      <c r="B239" s="1"/>
      <c r="C239" s="1"/>
      <c r="D239" s="8" t="s">
        <v>237</v>
      </c>
      <c r="E239" s="4">
        <v>0.26800000000000002</v>
      </c>
      <c r="F239" s="4">
        <v>0.26500000000000001</v>
      </c>
      <c r="G239" s="3">
        <v>1.1000000000000001</v>
      </c>
      <c r="H239" s="3">
        <v>1.1399999999999999</v>
      </c>
      <c r="I239" s="1"/>
      <c r="J239" s="1"/>
      <c r="K239" s="1"/>
      <c r="L239" s="1"/>
      <c r="M239" s="1"/>
    </row>
    <row r="240" spans="1:13" ht="18" customHeight="1" x14ac:dyDescent="0.35">
      <c r="A240" s="1"/>
      <c r="B240" s="1"/>
      <c r="C240" s="1"/>
      <c r="D240" s="8" t="s">
        <v>238</v>
      </c>
      <c r="E240" s="4">
        <v>0.11899999999999999</v>
      </c>
      <c r="F240" s="4">
        <v>0.13400000000000001</v>
      </c>
      <c r="G240" s="3">
        <v>1.54</v>
      </c>
      <c r="H240" s="3">
        <v>1.46</v>
      </c>
      <c r="I240" s="1"/>
      <c r="J240" s="1"/>
      <c r="K240" s="1"/>
      <c r="L240" s="1"/>
      <c r="M240" s="1"/>
    </row>
    <row r="241" spans="1:13" ht="18" customHeight="1" x14ac:dyDescent="0.35">
      <c r="A241" s="1"/>
      <c r="B241" s="1"/>
      <c r="C241" s="1"/>
      <c r="D241" s="8" t="s">
        <v>239</v>
      </c>
      <c r="E241" s="4">
        <v>6.0999999999999999E-2</v>
      </c>
      <c r="F241" s="4">
        <v>4.2000000000000003E-2</v>
      </c>
      <c r="G241" s="3">
        <v>1.87</v>
      </c>
      <c r="H241" s="3">
        <v>1.95</v>
      </c>
      <c r="I241" s="1"/>
      <c r="J241" s="1"/>
      <c r="K241" s="1"/>
      <c r="L241" s="1"/>
      <c r="M241" s="1"/>
    </row>
    <row r="242" spans="1:13" ht="18" customHeight="1" x14ac:dyDescent="0.35">
      <c r="A242" s="1"/>
      <c r="B242" s="1"/>
      <c r="C242" s="1"/>
      <c r="D242" s="8" t="s">
        <v>240</v>
      </c>
      <c r="E242" s="4">
        <v>2.8000000000000001E-2</v>
      </c>
      <c r="F242" s="4">
        <v>2.7E-2</v>
      </c>
      <c r="G242" s="3">
        <v>1.93</v>
      </c>
      <c r="H242" s="3">
        <v>1.99</v>
      </c>
      <c r="I242" s="1"/>
      <c r="J242" s="1"/>
      <c r="K242" s="1"/>
      <c r="L242" s="1"/>
      <c r="M242" s="1"/>
    </row>
    <row r="243" spans="1:13" ht="18" customHeight="1" x14ac:dyDescent="0.35">
      <c r="A243" s="1"/>
      <c r="B243" s="1"/>
      <c r="C243" s="1"/>
      <c r="D243" s="8" t="s">
        <v>241</v>
      </c>
      <c r="E243" s="4">
        <v>0.1</v>
      </c>
      <c r="F243" s="4">
        <v>8.5999999999999993E-2</v>
      </c>
      <c r="G243" s="3">
        <v>1.61</v>
      </c>
      <c r="H243" s="3">
        <v>1.65</v>
      </c>
      <c r="I243" s="1"/>
      <c r="J243" s="1"/>
      <c r="K243" s="1"/>
      <c r="L243" s="1"/>
      <c r="M243" s="1"/>
    </row>
    <row r="244" spans="1:13" ht="18" customHeight="1" x14ac:dyDescent="0.35">
      <c r="A244" s="1"/>
      <c r="B244" s="1"/>
      <c r="C244" s="1"/>
      <c r="D244" s="8" t="s">
        <v>242</v>
      </c>
      <c r="E244" s="4">
        <v>8.3000000000000004E-2</v>
      </c>
      <c r="F244" s="4">
        <v>7.0000000000000007E-2</v>
      </c>
      <c r="G244" s="3">
        <v>1.7</v>
      </c>
      <c r="H244" s="3">
        <v>1.71</v>
      </c>
      <c r="I244" s="1"/>
      <c r="J244" s="1"/>
      <c r="K244" s="1"/>
      <c r="L244" s="1"/>
      <c r="M244" s="1"/>
    </row>
    <row r="245" spans="1:13" ht="18" customHeight="1" x14ac:dyDescent="0.35">
      <c r="A245" s="1"/>
      <c r="B245" s="1"/>
      <c r="C245" s="1"/>
      <c r="D245" s="8" t="s">
        <v>243</v>
      </c>
      <c r="E245" s="4">
        <v>0.06</v>
      </c>
      <c r="F245" s="4">
        <v>5.8000000000000003E-2</v>
      </c>
      <c r="G245" s="3">
        <v>1.96</v>
      </c>
      <c r="H245" s="3">
        <v>2.09</v>
      </c>
      <c r="I245" s="1"/>
      <c r="J245" s="1"/>
      <c r="K245" s="1"/>
      <c r="L245" s="1"/>
      <c r="M245" s="1"/>
    </row>
    <row r="246" spans="1:13" ht="18" customHeight="1" x14ac:dyDescent="0.35">
      <c r="A246" s="1"/>
      <c r="B246" s="1"/>
      <c r="C246" s="1"/>
      <c r="D246" s="8" t="s">
        <v>244</v>
      </c>
      <c r="E246" s="4">
        <v>0.106</v>
      </c>
      <c r="F246" s="4">
        <v>0.106</v>
      </c>
      <c r="G246" s="3">
        <v>1.6</v>
      </c>
      <c r="H246" s="3">
        <v>1.62</v>
      </c>
      <c r="I246" s="1"/>
      <c r="J246" s="1"/>
      <c r="K246" s="1"/>
      <c r="L246" s="1"/>
      <c r="M246" s="1"/>
    </row>
    <row r="247" spans="1:13" ht="18" customHeight="1" x14ac:dyDescent="0.35">
      <c r="A247" s="1"/>
      <c r="B247" s="1"/>
      <c r="C247" s="1"/>
      <c r="D247" s="8" t="s">
        <v>245</v>
      </c>
      <c r="E247" s="4">
        <v>8.2000000000000003E-2</v>
      </c>
      <c r="F247" s="4">
        <v>6.0999999999999999E-2</v>
      </c>
      <c r="G247" s="3">
        <v>1.64</v>
      </c>
      <c r="H247" s="3">
        <v>1.66</v>
      </c>
      <c r="I247" s="1"/>
      <c r="J247" s="1"/>
      <c r="K247" s="1"/>
      <c r="L247" s="1"/>
      <c r="M247" s="1"/>
    </row>
    <row r="248" spans="1:13" ht="18" customHeight="1" x14ac:dyDescent="0.35">
      <c r="A248" s="1"/>
      <c r="B248" s="1"/>
      <c r="C248" s="1"/>
      <c r="D248" s="8" t="s">
        <v>246</v>
      </c>
      <c r="E248" s="4">
        <v>8.4000000000000005E-2</v>
      </c>
      <c r="F248" s="4">
        <v>8.3000000000000004E-2</v>
      </c>
      <c r="G248" s="3">
        <v>1.68</v>
      </c>
      <c r="H248" s="3">
        <v>1.71</v>
      </c>
      <c r="I248" s="1"/>
      <c r="J248" s="1"/>
      <c r="K248" s="1"/>
      <c r="L248" s="1"/>
      <c r="M248" s="1"/>
    </row>
    <row r="249" spans="1:13" ht="18" customHeight="1" x14ac:dyDescent="0.35">
      <c r="A249" s="1"/>
      <c r="B249" s="1"/>
      <c r="C249" s="1"/>
      <c r="D249" s="8" t="s">
        <v>247</v>
      </c>
      <c r="E249" s="4">
        <v>0.11700000000000001</v>
      </c>
      <c r="F249" s="4">
        <v>0.111</v>
      </c>
      <c r="G249" s="3">
        <v>1.71</v>
      </c>
      <c r="H249" s="3">
        <v>1.8</v>
      </c>
      <c r="I249" s="1"/>
      <c r="J249" s="1"/>
      <c r="K249" s="1"/>
      <c r="L249" s="1"/>
      <c r="M249" s="1"/>
    </row>
    <row r="250" spans="1:13" ht="18" customHeight="1" x14ac:dyDescent="0.35">
      <c r="A250" s="1"/>
      <c r="B250" s="1"/>
      <c r="C250" s="1"/>
      <c r="D250" s="8" t="s">
        <v>248</v>
      </c>
      <c r="E250" s="4">
        <v>7.1999999999999995E-2</v>
      </c>
      <c r="F250" s="4">
        <v>6.0999999999999999E-2</v>
      </c>
      <c r="G250" s="3">
        <v>1.85</v>
      </c>
      <c r="H250" s="3">
        <v>1.91</v>
      </c>
      <c r="I250" s="1"/>
      <c r="J250" s="1"/>
      <c r="K250" s="1"/>
      <c r="L250" s="1"/>
      <c r="M250" s="1"/>
    </row>
    <row r="251" spans="1:13" ht="18" customHeight="1" x14ac:dyDescent="0.35">
      <c r="A251" s="1"/>
      <c r="B251" s="1"/>
      <c r="C251" s="1"/>
      <c r="D251" s="8" t="s">
        <v>249</v>
      </c>
      <c r="E251" s="4">
        <v>6.6000000000000003E-2</v>
      </c>
      <c r="F251" s="4">
        <v>6.3E-2</v>
      </c>
      <c r="G251" s="3">
        <v>1.76</v>
      </c>
      <c r="H251" s="3">
        <v>1.8</v>
      </c>
      <c r="I251" s="1"/>
      <c r="J251" s="1"/>
      <c r="K251" s="1"/>
      <c r="L251" s="1"/>
      <c r="M251" s="1"/>
    </row>
    <row r="252" spans="1:13" ht="18" customHeight="1" x14ac:dyDescent="0.35">
      <c r="A252" s="1"/>
      <c r="B252" s="1"/>
      <c r="C252" s="1"/>
      <c r="D252" s="8" t="s">
        <v>250</v>
      </c>
      <c r="E252" s="4">
        <v>0.312</v>
      </c>
      <c r="F252" s="4">
        <v>0.29899999999999999</v>
      </c>
      <c r="G252" s="3">
        <v>1.07</v>
      </c>
      <c r="H252" s="3">
        <v>1.1000000000000001</v>
      </c>
      <c r="I252" s="1"/>
      <c r="J252" s="1"/>
      <c r="K252" s="1"/>
      <c r="L252" s="1"/>
      <c r="M252" s="1"/>
    </row>
    <row r="253" spans="1:13" ht="18" customHeight="1" x14ac:dyDescent="0.35">
      <c r="A253" s="1"/>
      <c r="B253" s="1"/>
      <c r="C253" s="1"/>
      <c r="D253" s="8" t="s">
        <v>251</v>
      </c>
      <c r="E253" s="4">
        <v>5.5E-2</v>
      </c>
      <c r="F253" s="4">
        <v>5.0999999999999997E-2</v>
      </c>
      <c r="G253" s="3">
        <v>2.0699999999999998</v>
      </c>
      <c r="H253" s="3">
        <v>2.12</v>
      </c>
      <c r="I253" s="1"/>
      <c r="J253" s="1"/>
      <c r="K253" s="1"/>
      <c r="L253" s="1"/>
      <c r="M253" s="1"/>
    </row>
    <row r="254" spans="1:13" ht="18" customHeight="1" x14ac:dyDescent="0.35">
      <c r="A254" s="1"/>
      <c r="B254" s="1"/>
      <c r="C254" s="1"/>
      <c r="D254" s="8" t="s">
        <v>252</v>
      </c>
      <c r="E254" s="4">
        <v>5.1999999999999998E-2</v>
      </c>
      <c r="F254" s="4">
        <v>5.0999999999999997E-2</v>
      </c>
      <c r="G254" s="3">
        <v>1.84</v>
      </c>
      <c r="H254" s="3">
        <v>1.87</v>
      </c>
      <c r="I254" s="1"/>
      <c r="J254" s="1"/>
      <c r="K254" s="1"/>
      <c r="L254" s="1"/>
      <c r="M254" s="1"/>
    </row>
    <row r="255" spans="1:13" ht="18" customHeight="1" x14ac:dyDescent="0.35">
      <c r="A255" s="1"/>
      <c r="B255" s="1"/>
      <c r="C255" s="1"/>
      <c r="D255" s="8" t="s">
        <v>253</v>
      </c>
      <c r="E255" s="4">
        <v>6.9000000000000006E-2</v>
      </c>
      <c r="F255" s="4">
        <v>7.5999999999999998E-2</v>
      </c>
      <c r="G255" s="3">
        <v>1.57</v>
      </c>
      <c r="H255" s="3">
        <v>1.57</v>
      </c>
      <c r="I255" s="1"/>
      <c r="J255" s="1"/>
      <c r="K255" s="1"/>
      <c r="L255" s="1"/>
      <c r="M255" s="1"/>
    </row>
    <row r="256" spans="1:13" ht="18" customHeight="1" x14ac:dyDescent="0.35">
      <c r="A256" s="1"/>
      <c r="B256" s="1"/>
      <c r="C256" s="1"/>
      <c r="D256" s="8" t="s">
        <v>254</v>
      </c>
      <c r="E256" s="4">
        <v>7.2999999999999995E-2</v>
      </c>
      <c r="F256" s="4">
        <v>5.7000000000000002E-2</v>
      </c>
      <c r="G256" s="3">
        <v>2.21</v>
      </c>
      <c r="H256" s="3">
        <v>2.25</v>
      </c>
      <c r="I256" s="1"/>
      <c r="J256" s="1"/>
      <c r="K256" s="1"/>
      <c r="L256" s="1"/>
      <c r="M256" s="1"/>
    </row>
    <row r="257" spans="1:13" ht="18" customHeight="1" x14ac:dyDescent="0.35">
      <c r="A257" s="1"/>
      <c r="B257" s="1"/>
      <c r="C257" s="1"/>
      <c r="D257" s="8" t="s">
        <v>255</v>
      </c>
      <c r="E257" s="4">
        <v>0.06</v>
      </c>
      <c r="F257" s="4">
        <v>5.8000000000000003E-2</v>
      </c>
      <c r="G257" s="3">
        <v>1.87</v>
      </c>
      <c r="H257" s="3">
        <v>1.81</v>
      </c>
      <c r="I257" s="1"/>
      <c r="J257" s="1"/>
      <c r="K257" s="1"/>
      <c r="L257" s="1"/>
      <c r="M257" s="1"/>
    </row>
    <row r="258" spans="1:13" ht="18" customHeight="1" x14ac:dyDescent="0.35">
      <c r="A258" s="1"/>
      <c r="B258" s="1"/>
      <c r="C258" s="1"/>
      <c r="D258" s="8" t="s">
        <v>256</v>
      </c>
      <c r="E258" s="4">
        <v>0.04</v>
      </c>
      <c r="F258" s="4">
        <v>3.6999999999999998E-2</v>
      </c>
      <c r="G258" s="3">
        <v>2.06</v>
      </c>
      <c r="H258" s="3">
        <v>2.15</v>
      </c>
      <c r="I258" s="1"/>
      <c r="J258" s="1"/>
      <c r="K258" s="1"/>
      <c r="L258" s="1"/>
      <c r="M258" s="1"/>
    </row>
    <row r="259" spans="1:13" ht="18" customHeight="1" x14ac:dyDescent="0.35">
      <c r="A259" s="1"/>
      <c r="B259" s="1"/>
      <c r="C259" s="1"/>
      <c r="D259" s="8" t="s">
        <v>257</v>
      </c>
      <c r="E259" s="4">
        <v>6.2E-2</v>
      </c>
      <c r="F259" s="4">
        <v>5.5E-2</v>
      </c>
      <c r="G259" s="3">
        <v>2</v>
      </c>
      <c r="H259" s="3">
        <v>1.98</v>
      </c>
      <c r="I259" s="1"/>
      <c r="J259" s="1"/>
      <c r="K259" s="1"/>
      <c r="L259" s="1"/>
      <c r="M259" s="1"/>
    </row>
    <row r="260" spans="1:13" ht="18" customHeight="1" x14ac:dyDescent="0.35">
      <c r="A260" s="1"/>
      <c r="B260" s="1"/>
      <c r="C260" s="1"/>
      <c r="D260" s="8" t="s">
        <v>258</v>
      </c>
      <c r="E260" s="4">
        <v>5.2999999999999999E-2</v>
      </c>
      <c r="F260" s="4">
        <v>6.2E-2</v>
      </c>
      <c r="G260" s="3">
        <v>1.86</v>
      </c>
      <c r="H260" s="3">
        <v>1.88</v>
      </c>
      <c r="I260" s="1"/>
      <c r="J260" s="1"/>
      <c r="K260" s="1"/>
      <c r="L260" s="1"/>
      <c r="M260" s="1"/>
    </row>
    <row r="261" spans="1:13" ht="18" customHeight="1" x14ac:dyDescent="0.35">
      <c r="A261" s="1"/>
      <c r="B261" s="1"/>
      <c r="C261" s="1"/>
      <c r="D261" s="8" t="s">
        <v>259</v>
      </c>
      <c r="E261" s="4">
        <v>0.13900000000000001</v>
      </c>
      <c r="F261" s="4">
        <v>0.13700000000000001</v>
      </c>
      <c r="G261" s="3">
        <v>1.45</v>
      </c>
      <c r="H261" s="3">
        <v>1.43</v>
      </c>
      <c r="I261" s="1"/>
      <c r="J261" s="1"/>
      <c r="K261" s="1"/>
      <c r="L261" s="1"/>
      <c r="M261" s="1"/>
    </row>
    <row r="262" spans="1:13" ht="18" customHeight="1" x14ac:dyDescent="0.35">
      <c r="A262" s="1"/>
      <c r="B262" s="1"/>
      <c r="C262" s="1"/>
      <c r="D262" s="8" t="s">
        <v>260</v>
      </c>
      <c r="E262" s="4">
        <v>4.3999999999999997E-2</v>
      </c>
      <c r="F262" s="4">
        <v>4.4999999999999998E-2</v>
      </c>
      <c r="G262" s="3">
        <v>1.67</v>
      </c>
      <c r="H262" s="3">
        <v>1.7</v>
      </c>
      <c r="I262" s="1"/>
      <c r="J262" s="1"/>
      <c r="K262" s="1"/>
      <c r="L262" s="1"/>
      <c r="M262" s="1"/>
    </row>
    <row r="263" spans="1:13" ht="18" customHeight="1" x14ac:dyDescent="0.35">
      <c r="A263" s="1"/>
      <c r="B263" s="1"/>
      <c r="C263" s="1"/>
      <c r="D263" s="8" t="s">
        <v>261</v>
      </c>
      <c r="E263" s="4">
        <v>0.16600000000000001</v>
      </c>
      <c r="F263" s="4">
        <v>0.17100000000000001</v>
      </c>
      <c r="G263" s="3">
        <v>1.4</v>
      </c>
      <c r="H263" s="3">
        <v>1.39</v>
      </c>
      <c r="I263" s="1"/>
      <c r="J263" s="1"/>
      <c r="K263" s="1"/>
      <c r="L263" s="1"/>
      <c r="M263" s="1"/>
    </row>
    <row r="264" spans="1:13" ht="18" customHeight="1" x14ac:dyDescent="0.35">
      <c r="A264" s="1"/>
      <c r="B264" s="1"/>
      <c r="C264" s="1"/>
      <c r="D264" s="8" t="s">
        <v>262</v>
      </c>
      <c r="E264" s="4">
        <v>0.11</v>
      </c>
      <c r="F264" s="4">
        <v>0.13600000000000001</v>
      </c>
      <c r="G264" s="3">
        <v>1.53</v>
      </c>
      <c r="H264" s="3">
        <v>1.5</v>
      </c>
      <c r="I264" s="1"/>
      <c r="J264" s="1"/>
      <c r="K264" s="1"/>
      <c r="L264" s="1"/>
      <c r="M264" s="1"/>
    </row>
    <row r="265" spans="1:13" ht="18" customHeight="1" x14ac:dyDescent="0.35">
      <c r="A265" s="1"/>
      <c r="B265" s="1"/>
      <c r="C265" s="1"/>
      <c r="D265" s="8" t="s">
        <v>263</v>
      </c>
      <c r="E265" s="4">
        <v>2.3E-2</v>
      </c>
      <c r="F265" s="4">
        <v>4.1000000000000002E-2</v>
      </c>
      <c r="G265" s="3">
        <v>2.2599999999999998</v>
      </c>
      <c r="H265" s="3">
        <v>2.29</v>
      </c>
      <c r="I265" s="1"/>
      <c r="J265" s="1"/>
      <c r="K265" s="1"/>
      <c r="L265" s="1"/>
      <c r="M265" s="1"/>
    </row>
    <row r="266" spans="1:13" ht="18" customHeight="1" x14ac:dyDescent="0.35">
      <c r="A266" s="1"/>
      <c r="B266" s="1"/>
      <c r="C266" s="1"/>
      <c r="D266" s="8" t="s">
        <v>264</v>
      </c>
      <c r="E266" s="4">
        <v>6.6000000000000003E-2</v>
      </c>
      <c r="F266" s="4">
        <v>5.6000000000000001E-2</v>
      </c>
      <c r="G266" s="3">
        <v>1.79</v>
      </c>
      <c r="H266" s="3">
        <v>1.82</v>
      </c>
      <c r="I266" s="1"/>
      <c r="J266" s="1"/>
      <c r="K266" s="1"/>
      <c r="L266" s="1"/>
      <c r="M266" s="1"/>
    </row>
    <row r="267" spans="1:13" ht="18" customHeight="1" x14ac:dyDescent="0.35">
      <c r="A267" s="1"/>
      <c r="B267" s="1"/>
      <c r="C267" s="1"/>
      <c r="D267" s="8" t="s">
        <v>265</v>
      </c>
      <c r="E267" s="4">
        <v>0.125</v>
      </c>
      <c r="F267" s="4">
        <v>0.13600000000000001</v>
      </c>
      <c r="G267" s="3">
        <v>1.44</v>
      </c>
      <c r="H267" s="3">
        <v>1.43</v>
      </c>
      <c r="I267" s="1"/>
      <c r="J267" s="1"/>
      <c r="K267" s="1"/>
      <c r="L267" s="1"/>
      <c r="M267" s="1"/>
    </row>
    <row r="268" spans="1:13" ht="18" customHeight="1" x14ac:dyDescent="0.35">
      <c r="A268" s="1"/>
      <c r="B268" s="1"/>
      <c r="C268" s="1"/>
      <c r="D268" s="8" t="s">
        <v>266</v>
      </c>
      <c r="E268" s="4">
        <v>0.109</v>
      </c>
      <c r="F268" s="4">
        <v>9.4E-2</v>
      </c>
      <c r="G268" s="3">
        <v>1.68</v>
      </c>
      <c r="H268" s="3">
        <v>1.66</v>
      </c>
      <c r="I268" s="1"/>
      <c r="J268" s="1"/>
      <c r="K268" s="1"/>
      <c r="L268" s="1"/>
      <c r="M268" s="1"/>
    </row>
    <row r="269" spans="1:13" ht="18" customHeight="1" x14ac:dyDescent="0.35">
      <c r="A269" s="1"/>
      <c r="B269" s="1"/>
      <c r="C269" s="1"/>
      <c r="D269" s="8" t="s">
        <v>267</v>
      </c>
      <c r="E269" s="4">
        <v>3.9E-2</v>
      </c>
      <c r="F269" s="4">
        <v>4.7E-2</v>
      </c>
      <c r="G269" s="3">
        <v>1.65</v>
      </c>
      <c r="H269" s="3">
        <v>1.75</v>
      </c>
      <c r="I269" s="1"/>
      <c r="J269" s="1"/>
      <c r="K269" s="1"/>
      <c r="L269" s="1"/>
      <c r="M269" s="1"/>
    </row>
    <row r="270" spans="1:13" ht="18" customHeight="1" x14ac:dyDescent="0.35">
      <c r="A270" s="1"/>
      <c r="B270" s="1"/>
      <c r="C270" s="1"/>
      <c r="D270" s="8" t="s">
        <v>268</v>
      </c>
      <c r="E270" s="4">
        <v>6.0999999999999999E-2</v>
      </c>
      <c r="F270" s="4">
        <v>5.1999999999999998E-2</v>
      </c>
      <c r="G270" s="3">
        <v>1.64</v>
      </c>
      <c r="H270" s="3">
        <v>1.62</v>
      </c>
      <c r="I270" s="1"/>
      <c r="J270" s="1"/>
      <c r="K270" s="1"/>
      <c r="L270" s="1"/>
      <c r="M270" s="1"/>
    </row>
    <row r="271" spans="1:13" ht="18" customHeight="1" x14ac:dyDescent="0.35">
      <c r="A271" s="1"/>
      <c r="B271" s="1"/>
      <c r="C271" s="1"/>
      <c r="D271" s="8" t="s">
        <v>269</v>
      </c>
      <c r="E271" s="4">
        <v>0.11899999999999999</v>
      </c>
      <c r="F271" s="4">
        <v>0.106</v>
      </c>
      <c r="G271" s="3">
        <v>1.52</v>
      </c>
      <c r="H271" s="3">
        <v>1.52</v>
      </c>
      <c r="I271" s="1"/>
      <c r="J271" s="1"/>
      <c r="K271" s="1"/>
      <c r="L271" s="1"/>
      <c r="M271" s="1"/>
    </row>
    <row r="272" spans="1:13" ht="18" customHeight="1" x14ac:dyDescent="0.35">
      <c r="A272" s="1"/>
      <c r="B272" s="1"/>
      <c r="C272" s="1"/>
      <c r="D272" s="8" t="s">
        <v>270</v>
      </c>
      <c r="E272" s="4">
        <v>0.20799999999999999</v>
      </c>
      <c r="F272" s="4">
        <v>0.222</v>
      </c>
      <c r="G272" s="3">
        <v>1.31</v>
      </c>
      <c r="H272" s="3">
        <v>1.26</v>
      </c>
      <c r="I272" s="1"/>
      <c r="J272" s="1"/>
      <c r="K272" s="1"/>
      <c r="L272" s="1"/>
      <c r="M272" s="1"/>
    </row>
    <row r="273" spans="1:13" ht="18" customHeight="1" x14ac:dyDescent="0.35">
      <c r="A273" s="1"/>
      <c r="B273" s="1"/>
      <c r="C273" s="1"/>
      <c r="D273" s="8" t="s">
        <v>271</v>
      </c>
      <c r="E273" s="4">
        <v>9.7000000000000003E-2</v>
      </c>
      <c r="F273" s="4">
        <v>9.2999999999999999E-2</v>
      </c>
      <c r="G273" s="3">
        <v>1.56</v>
      </c>
      <c r="H273" s="3">
        <v>1.56</v>
      </c>
      <c r="I273" s="1"/>
      <c r="J273" s="1"/>
      <c r="K273" s="1"/>
      <c r="L273" s="1"/>
      <c r="M273" s="1"/>
    </row>
    <row r="274" spans="1:13" ht="18" customHeight="1" x14ac:dyDescent="0.35">
      <c r="A274" s="1"/>
      <c r="B274" s="1"/>
      <c r="C274" s="1"/>
      <c r="D274" s="8" t="s">
        <v>272</v>
      </c>
      <c r="E274" s="4">
        <v>0.19700000000000001</v>
      </c>
      <c r="F274" s="4">
        <v>0.185</v>
      </c>
      <c r="G274" s="3">
        <v>1.25</v>
      </c>
      <c r="H274" s="3">
        <v>1.27</v>
      </c>
      <c r="I274" s="1"/>
      <c r="J274" s="1"/>
      <c r="K274" s="1"/>
      <c r="L274" s="1"/>
      <c r="M274" s="1"/>
    </row>
    <row r="275" spans="1:13" ht="18" customHeight="1" x14ac:dyDescent="0.35">
      <c r="A275" s="1"/>
      <c r="B275" s="1"/>
      <c r="C275" s="1"/>
      <c r="D275" s="8" t="s">
        <v>273</v>
      </c>
      <c r="E275" s="4">
        <v>0.13300000000000001</v>
      </c>
      <c r="F275" s="4">
        <v>0.13500000000000001</v>
      </c>
      <c r="G275" s="3">
        <v>1.52</v>
      </c>
      <c r="H275" s="3">
        <v>1.52</v>
      </c>
      <c r="I275" s="1"/>
      <c r="J275" s="1"/>
      <c r="K275" s="1"/>
      <c r="L275" s="1"/>
      <c r="M275" s="1"/>
    </row>
    <row r="276" spans="1:13" ht="18" customHeight="1" x14ac:dyDescent="0.35">
      <c r="A276" s="1"/>
      <c r="B276" s="1"/>
      <c r="C276" s="1"/>
      <c r="D276" s="8" t="s">
        <v>274</v>
      </c>
      <c r="E276" s="4">
        <v>9.6000000000000002E-2</v>
      </c>
      <c r="F276" s="4">
        <v>9.2999999999999999E-2</v>
      </c>
      <c r="G276" s="3">
        <v>1.49</v>
      </c>
      <c r="H276" s="3">
        <v>1.52</v>
      </c>
      <c r="I276" s="1"/>
      <c r="J276" s="1"/>
      <c r="K276" s="1"/>
      <c r="L276" s="1"/>
      <c r="M276" s="1"/>
    </row>
    <row r="277" spans="1:13" ht="18" customHeight="1" x14ac:dyDescent="0.35">
      <c r="A277" s="1"/>
      <c r="B277" s="1"/>
      <c r="C277" s="1"/>
      <c r="D277" s="8" t="s">
        <v>275</v>
      </c>
      <c r="E277" s="4">
        <v>0.11</v>
      </c>
      <c r="F277" s="4">
        <v>8.8999999999999996E-2</v>
      </c>
      <c r="G277" s="3">
        <v>1.67</v>
      </c>
      <c r="H277" s="3">
        <v>1.63</v>
      </c>
      <c r="I277" s="1"/>
      <c r="J277" s="1"/>
      <c r="K277" s="1"/>
      <c r="L277" s="1"/>
      <c r="M277" s="1"/>
    </row>
    <row r="278" spans="1:13" ht="18" customHeight="1" x14ac:dyDescent="0.35">
      <c r="A278" s="1"/>
      <c r="B278" s="1"/>
      <c r="C278" s="1"/>
      <c r="D278" s="8" t="s">
        <v>276</v>
      </c>
      <c r="E278" s="4">
        <v>5.0999999999999997E-2</v>
      </c>
      <c r="F278" s="4">
        <v>4.2000000000000003E-2</v>
      </c>
      <c r="G278" s="3">
        <v>1.85</v>
      </c>
      <c r="H278" s="3">
        <v>1.89</v>
      </c>
      <c r="I278" s="1"/>
      <c r="J278" s="1"/>
      <c r="K278" s="1"/>
      <c r="L278" s="1"/>
      <c r="M278" s="1"/>
    </row>
    <row r="279" spans="1:13" ht="18" customHeight="1" x14ac:dyDescent="0.35">
      <c r="A279" s="1"/>
      <c r="B279" s="1"/>
      <c r="C279" s="1"/>
      <c r="D279" s="8" t="s">
        <v>277</v>
      </c>
      <c r="E279" s="4">
        <v>0.105</v>
      </c>
      <c r="F279" s="4">
        <v>0.108</v>
      </c>
      <c r="G279" s="3">
        <v>1.8</v>
      </c>
      <c r="H279" s="3">
        <v>1.83</v>
      </c>
      <c r="I279" s="1"/>
      <c r="J279" s="1"/>
      <c r="K279" s="1"/>
      <c r="L279" s="1"/>
      <c r="M279" s="1"/>
    </row>
    <row r="280" spans="1:13" ht="18" customHeight="1" x14ac:dyDescent="0.35">
      <c r="A280" s="1"/>
      <c r="B280" s="1"/>
      <c r="C280" s="1"/>
      <c r="D280" s="8" t="s">
        <v>278</v>
      </c>
      <c r="E280" s="4">
        <v>5.6000000000000001E-2</v>
      </c>
      <c r="F280" s="4">
        <v>4.9000000000000002E-2</v>
      </c>
      <c r="G280" s="3">
        <v>1.83</v>
      </c>
      <c r="H280" s="3">
        <v>1.78</v>
      </c>
      <c r="I280" s="1"/>
      <c r="J280" s="1"/>
      <c r="K280" s="1"/>
      <c r="L280" s="1"/>
      <c r="M280" s="1"/>
    </row>
    <row r="281" spans="1:13" ht="18" customHeight="1" x14ac:dyDescent="0.35">
      <c r="A281" s="1"/>
      <c r="B281" s="1"/>
      <c r="C281" s="1"/>
      <c r="D281" s="8" t="s">
        <v>279</v>
      </c>
      <c r="E281" s="4">
        <v>0.11</v>
      </c>
      <c r="F281" s="4">
        <v>0.11799999999999999</v>
      </c>
      <c r="G281" s="3">
        <v>1.6</v>
      </c>
      <c r="H281" s="3">
        <v>1.66</v>
      </c>
      <c r="I281" s="1"/>
      <c r="J281" s="1"/>
      <c r="K281" s="1"/>
      <c r="L281" s="1"/>
      <c r="M281" s="1"/>
    </row>
    <row r="282" spans="1:13" ht="18" customHeight="1" x14ac:dyDescent="0.35">
      <c r="A282" s="1"/>
      <c r="B282" s="1"/>
      <c r="C282" s="1"/>
      <c r="D282" s="8" t="s">
        <v>280</v>
      </c>
      <c r="E282" s="4">
        <v>2.4E-2</v>
      </c>
      <c r="F282" s="4">
        <v>1.2999999999999999E-2</v>
      </c>
      <c r="G282" s="3">
        <v>1.87</v>
      </c>
      <c r="H282" s="3">
        <v>1.87</v>
      </c>
      <c r="I282" s="1"/>
      <c r="J282" s="1"/>
      <c r="K282" s="1"/>
      <c r="L282" s="1"/>
      <c r="M282" s="1"/>
    </row>
    <row r="283" spans="1:13" ht="18" customHeight="1" x14ac:dyDescent="0.35">
      <c r="A283" s="1"/>
      <c r="B283" s="1"/>
      <c r="C283" s="1"/>
      <c r="D283" s="8" t="s">
        <v>281</v>
      </c>
      <c r="E283" s="4">
        <v>0.26400000000000001</v>
      </c>
      <c r="F283" s="4">
        <v>0.29199999999999998</v>
      </c>
      <c r="G283" s="3">
        <v>1.0900000000000001</v>
      </c>
      <c r="H283" s="3">
        <v>1.08</v>
      </c>
      <c r="I283" s="1"/>
      <c r="J283" s="1"/>
      <c r="K283" s="1"/>
      <c r="L283" s="1"/>
      <c r="M283" s="1"/>
    </row>
    <row r="284" spans="1:13" ht="18" customHeight="1" x14ac:dyDescent="0.35">
      <c r="A284" s="1"/>
      <c r="B284" s="1"/>
      <c r="C284" s="1"/>
      <c r="D284" s="8" t="s">
        <v>282</v>
      </c>
      <c r="E284" s="4">
        <v>9.7000000000000003E-2</v>
      </c>
      <c r="F284" s="4">
        <v>9.2999999999999999E-2</v>
      </c>
      <c r="G284" s="3">
        <v>1.71</v>
      </c>
      <c r="H284" s="3">
        <v>1.7</v>
      </c>
      <c r="I284" s="1"/>
      <c r="J284" s="1"/>
      <c r="K284" s="1"/>
      <c r="L284" s="1"/>
      <c r="M284" s="1"/>
    </row>
    <row r="285" spans="1:13" ht="18" customHeight="1" x14ac:dyDescent="0.35">
      <c r="A285" s="1"/>
      <c r="B285" s="1"/>
      <c r="C285" s="1"/>
      <c r="D285" s="8" t="s">
        <v>283</v>
      </c>
      <c r="E285" s="4">
        <v>8.4000000000000005E-2</v>
      </c>
      <c r="F285" s="4">
        <v>6.9000000000000006E-2</v>
      </c>
      <c r="G285" s="3">
        <v>1.54</v>
      </c>
      <c r="H285" s="3">
        <v>1.65</v>
      </c>
      <c r="I285" s="1"/>
      <c r="J285" s="1"/>
      <c r="K285" s="1"/>
      <c r="L285" s="1"/>
      <c r="M285" s="1"/>
    </row>
    <row r="286" spans="1:13" ht="18" customHeight="1" x14ac:dyDescent="0.35">
      <c r="A286" s="1"/>
      <c r="B286" s="1"/>
      <c r="C286" s="1"/>
      <c r="D286" s="8" t="s">
        <v>284</v>
      </c>
      <c r="E286" s="4">
        <v>0.114</v>
      </c>
      <c r="F286" s="4">
        <v>0.10100000000000001</v>
      </c>
      <c r="G286" s="3">
        <v>1.48</v>
      </c>
      <c r="H286" s="3">
        <v>1.49</v>
      </c>
      <c r="I286" s="1"/>
      <c r="J286" s="1"/>
      <c r="K286" s="1"/>
      <c r="L286" s="1"/>
      <c r="M286" s="1"/>
    </row>
    <row r="287" spans="1:13" ht="18" customHeight="1" x14ac:dyDescent="0.35">
      <c r="A287" s="1"/>
      <c r="B287" s="1"/>
      <c r="C287" s="1"/>
      <c r="D287" s="8" t="s">
        <v>285</v>
      </c>
      <c r="E287" s="4">
        <v>0.01</v>
      </c>
      <c r="F287" s="4">
        <v>0.02</v>
      </c>
      <c r="G287" s="3">
        <v>2.2400000000000002</v>
      </c>
      <c r="H287" s="3">
        <v>2.25</v>
      </c>
      <c r="I287" s="1"/>
      <c r="J287" s="1"/>
      <c r="K287" s="1"/>
      <c r="L287" s="1"/>
      <c r="M287" s="1"/>
    </row>
    <row r="288" spans="1:13" ht="18" customHeight="1" x14ac:dyDescent="0.35">
      <c r="A288" s="1"/>
      <c r="B288" s="1"/>
      <c r="C288" s="1"/>
      <c r="D288" s="8" t="s">
        <v>286</v>
      </c>
      <c r="E288" s="4">
        <v>0.111</v>
      </c>
      <c r="F288" s="4">
        <v>9.4E-2</v>
      </c>
      <c r="G288" s="3">
        <v>1.57</v>
      </c>
      <c r="H288" s="3">
        <v>1.65</v>
      </c>
      <c r="I288" s="1"/>
      <c r="J288" s="1"/>
      <c r="K288" s="1"/>
      <c r="L288" s="1"/>
      <c r="M288" s="1"/>
    </row>
    <row r="289" spans="1:13" ht="18" customHeight="1" x14ac:dyDescent="0.35">
      <c r="A289" s="1"/>
      <c r="B289" s="1"/>
      <c r="C289" s="1"/>
      <c r="D289" s="8" t="s">
        <v>287</v>
      </c>
      <c r="E289" s="4">
        <v>3.3000000000000002E-2</v>
      </c>
      <c r="F289" s="4">
        <v>4.1000000000000002E-2</v>
      </c>
      <c r="G289" s="3">
        <v>1.97</v>
      </c>
      <c r="H289" s="3">
        <v>1.9</v>
      </c>
      <c r="I289" s="1"/>
      <c r="J289" s="1"/>
      <c r="K289" s="1"/>
      <c r="L289" s="1"/>
      <c r="M289" s="1"/>
    </row>
    <row r="290" spans="1:13" ht="18" customHeight="1" x14ac:dyDescent="0.35">
      <c r="A290" s="1"/>
      <c r="B290" s="1"/>
      <c r="C290" s="1"/>
      <c r="D290" s="8" t="s">
        <v>288</v>
      </c>
      <c r="E290" s="4">
        <v>3.5000000000000003E-2</v>
      </c>
      <c r="F290" s="4">
        <v>0.03</v>
      </c>
      <c r="G290" s="3">
        <v>2.1</v>
      </c>
      <c r="H290" s="3">
        <v>2.14</v>
      </c>
      <c r="I290" s="1"/>
      <c r="J290" s="1"/>
      <c r="K290" s="1"/>
      <c r="L290" s="1"/>
      <c r="M290" s="1"/>
    </row>
    <row r="291" spans="1:13" ht="18" customHeight="1" x14ac:dyDescent="0.35">
      <c r="A291" s="1"/>
      <c r="B291" s="1"/>
      <c r="C291" s="1"/>
      <c r="D291" s="8" t="s">
        <v>289</v>
      </c>
      <c r="E291" s="4">
        <v>3.3000000000000002E-2</v>
      </c>
      <c r="F291" s="4">
        <v>3.2000000000000001E-2</v>
      </c>
      <c r="G291" s="3">
        <v>2.0699999999999998</v>
      </c>
      <c r="H291" s="3">
        <v>2.09</v>
      </c>
      <c r="I291" s="1"/>
      <c r="J291" s="1"/>
      <c r="K291" s="1"/>
      <c r="L291" s="1"/>
      <c r="M291" s="1"/>
    </row>
    <row r="292" spans="1:13" ht="18" customHeight="1" x14ac:dyDescent="0.35">
      <c r="A292" s="1"/>
      <c r="B292" s="1"/>
      <c r="C292" s="1"/>
      <c r="D292" s="8" t="s">
        <v>290</v>
      </c>
      <c r="E292" s="4">
        <v>0.14699999999999999</v>
      </c>
      <c r="F292" s="4">
        <v>0.13300000000000001</v>
      </c>
      <c r="G292" s="3">
        <v>1.45</v>
      </c>
      <c r="H292" s="3">
        <v>1.43</v>
      </c>
      <c r="I292" s="1"/>
      <c r="J292" s="1"/>
      <c r="K292" s="1"/>
      <c r="L292" s="1"/>
      <c r="M292" s="1"/>
    </row>
    <row r="293" spans="1:13" ht="18" customHeight="1" x14ac:dyDescent="0.35">
      <c r="A293" s="1"/>
      <c r="B293" s="1"/>
      <c r="C293" s="1"/>
      <c r="D293" s="8" t="s">
        <v>291</v>
      </c>
      <c r="E293" s="4">
        <v>9.7000000000000003E-2</v>
      </c>
      <c r="F293" s="4">
        <v>0.124</v>
      </c>
      <c r="G293" s="3">
        <v>1.57</v>
      </c>
      <c r="H293" s="3">
        <v>1.52</v>
      </c>
      <c r="I293" s="1"/>
      <c r="J293" s="1"/>
      <c r="K293" s="1"/>
      <c r="L293" s="1"/>
      <c r="M293" s="1"/>
    </row>
    <row r="294" spans="1:13" ht="18" customHeight="1" x14ac:dyDescent="0.35">
      <c r="A294" s="1"/>
      <c r="B294" s="1"/>
      <c r="C294" s="1"/>
      <c r="D294" s="8" t="s">
        <v>292</v>
      </c>
      <c r="E294" s="4">
        <v>5.3999999999999999E-2</v>
      </c>
      <c r="F294" s="4">
        <v>5.1999999999999998E-2</v>
      </c>
      <c r="G294" s="3">
        <v>1.91</v>
      </c>
      <c r="H294" s="3">
        <v>1.95</v>
      </c>
      <c r="I294" s="1"/>
      <c r="J294" s="1"/>
      <c r="K294" s="1"/>
      <c r="L294" s="1"/>
      <c r="M294" s="1"/>
    </row>
    <row r="295" spans="1:13" ht="18" customHeight="1" x14ac:dyDescent="0.35">
      <c r="A295" s="1"/>
      <c r="B295" s="1"/>
      <c r="C295" s="1"/>
      <c r="D295" s="8" t="s">
        <v>293</v>
      </c>
      <c r="E295" s="4">
        <v>0.14399999999999999</v>
      </c>
      <c r="F295" s="4">
        <v>0.11700000000000001</v>
      </c>
      <c r="G295" s="3">
        <v>1.49</v>
      </c>
      <c r="H295" s="3">
        <v>1.54</v>
      </c>
      <c r="I295" s="1"/>
      <c r="J295" s="1"/>
      <c r="K295" s="1"/>
      <c r="L295" s="1"/>
      <c r="M295" s="1"/>
    </row>
    <row r="296" spans="1:13" ht="18" customHeight="1" x14ac:dyDescent="0.35">
      <c r="A296" s="1"/>
      <c r="B296" s="1"/>
      <c r="C296" s="1"/>
      <c r="D296" s="8" t="s">
        <v>294</v>
      </c>
      <c r="E296" s="4">
        <v>9.2999999999999999E-2</v>
      </c>
      <c r="F296" s="4">
        <v>8.7999999999999995E-2</v>
      </c>
      <c r="G296" s="3">
        <v>1.63</v>
      </c>
      <c r="H296" s="3">
        <v>1.62</v>
      </c>
      <c r="I296" s="1"/>
      <c r="J296" s="1"/>
      <c r="K296" s="1"/>
      <c r="L296" s="1"/>
      <c r="M296" s="1"/>
    </row>
    <row r="297" spans="1:13" ht="18" customHeight="1" x14ac:dyDescent="0.35">
      <c r="A297" s="1"/>
      <c r="B297" s="1"/>
      <c r="C297" s="1"/>
      <c r="D297" s="8" t="s">
        <v>295</v>
      </c>
      <c r="E297" s="4">
        <v>6.7000000000000004E-2</v>
      </c>
      <c r="F297" s="4">
        <v>6.4000000000000001E-2</v>
      </c>
      <c r="G297" s="3">
        <v>1.61</v>
      </c>
      <c r="H297" s="3">
        <v>1.63</v>
      </c>
      <c r="I297" s="1"/>
      <c r="J297" s="1"/>
      <c r="K297" s="1"/>
      <c r="L297" s="1"/>
      <c r="M297" s="1"/>
    </row>
    <row r="298" spans="1:13" ht="18" customHeight="1" x14ac:dyDescent="0.35">
      <c r="A298" s="1"/>
      <c r="B298" s="1"/>
      <c r="C298" s="1"/>
      <c r="D298" s="8" t="s">
        <v>296</v>
      </c>
      <c r="E298" s="4">
        <v>0.09</v>
      </c>
      <c r="F298" s="4">
        <v>7.5999999999999998E-2</v>
      </c>
      <c r="G298" s="3">
        <v>1.94</v>
      </c>
      <c r="H298" s="3">
        <v>2.0099999999999998</v>
      </c>
      <c r="I298" s="1"/>
      <c r="J298" s="1"/>
      <c r="K298" s="1"/>
      <c r="L298" s="1"/>
      <c r="M298" s="1"/>
    </row>
    <row r="299" spans="1:13" ht="18" customHeight="1" x14ac:dyDescent="0.35">
      <c r="A299" s="1"/>
      <c r="B299" s="1"/>
      <c r="C299" s="1"/>
      <c r="D299" s="8" t="s">
        <v>297</v>
      </c>
      <c r="E299" s="4">
        <v>5.5E-2</v>
      </c>
      <c r="F299" s="4">
        <v>7.5999999999999998E-2</v>
      </c>
      <c r="G299" s="3">
        <v>1.72</v>
      </c>
      <c r="H299" s="3">
        <v>1.75</v>
      </c>
      <c r="I299" s="1"/>
      <c r="J299" s="1"/>
      <c r="K299" s="1"/>
      <c r="L299" s="1"/>
      <c r="M299" s="1"/>
    </row>
    <row r="300" spans="1:13" ht="18" customHeight="1" x14ac:dyDescent="0.35">
      <c r="A300" s="1"/>
      <c r="B300" s="1"/>
      <c r="C300" s="1"/>
      <c r="D300" s="8" t="s">
        <v>298</v>
      </c>
      <c r="E300" s="4">
        <v>6.5000000000000002E-2</v>
      </c>
      <c r="F300" s="4">
        <v>6.6000000000000003E-2</v>
      </c>
      <c r="G300" s="3">
        <v>1.92</v>
      </c>
      <c r="H300" s="3">
        <v>1.95</v>
      </c>
      <c r="I300" s="1"/>
      <c r="J300" s="1"/>
      <c r="K300" s="1"/>
      <c r="L300" s="1"/>
      <c r="M300" s="1"/>
    </row>
    <row r="301" spans="1:13" ht="18" customHeight="1" x14ac:dyDescent="0.35">
      <c r="A301" s="1"/>
      <c r="B301" s="1"/>
      <c r="C301" s="1"/>
      <c r="D301" s="8" t="s">
        <v>299</v>
      </c>
      <c r="E301" s="4">
        <v>4.9000000000000002E-2</v>
      </c>
      <c r="F301" s="4">
        <v>3.4000000000000002E-2</v>
      </c>
      <c r="G301" s="3">
        <v>1.93</v>
      </c>
      <c r="H301" s="3">
        <v>1.98</v>
      </c>
      <c r="I301" s="1"/>
      <c r="J301" s="1"/>
      <c r="K301" s="1"/>
      <c r="L301" s="1"/>
      <c r="M301" s="1"/>
    </row>
    <row r="302" spans="1:13" ht="18" customHeight="1" x14ac:dyDescent="0.35">
      <c r="A302" s="1"/>
      <c r="B302" s="1"/>
      <c r="C302" s="1"/>
      <c r="D302" s="8" t="s">
        <v>300</v>
      </c>
      <c r="E302" s="4">
        <v>6.9000000000000006E-2</v>
      </c>
      <c r="F302" s="4">
        <v>5.8999999999999997E-2</v>
      </c>
      <c r="G302" s="3">
        <v>1.75</v>
      </c>
      <c r="H302" s="3">
        <v>1.84</v>
      </c>
      <c r="I302" s="1"/>
      <c r="J302" s="1"/>
      <c r="K302" s="1"/>
      <c r="L302" s="1"/>
      <c r="M302" s="1"/>
    </row>
    <row r="303" spans="1:13" ht="18" customHeight="1" x14ac:dyDescent="0.35">
      <c r="A303" s="1"/>
      <c r="B303" s="1"/>
      <c r="C303" s="1"/>
      <c r="D303" s="8" t="s">
        <v>301</v>
      </c>
      <c r="E303" s="4">
        <v>3.1E-2</v>
      </c>
      <c r="F303" s="4">
        <v>3.3000000000000002E-2</v>
      </c>
      <c r="G303" s="3">
        <v>2.15</v>
      </c>
      <c r="H303" s="3">
        <v>2.14</v>
      </c>
      <c r="I303" s="1"/>
      <c r="J303" s="1"/>
      <c r="K303" s="1"/>
      <c r="L303" s="1"/>
      <c r="M303" s="1"/>
    </row>
    <row r="304" spans="1:13" ht="18" customHeight="1" x14ac:dyDescent="0.35">
      <c r="A304" s="1"/>
      <c r="B304" s="1"/>
      <c r="C304" s="1"/>
      <c r="D304" s="8" t="s">
        <v>302</v>
      </c>
      <c r="E304" s="4">
        <v>8.6999999999999994E-2</v>
      </c>
      <c r="F304" s="4">
        <v>8.7999999999999995E-2</v>
      </c>
      <c r="G304" s="3">
        <v>1.62</v>
      </c>
      <c r="H304" s="3">
        <v>1.67</v>
      </c>
      <c r="I304" s="1"/>
      <c r="J304" s="1"/>
      <c r="K304" s="1"/>
      <c r="L304" s="1"/>
      <c r="M304" s="1"/>
    </row>
    <row r="305" spans="1:13" ht="18" customHeight="1" x14ac:dyDescent="0.35">
      <c r="A305" s="1"/>
      <c r="B305" s="1"/>
      <c r="C305" s="1"/>
      <c r="D305" s="8" t="s">
        <v>303</v>
      </c>
      <c r="E305" s="4">
        <v>7.8E-2</v>
      </c>
      <c r="F305" s="4">
        <v>7.1999999999999995E-2</v>
      </c>
      <c r="G305" s="3">
        <v>1.65</v>
      </c>
      <c r="H305" s="3">
        <v>1.73</v>
      </c>
      <c r="I305" s="1"/>
      <c r="J305" s="1"/>
      <c r="K305" s="1"/>
      <c r="L305" s="1"/>
      <c r="M305" s="1"/>
    </row>
    <row r="306" spans="1:13" ht="18" customHeight="1" x14ac:dyDescent="0.35">
      <c r="A306" s="1"/>
      <c r="B306" s="1"/>
      <c r="C306" s="1"/>
      <c r="D306" s="8" t="s">
        <v>304</v>
      </c>
      <c r="E306" s="4">
        <v>0.36199999999999999</v>
      </c>
      <c r="F306" s="4">
        <v>0.373</v>
      </c>
      <c r="G306" s="3">
        <v>0.89</v>
      </c>
      <c r="H306" s="3">
        <v>0.86</v>
      </c>
      <c r="I306" s="1"/>
      <c r="J306" s="1"/>
      <c r="K306" s="1"/>
      <c r="L306" s="1"/>
      <c r="M306" s="1"/>
    </row>
    <row r="307" spans="1:13" ht="18" customHeight="1" x14ac:dyDescent="0.35">
      <c r="A307" s="1"/>
      <c r="B307" s="1"/>
      <c r="C307" s="1"/>
      <c r="D307" s="8" t="s">
        <v>305</v>
      </c>
      <c r="E307" s="4">
        <v>0.20399999999999999</v>
      </c>
      <c r="F307" s="4">
        <v>0.20599999999999999</v>
      </c>
      <c r="G307" s="3">
        <v>1.36</v>
      </c>
      <c r="H307" s="3">
        <v>1.32</v>
      </c>
      <c r="I307" s="1"/>
      <c r="J307" s="1"/>
      <c r="K307" s="1"/>
      <c r="L307" s="1"/>
      <c r="M307" s="1"/>
    </row>
    <row r="308" spans="1:13" ht="18" customHeight="1" x14ac:dyDescent="0.35">
      <c r="A308" s="1"/>
      <c r="B308" s="1"/>
      <c r="C308" s="1"/>
      <c r="D308" s="8" t="s">
        <v>306</v>
      </c>
      <c r="E308" s="4">
        <v>4.1000000000000002E-2</v>
      </c>
      <c r="F308" s="4">
        <v>5.1999999999999998E-2</v>
      </c>
      <c r="G308" s="3">
        <v>2.2999999999999998</v>
      </c>
      <c r="H308" s="3">
        <v>2.2200000000000002</v>
      </c>
      <c r="I308" s="1"/>
      <c r="J308" s="1"/>
      <c r="K308" s="1"/>
      <c r="L308" s="1"/>
      <c r="M308" s="1"/>
    </row>
    <row r="309" spans="1:13" ht="18" customHeight="1" x14ac:dyDescent="0.35">
      <c r="A309" s="1"/>
      <c r="B309" s="1"/>
      <c r="C309" s="1"/>
      <c r="D309" s="8" t="s">
        <v>307</v>
      </c>
      <c r="E309" s="4">
        <v>1.9E-2</v>
      </c>
      <c r="F309" s="4">
        <v>1.2999999999999999E-2</v>
      </c>
      <c r="G309" s="3">
        <v>2.14</v>
      </c>
      <c r="H309" s="3">
        <v>2.2999999999999998</v>
      </c>
      <c r="I309" s="1"/>
      <c r="J309" s="1"/>
      <c r="K309" s="1"/>
      <c r="L309" s="1"/>
      <c r="M309" s="1"/>
    </row>
    <row r="310" spans="1:13" ht="18" customHeight="1" x14ac:dyDescent="0.35">
      <c r="A310" s="1"/>
      <c r="B310" s="1"/>
      <c r="C310" s="1"/>
      <c r="D310" s="8" t="s">
        <v>308</v>
      </c>
      <c r="E310" s="4">
        <v>8.5999999999999993E-2</v>
      </c>
      <c r="F310" s="4">
        <v>0.104</v>
      </c>
      <c r="G310" s="3">
        <v>1.46</v>
      </c>
      <c r="H310" s="3">
        <v>1.43</v>
      </c>
      <c r="I310" s="1"/>
      <c r="J310" s="1"/>
      <c r="K310" s="1"/>
      <c r="L310" s="1"/>
      <c r="M310" s="1"/>
    </row>
    <row r="311" spans="1:13" ht="18" customHeight="1" x14ac:dyDescent="0.35">
      <c r="A311" s="1"/>
      <c r="B311" s="1"/>
      <c r="C311" s="1"/>
      <c r="D311" s="8" t="s">
        <v>309</v>
      </c>
      <c r="E311" s="4">
        <v>0.05</v>
      </c>
      <c r="F311" s="4">
        <v>4.2999999999999997E-2</v>
      </c>
      <c r="G311" s="3">
        <v>2.16</v>
      </c>
      <c r="H311" s="3">
        <v>2.1</v>
      </c>
      <c r="I311" s="1"/>
      <c r="J311" s="1"/>
      <c r="K311" s="1"/>
      <c r="L311" s="1"/>
      <c r="M311" s="1"/>
    </row>
    <row r="312" spans="1:13" ht="18" customHeight="1" x14ac:dyDescent="0.35">
      <c r="A312" s="1"/>
      <c r="B312" s="1"/>
      <c r="C312" s="1"/>
      <c r="D312" s="8" t="s">
        <v>310</v>
      </c>
      <c r="E312" s="4">
        <v>5.8999999999999997E-2</v>
      </c>
      <c r="F312" s="4">
        <v>4.5999999999999999E-2</v>
      </c>
      <c r="G312" s="3">
        <v>1.96</v>
      </c>
      <c r="H312" s="3">
        <v>1.91</v>
      </c>
      <c r="I312" s="1"/>
      <c r="J312" s="1"/>
      <c r="K312" s="1"/>
      <c r="L312" s="1"/>
      <c r="M312" s="1"/>
    </row>
    <row r="313" spans="1:13" ht="18" customHeight="1" x14ac:dyDescent="0.35">
      <c r="A313" s="1"/>
      <c r="B313" s="1"/>
      <c r="C313" s="1"/>
      <c r="D313" s="8" t="s">
        <v>311</v>
      </c>
      <c r="E313" s="4">
        <v>8.6999999999999994E-2</v>
      </c>
      <c r="F313" s="4">
        <v>6.8000000000000005E-2</v>
      </c>
      <c r="G313" s="3">
        <v>1.75</v>
      </c>
      <c r="H313" s="3">
        <v>1.63</v>
      </c>
      <c r="I313" s="1"/>
      <c r="J313" s="1"/>
      <c r="K313" s="1"/>
      <c r="L313" s="1"/>
      <c r="M313" s="1"/>
    </row>
    <row r="314" spans="1:13" ht="18" customHeight="1" x14ac:dyDescent="0.35">
      <c r="A314" s="1"/>
      <c r="B314" s="1"/>
      <c r="C314" s="1"/>
      <c r="D314" s="8" t="s">
        <v>312</v>
      </c>
      <c r="E314" s="4">
        <v>7.6999999999999999E-2</v>
      </c>
      <c r="F314" s="4">
        <v>6.7000000000000004E-2</v>
      </c>
      <c r="G314" s="3">
        <v>1.73</v>
      </c>
      <c r="H314" s="3">
        <v>1.8</v>
      </c>
      <c r="I314" s="1"/>
      <c r="J314" s="1"/>
      <c r="K314" s="1"/>
      <c r="L314" s="1"/>
      <c r="M314" s="1"/>
    </row>
    <row r="315" spans="1:13" ht="18" customHeight="1" x14ac:dyDescent="0.35">
      <c r="A315" s="1"/>
      <c r="B315" s="1"/>
      <c r="C315" s="1"/>
      <c r="D315" s="8" t="s">
        <v>313</v>
      </c>
      <c r="E315" s="4">
        <v>0.10100000000000001</v>
      </c>
      <c r="F315" s="4">
        <v>8.5000000000000006E-2</v>
      </c>
      <c r="G315" s="3">
        <v>1.63</v>
      </c>
      <c r="H315" s="3">
        <v>1.56</v>
      </c>
      <c r="I315" s="1"/>
      <c r="J315" s="1"/>
      <c r="K315" s="1"/>
      <c r="L315" s="1"/>
      <c r="M315" s="1"/>
    </row>
    <row r="316" spans="1:13" ht="18" customHeight="1" x14ac:dyDescent="0.35">
      <c r="A316" s="1"/>
      <c r="B316" s="1"/>
      <c r="C316" s="1"/>
      <c r="D316" s="8" t="s">
        <v>314</v>
      </c>
      <c r="E316" s="4">
        <v>0.113</v>
      </c>
      <c r="F316" s="4">
        <v>9.9000000000000005E-2</v>
      </c>
      <c r="G316" s="3">
        <v>1.63</v>
      </c>
      <c r="H316" s="3">
        <v>1.68</v>
      </c>
      <c r="I316" s="1"/>
      <c r="J316" s="1"/>
      <c r="K316" s="1"/>
      <c r="L316" s="1"/>
      <c r="M316" s="1"/>
    </row>
    <row r="317" spans="1:13" ht="18" customHeight="1" x14ac:dyDescent="0.35">
      <c r="A317" s="1"/>
      <c r="B317" s="1"/>
      <c r="C317" s="1"/>
      <c r="D317" s="8" t="s">
        <v>315</v>
      </c>
      <c r="E317" s="4">
        <v>0.19600000000000001</v>
      </c>
      <c r="F317" s="4">
        <v>0.193</v>
      </c>
      <c r="G317" s="3">
        <v>1.3</v>
      </c>
      <c r="H317" s="3">
        <v>1.3</v>
      </c>
      <c r="I317" s="1"/>
      <c r="J317" s="1"/>
      <c r="K317" s="1"/>
      <c r="L317" s="1"/>
      <c r="M317" s="1"/>
    </row>
    <row r="318" spans="1:13" ht="18" customHeight="1" x14ac:dyDescent="0.35">
      <c r="A318" s="1"/>
      <c r="B318" s="1"/>
      <c r="C318" s="1"/>
      <c r="D318" s="8" t="s">
        <v>316</v>
      </c>
      <c r="E318" s="4">
        <v>0.246</v>
      </c>
      <c r="F318" s="4">
        <v>0.23499999999999999</v>
      </c>
      <c r="G318" s="3">
        <v>1.26</v>
      </c>
      <c r="H318" s="3">
        <v>1.25</v>
      </c>
      <c r="I318" s="1"/>
      <c r="J318" s="1"/>
      <c r="K318" s="1"/>
      <c r="L318" s="1"/>
      <c r="M318" s="1"/>
    </row>
    <row r="319" spans="1:13" ht="18" customHeight="1" x14ac:dyDescent="0.35">
      <c r="A319" s="1"/>
      <c r="B319" s="1"/>
      <c r="C319" s="1"/>
      <c r="D319" s="9"/>
      <c r="E319" s="5"/>
      <c r="F319" s="5"/>
      <c r="G319" s="5"/>
      <c r="H319" s="5"/>
      <c r="I319" s="1"/>
      <c r="J319" s="1"/>
      <c r="K319" s="1"/>
      <c r="L319" s="1"/>
      <c r="M319" s="1"/>
    </row>
    <row r="320" spans="1:13" ht="18" customHeight="1" x14ac:dyDescent="0.35">
      <c r="A320" s="1"/>
      <c r="B320" s="1"/>
      <c r="C320" s="1"/>
      <c r="D320" s="9"/>
      <c r="E320" s="5"/>
      <c r="F320" s="5"/>
      <c r="G320" s="5"/>
      <c r="H320" s="5"/>
      <c r="I320" s="1"/>
      <c r="J320" s="1"/>
      <c r="K320" s="1"/>
      <c r="L320" s="1"/>
      <c r="M320" s="1"/>
    </row>
    <row r="321" spans="1:13" ht="18" customHeight="1" x14ac:dyDescent="0.35">
      <c r="A321" s="1"/>
      <c r="B321" s="1"/>
      <c r="C321" s="1"/>
      <c r="D321" s="9"/>
      <c r="E321" s="5"/>
      <c r="F321" s="5"/>
      <c r="G321" s="5"/>
      <c r="H321" s="5"/>
      <c r="I321" s="1"/>
      <c r="J321" s="1"/>
      <c r="K321" s="1"/>
      <c r="L321" s="1"/>
      <c r="M321" s="1"/>
    </row>
    <row r="322" spans="1:13" ht="18" customHeight="1" x14ac:dyDescent="0.35">
      <c r="A322" s="1"/>
      <c r="B322" s="1"/>
      <c r="C322" s="1"/>
      <c r="D322" s="9"/>
      <c r="E322" s="5"/>
      <c r="F322" s="5"/>
      <c r="G322" s="5"/>
      <c r="H322" s="5"/>
      <c r="I322" s="1"/>
      <c r="J322" s="1"/>
      <c r="K322" s="1"/>
      <c r="L322" s="1"/>
      <c r="M322" s="1"/>
    </row>
    <row r="323" spans="1:13" ht="18" customHeight="1" x14ac:dyDescent="0.35">
      <c r="A323" s="1"/>
      <c r="B323" s="1"/>
      <c r="C323" s="1"/>
      <c r="D323" s="9"/>
      <c r="E323" s="5"/>
      <c r="F323" s="5"/>
      <c r="G323" s="5"/>
      <c r="H323" s="5"/>
      <c r="I323" s="1"/>
      <c r="J323" s="1"/>
      <c r="K323" s="1"/>
      <c r="L323" s="1"/>
      <c r="M323" s="1"/>
    </row>
    <row r="324" spans="1:13" ht="18" customHeight="1" x14ac:dyDescent="0.35">
      <c r="A324" s="1"/>
      <c r="B324" s="1"/>
      <c r="C324" s="1"/>
      <c r="D324" s="9"/>
      <c r="E324" s="5"/>
      <c r="F324" s="5"/>
      <c r="G324" s="5"/>
      <c r="H324" s="5"/>
      <c r="I324" s="1"/>
      <c r="J324" s="1"/>
      <c r="K324" s="1"/>
      <c r="L324" s="1"/>
      <c r="M324" s="1"/>
    </row>
    <row r="325" spans="1:13" ht="18" customHeight="1" x14ac:dyDescent="0.35">
      <c r="A325" s="1"/>
      <c r="B325" s="1"/>
      <c r="C325" s="1"/>
      <c r="D325" s="9"/>
      <c r="E325" s="5"/>
      <c r="F325" s="5"/>
      <c r="G325" s="5"/>
      <c r="H325" s="5"/>
      <c r="I325" s="1"/>
      <c r="J325" s="1"/>
      <c r="K325" s="1"/>
      <c r="L325" s="1"/>
      <c r="M325" s="1"/>
    </row>
    <row r="326" spans="1:13" ht="18" customHeight="1" x14ac:dyDescent="0.35">
      <c r="A326" s="1"/>
      <c r="B326" s="1"/>
      <c r="C326" s="1"/>
      <c r="D326" s="9"/>
      <c r="E326" s="5"/>
      <c r="F326" s="5"/>
      <c r="G326" s="5"/>
      <c r="H326" s="5"/>
      <c r="I326" s="1"/>
      <c r="J326" s="1"/>
      <c r="K326" s="1"/>
      <c r="L326" s="1"/>
      <c r="M326" s="1"/>
    </row>
    <row r="327" spans="1:13" ht="18" customHeight="1" x14ac:dyDescent="0.35">
      <c r="A327" s="1"/>
      <c r="B327" s="1"/>
      <c r="C327" s="1"/>
      <c r="D327" s="9"/>
      <c r="E327" s="5"/>
      <c r="F327" s="5"/>
      <c r="G327" s="5"/>
      <c r="H327" s="5"/>
      <c r="I327" s="1"/>
      <c r="J327" s="1"/>
      <c r="K327" s="1"/>
      <c r="L327" s="1"/>
      <c r="M327" s="1"/>
    </row>
    <row r="328" spans="1:13" ht="18" customHeight="1" x14ac:dyDescent="0.35">
      <c r="A328" s="1"/>
      <c r="B328" s="1"/>
      <c r="C328" s="1"/>
      <c r="D328" s="9"/>
      <c r="E328" s="5"/>
      <c r="F328" s="5"/>
      <c r="G328" s="5"/>
      <c r="H328" s="5"/>
      <c r="I328" s="1"/>
      <c r="J328" s="1"/>
      <c r="K328" s="1"/>
      <c r="L328" s="1"/>
      <c r="M328" s="1"/>
    </row>
    <row r="329" spans="1:13" ht="18" customHeight="1" x14ac:dyDescent="0.35">
      <c r="A329" s="1"/>
      <c r="B329" s="1"/>
      <c r="C329" s="1"/>
      <c r="D329" s="9"/>
      <c r="E329" s="5"/>
      <c r="F329" s="5"/>
      <c r="G329" s="5"/>
      <c r="H329" s="5"/>
      <c r="I329" s="1"/>
      <c r="J329" s="1"/>
      <c r="K329" s="1"/>
      <c r="L329" s="1"/>
      <c r="M329" s="1"/>
    </row>
    <row r="330" spans="1:13" ht="18" customHeight="1" x14ac:dyDescent="0.35">
      <c r="A330" s="1"/>
      <c r="B330" s="1"/>
      <c r="C330" s="1"/>
      <c r="D330" s="9"/>
      <c r="E330" s="5"/>
      <c r="F330" s="5"/>
      <c r="G330" s="5"/>
      <c r="H330" s="5"/>
      <c r="I330" s="1"/>
      <c r="J330" s="1"/>
      <c r="K330" s="1"/>
      <c r="L330" s="1"/>
      <c r="M330" s="1"/>
    </row>
    <row r="331" spans="1:13" ht="18" customHeight="1" x14ac:dyDescent="0.35">
      <c r="A331" s="1"/>
      <c r="B331" s="1"/>
      <c r="C331" s="1"/>
      <c r="D331" s="9"/>
      <c r="E331" s="5"/>
      <c r="F331" s="5"/>
      <c r="G331" s="5"/>
      <c r="H331" s="5"/>
      <c r="I331" s="1"/>
      <c r="J331" s="1"/>
      <c r="K331" s="1"/>
      <c r="L331" s="1"/>
      <c r="M331" s="1"/>
    </row>
    <row r="332" spans="1:13" ht="18" customHeight="1" x14ac:dyDescent="0.35">
      <c r="A332" s="1"/>
      <c r="B332" s="1"/>
      <c r="C332" s="1"/>
      <c r="D332" s="9"/>
      <c r="E332" s="5"/>
      <c r="F332" s="5"/>
      <c r="G332" s="5"/>
      <c r="H332" s="5"/>
      <c r="I332" s="1"/>
      <c r="J332" s="1"/>
      <c r="K332" s="1"/>
      <c r="L332" s="1"/>
      <c r="M332" s="1"/>
    </row>
    <row r="333" spans="1:13" ht="18" customHeight="1" x14ac:dyDescent="0.35">
      <c r="A333" s="1"/>
      <c r="B333" s="1"/>
      <c r="C333" s="1"/>
      <c r="D333" s="9"/>
      <c r="E333" s="5"/>
      <c r="F333" s="5"/>
      <c r="G333" s="5"/>
      <c r="H333" s="5"/>
      <c r="I333" s="1"/>
      <c r="J333" s="1"/>
      <c r="K333" s="1"/>
      <c r="L333" s="1"/>
      <c r="M333" s="1"/>
    </row>
    <row r="334" spans="1:13" x14ac:dyDescent="0.35">
      <c r="A334" s="1"/>
      <c r="B334" s="1"/>
      <c r="C334" s="1"/>
      <c r="D334" s="9"/>
      <c r="E334" s="5"/>
      <c r="F334" s="5"/>
      <c r="G334" s="5"/>
      <c r="H334" s="5"/>
      <c r="I334" s="1"/>
      <c r="J334" s="1"/>
      <c r="K334" s="1"/>
      <c r="L334" s="1"/>
      <c r="M334" s="1"/>
    </row>
    <row r="335" spans="1:13" x14ac:dyDescent="0.35">
      <c r="A335" s="1"/>
      <c r="B335" s="1"/>
      <c r="C335" s="1"/>
      <c r="D335" s="9"/>
      <c r="E335" s="5"/>
      <c r="F335" s="5"/>
      <c r="G335" s="5"/>
      <c r="H335" s="5"/>
      <c r="I335" s="1"/>
      <c r="J335" s="1"/>
      <c r="K335" s="1"/>
      <c r="L335" s="1"/>
      <c r="M335" s="1"/>
    </row>
    <row r="336" spans="1:13" x14ac:dyDescent="0.35">
      <c r="A336" s="1"/>
      <c r="B336" s="1"/>
      <c r="C336" s="1"/>
      <c r="D336" s="9"/>
      <c r="E336" s="5"/>
      <c r="F336" s="5"/>
      <c r="G336" s="5"/>
      <c r="H336" s="5"/>
      <c r="I336" s="1"/>
      <c r="J336" s="1"/>
      <c r="K336" s="1"/>
      <c r="L336" s="1"/>
      <c r="M336" s="1"/>
    </row>
    <row r="337" spans="1:13" x14ac:dyDescent="0.35">
      <c r="A337" s="1"/>
      <c r="B337" s="1"/>
      <c r="C337" s="1"/>
      <c r="D337" s="9"/>
      <c r="E337" s="5"/>
      <c r="F337" s="5"/>
      <c r="G337" s="5"/>
      <c r="H337" s="5"/>
      <c r="I337" s="1"/>
      <c r="J337" s="1"/>
      <c r="K337" s="1"/>
      <c r="L337" s="1"/>
      <c r="M337" s="1"/>
    </row>
    <row r="338" spans="1:13" x14ac:dyDescent="0.35">
      <c r="A338" s="1"/>
      <c r="B338" s="1"/>
      <c r="C338" s="1"/>
      <c r="D338" s="9"/>
      <c r="E338" s="5"/>
      <c r="F338" s="5"/>
      <c r="G338" s="5"/>
      <c r="H338" s="5"/>
      <c r="I338" s="1"/>
      <c r="J338" s="1"/>
      <c r="K338" s="1"/>
      <c r="L338" s="1"/>
      <c r="M338" s="1"/>
    </row>
    <row r="339" spans="1:13" x14ac:dyDescent="0.35">
      <c r="A339" s="1"/>
      <c r="B339" s="1"/>
      <c r="C339" s="1"/>
      <c r="D339" s="9"/>
      <c r="E339" s="5"/>
      <c r="F339" s="5"/>
      <c r="G339" s="5"/>
      <c r="H339" s="5"/>
      <c r="I339" s="1"/>
      <c r="J339" s="1"/>
      <c r="K339" s="1"/>
      <c r="L339" s="1"/>
      <c r="M339" s="1"/>
    </row>
  </sheetData>
  <hyperlinks>
    <hyperlink ref="A3" r:id="rId1" xr:uid="{640651CB-94C0-44A3-817C-7FA9356B42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9CC9-9EFD-432D-AC9C-C78193F6EEED}">
  <dimension ref="A1:F11"/>
  <sheetViews>
    <sheetView workbookViewId="0">
      <selection activeCell="F2" sqref="F2"/>
    </sheetView>
  </sheetViews>
  <sheetFormatPr defaultRowHeight="14.5" x14ac:dyDescent="0.35"/>
  <cols>
    <col min="1" max="1" width="23.1796875" bestFit="1" customWidth="1"/>
    <col min="2" max="3" width="30" style="12" hidden="1" customWidth="1"/>
    <col min="4" max="4" width="25" hidden="1" customWidth="1"/>
    <col min="5" max="5" width="25" bestFit="1" customWidth="1"/>
    <col min="6" max="6" width="11.6328125" style="12" bestFit="1" customWidth="1"/>
  </cols>
  <sheetData>
    <row r="1" spans="1:6" ht="15" thickBot="1" x14ac:dyDescent="0.4">
      <c r="A1" s="7" t="s">
        <v>317</v>
      </c>
      <c r="B1" s="2" t="s">
        <v>318</v>
      </c>
      <c r="C1" s="2" t="s">
        <v>320</v>
      </c>
      <c r="D1" s="2" t="s">
        <v>319</v>
      </c>
      <c r="E1" s="2" t="s">
        <v>321</v>
      </c>
      <c r="F1" s="12" t="s">
        <v>324</v>
      </c>
    </row>
    <row r="2" spans="1:6" ht="15" thickTop="1" x14ac:dyDescent="0.35">
      <c r="A2" s="8" t="s">
        <v>182</v>
      </c>
      <c r="B2" s="4">
        <v>3.5000000000000003E-2</v>
      </c>
      <c r="C2" s="4">
        <v>7.0000000000000001E-3</v>
      </c>
      <c r="D2" s="3">
        <v>2.12</v>
      </c>
      <c r="E2" s="3">
        <v>2.36</v>
      </c>
      <c r="F2" s="12">
        <f>SUM($E$2:E2)/SUM($E$2:$E$11)</f>
        <v>0.10287707061900611</v>
      </c>
    </row>
    <row r="3" spans="1:6" ht="28" x14ac:dyDescent="0.35">
      <c r="A3" s="8" t="s">
        <v>137</v>
      </c>
      <c r="B3" s="4">
        <v>4.8000000000000001E-2</v>
      </c>
      <c r="C3" s="4">
        <v>4.9000000000000002E-2</v>
      </c>
      <c r="D3" s="3">
        <v>2.39</v>
      </c>
      <c r="E3" s="3">
        <v>2.3199999999999998</v>
      </c>
      <c r="F3" s="12">
        <f>SUM($E$2:E3)/SUM($E$2:$E$11)</f>
        <v>0.20401046207497822</v>
      </c>
    </row>
    <row r="4" spans="1:6" ht="56" x14ac:dyDescent="0.35">
      <c r="A4" s="8" t="s">
        <v>180</v>
      </c>
      <c r="B4" s="4">
        <v>0.05</v>
      </c>
      <c r="C4" s="4">
        <v>2.9000000000000001E-2</v>
      </c>
      <c r="D4" s="3">
        <v>2.2200000000000002</v>
      </c>
      <c r="E4" s="3">
        <v>2.3199999999999998</v>
      </c>
      <c r="F4" s="12">
        <f>SUM($E$2:E4)/SUM($E$2:$E$11)</f>
        <v>0.30514385353095036</v>
      </c>
    </row>
    <row r="5" spans="1:6" ht="42" x14ac:dyDescent="0.35">
      <c r="A5" s="8" t="s">
        <v>307</v>
      </c>
      <c r="B5" s="4">
        <v>1.9E-2</v>
      </c>
      <c r="C5" s="4">
        <v>1.2999999999999999E-2</v>
      </c>
      <c r="D5" s="3">
        <v>2.14</v>
      </c>
      <c r="E5" s="3">
        <v>2.2999999999999998</v>
      </c>
      <c r="F5" s="12">
        <f>SUM($E$2:E5)/SUM($E$2:$E$11)</f>
        <v>0.40540540540540548</v>
      </c>
    </row>
    <row r="6" spans="1:6" ht="42" x14ac:dyDescent="0.35">
      <c r="A6" s="8" t="s">
        <v>65</v>
      </c>
      <c r="B6" s="4">
        <v>3.5000000000000003E-2</v>
      </c>
      <c r="C6" s="4">
        <v>2.5999999999999999E-2</v>
      </c>
      <c r="D6" s="3">
        <v>2.17</v>
      </c>
      <c r="E6" s="3">
        <v>2.29</v>
      </c>
      <c r="F6" s="12">
        <f>SUM($E$2:E6)/SUM($E$2:$E$11)</f>
        <v>0.50523103748910203</v>
      </c>
    </row>
    <row r="7" spans="1:6" ht="56" x14ac:dyDescent="0.35">
      <c r="A7" s="8" t="s">
        <v>263</v>
      </c>
      <c r="B7" s="4">
        <v>2.3E-2</v>
      </c>
      <c r="C7" s="4">
        <v>4.1000000000000002E-2</v>
      </c>
      <c r="D7" s="3">
        <v>2.2599999999999998</v>
      </c>
      <c r="E7" s="3">
        <v>2.29</v>
      </c>
      <c r="F7" s="12">
        <f>SUM($E$2:E7)/SUM($E$2:$E$11)</f>
        <v>0.60505666957279858</v>
      </c>
    </row>
    <row r="8" spans="1:6" ht="42" x14ac:dyDescent="0.35">
      <c r="A8" s="8" t="s">
        <v>94</v>
      </c>
      <c r="B8" s="4">
        <v>3.1E-2</v>
      </c>
      <c r="C8" s="4">
        <v>2.7E-2</v>
      </c>
      <c r="D8" s="3">
        <v>2.37</v>
      </c>
      <c r="E8" s="3">
        <v>2.27</v>
      </c>
      <c r="F8" s="12">
        <f>SUM($E$2:E8)/SUM($E$2:$E$11)</f>
        <v>0.70401046207497819</v>
      </c>
    </row>
    <row r="9" spans="1:6" x14ac:dyDescent="0.35">
      <c r="A9" s="8" t="s">
        <v>194</v>
      </c>
      <c r="B9" s="4">
        <v>4.5999999999999999E-2</v>
      </c>
      <c r="C9" s="4">
        <v>5.5E-2</v>
      </c>
      <c r="D9" s="3">
        <v>2.21</v>
      </c>
      <c r="E9" s="3">
        <v>2.27</v>
      </c>
      <c r="F9" s="12">
        <f>SUM($E$2:E9)/SUM($E$2:$E$11)</f>
        <v>0.80296425457715781</v>
      </c>
    </row>
    <row r="10" spans="1:6" x14ac:dyDescent="0.35">
      <c r="A10" s="8" t="s">
        <v>220</v>
      </c>
      <c r="B10" s="4">
        <v>6.5000000000000002E-2</v>
      </c>
      <c r="C10" s="4">
        <v>5.2999999999999999E-2</v>
      </c>
      <c r="D10" s="3">
        <v>2.0699999999999998</v>
      </c>
      <c r="E10" s="3">
        <v>2.27</v>
      </c>
      <c r="F10" s="12">
        <f>SUM($E$2:E10)/SUM($E$2:$E$11)</f>
        <v>0.90191804707933743</v>
      </c>
    </row>
    <row r="11" spans="1:6" x14ac:dyDescent="0.35">
      <c r="A11" s="8" t="s">
        <v>254</v>
      </c>
      <c r="B11" s="4">
        <v>7.2999999999999995E-2</v>
      </c>
      <c r="C11" s="4">
        <v>5.7000000000000002E-2</v>
      </c>
      <c r="D11" s="3">
        <v>2.21</v>
      </c>
      <c r="E11" s="3">
        <v>2.25</v>
      </c>
      <c r="F11" s="12">
        <f>SUM($E$2:E11)/SUM($E$2:$E$11)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050E-973A-4C88-AC83-02945F2964E3}">
  <dimension ref="A1:W319"/>
  <sheetViews>
    <sheetView workbookViewId="0">
      <selection activeCell="G2" sqref="G2:J8"/>
    </sheetView>
  </sheetViews>
  <sheetFormatPr defaultRowHeight="14.5" x14ac:dyDescent="0.35"/>
  <cols>
    <col min="1" max="1" width="30" bestFit="1" customWidth="1"/>
    <col min="2" max="2" width="30" hidden="1" customWidth="1"/>
    <col min="3" max="3" width="30" style="17" customWidth="1"/>
    <col min="4" max="4" width="8.7265625" style="15"/>
    <col min="5" max="5" width="10.81640625" style="18" bestFit="1" customWidth="1"/>
    <col min="6" max="6" width="11.90625" style="18" bestFit="1" customWidth="1"/>
    <col min="7" max="7" width="11.7265625" style="18" bestFit="1" customWidth="1"/>
    <col min="8" max="8" width="9.453125" bestFit="1" customWidth="1"/>
    <col min="9" max="9" width="27.08984375" bestFit="1" customWidth="1"/>
    <col min="10" max="10" width="30.08984375" bestFit="1" customWidth="1"/>
    <col min="11" max="11" width="3" customWidth="1"/>
    <col min="12" max="12" width="1.08984375" style="29" customWidth="1"/>
    <col min="13" max="13" width="3.1796875" customWidth="1"/>
    <col min="14" max="14" width="31.6328125" customWidth="1"/>
    <col min="15" max="15" width="4.1796875" hidden="1" customWidth="1"/>
    <col min="16" max="16" width="30" bestFit="1" customWidth="1"/>
    <col min="18" max="18" width="10.81640625" bestFit="1" customWidth="1"/>
    <col min="19" max="19" width="11.90625" bestFit="1" customWidth="1"/>
    <col min="20" max="20" width="12.36328125" bestFit="1" customWidth="1"/>
    <col min="22" max="22" width="27.08984375" bestFit="1" customWidth="1"/>
    <col min="23" max="23" width="30.08984375" bestFit="1" customWidth="1"/>
  </cols>
  <sheetData>
    <row r="1" spans="1:23" ht="18.5" x14ac:dyDescent="0.35">
      <c r="A1" s="42">
        <v>2016</v>
      </c>
      <c r="E1" s="67" t="s">
        <v>325</v>
      </c>
      <c r="F1" s="67"/>
      <c r="G1" s="67"/>
      <c r="N1" s="43">
        <v>2015</v>
      </c>
    </row>
    <row r="2" spans="1:23" s="37" customFormat="1" ht="15" thickBot="1" x14ac:dyDescent="0.4">
      <c r="A2" s="33" t="s">
        <v>317</v>
      </c>
      <c r="B2" s="33" t="s">
        <v>320</v>
      </c>
      <c r="C2" s="33" t="s">
        <v>333</v>
      </c>
      <c r="D2" s="34"/>
      <c r="E2" s="35" t="s">
        <v>330</v>
      </c>
      <c r="F2" s="35" t="s">
        <v>331</v>
      </c>
      <c r="G2" s="35" t="s">
        <v>332</v>
      </c>
      <c r="H2" s="36" t="s">
        <v>326</v>
      </c>
      <c r="I2" s="36" t="s">
        <v>327</v>
      </c>
      <c r="J2" s="36" t="s">
        <v>328</v>
      </c>
      <c r="L2" s="38"/>
      <c r="N2" s="39" t="s">
        <v>317</v>
      </c>
      <c r="O2" s="39" t="s">
        <v>318</v>
      </c>
      <c r="P2" s="39" t="s">
        <v>334</v>
      </c>
      <c r="R2" s="35" t="s">
        <v>330</v>
      </c>
      <c r="S2" s="35" t="s">
        <v>331</v>
      </c>
      <c r="T2" s="35" t="s">
        <v>332</v>
      </c>
      <c r="U2" s="36" t="s">
        <v>326</v>
      </c>
      <c r="V2" s="36" t="s">
        <v>327</v>
      </c>
      <c r="W2" s="36" t="s">
        <v>328</v>
      </c>
    </row>
    <row r="3" spans="1:23" ht="15" thickTop="1" x14ac:dyDescent="0.35">
      <c r="A3" s="30" t="s">
        <v>187</v>
      </c>
      <c r="B3" s="31">
        <v>0.54400000000000004</v>
      </c>
      <c r="C3" s="32">
        <v>54.4</v>
      </c>
      <c r="D3" s="15">
        <f>C3+0.5</f>
        <v>54.9</v>
      </c>
      <c r="E3" s="23">
        <f>D4</f>
        <v>0.20000000000000007</v>
      </c>
      <c r="F3" s="23">
        <f>E3+$D$7</f>
        <v>9.3166666666666647</v>
      </c>
      <c r="G3" s="24">
        <f>AVERAGE(E3:F3)</f>
        <v>4.758333333333332</v>
      </c>
      <c r="H3" s="25">
        <f>COUNTIF($C$3:$C$319,"&gt;=.2")-COUNTIF($C$3:$C$319,"&gt;9.3")</f>
        <v>214</v>
      </c>
      <c r="I3" s="26">
        <f>H3/$H$9</f>
        <v>0.67507886435331232</v>
      </c>
      <c r="J3" s="27">
        <f>I3</f>
        <v>0.67507886435331232</v>
      </c>
      <c r="N3" s="8" t="s">
        <v>187</v>
      </c>
      <c r="O3" s="4">
        <v>0.54500000000000004</v>
      </c>
      <c r="P3">
        <v>54.500000000000007</v>
      </c>
      <c r="Q3">
        <f>P3+0.5</f>
        <v>55.000000000000007</v>
      </c>
      <c r="R3" s="20">
        <v>0.5</v>
      </c>
      <c r="S3" s="40">
        <f>R3+$Q$7</f>
        <v>9.5833333333333339</v>
      </c>
      <c r="T3" s="28">
        <f>AVERAGE(R3:S3)</f>
        <v>5.041666666666667</v>
      </c>
      <c r="U3" s="25">
        <f>COUNTIF($P$3:$P$319,"&gt;=.5")-COUNTIF($P$3:$P$319,"&gt;9.6")</f>
        <v>202</v>
      </c>
      <c r="V3" s="26">
        <f>U3/$U$9</f>
        <v>0.63722397476340698</v>
      </c>
      <c r="W3" s="41">
        <f>V3</f>
        <v>0.63722397476340698</v>
      </c>
    </row>
    <row r="4" spans="1:23" x14ac:dyDescent="0.35">
      <c r="A4" s="30" t="s">
        <v>188</v>
      </c>
      <c r="B4" s="31">
        <v>0.40300000000000002</v>
      </c>
      <c r="C4" s="32">
        <v>40.300000000000004</v>
      </c>
      <c r="D4" s="18">
        <f>C319-0.5</f>
        <v>0.20000000000000007</v>
      </c>
      <c r="E4" s="23">
        <f>F3</f>
        <v>9.3166666666666647</v>
      </c>
      <c r="F4" s="23">
        <f t="shared" ref="F4:F8" si="0">E4+$D$7</f>
        <v>18.43333333333333</v>
      </c>
      <c r="G4" s="24">
        <f t="shared" ref="G4:G8" si="1">AVERAGE(E4:F4)</f>
        <v>13.874999999999996</v>
      </c>
      <c r="H4" s="25">
        <f>COUNTIF($C$3:$C$319,"&gt;9.3")-COUNTIF($C$3:$C$319,"&gt;18.4")</f>
        <v>71</v>
      </c>
      <c r="I4" s="26">
        <f t="shared" ref="I4:I8" si="2">H4/$H$9</f>
        <v>0.22397476340694006</v>
      </c>
      <c r="J4" s="27">
        <f t="shared" ref="J4:J8" si="3">I4</f>
        <v>0.22397476340694006</v>
      </c>
      <c r="N4" s="8" t="s">
        <v>135</v>
      </c>
      <c r="O4" s="4">
        <v>0.40100000000000002</v>
      </c>
      <c r="P4">
        <v>40.1</v>
      </c>
      <c r="Q4">
        <f>P319-0.5</f>
        <v>0.5</v>
      </c>
      <c r="R4" s="40">
        <f>S3</f>
        <v>9.5833333333333339</v>
      </c>
      <c r="S4" s="40">
        <f>R4+$Q$7</f>
        <v>18.666666666666668</v>
      </c>
      <c r="T4" s="28">
        <f t="shared" ref="T4:T8" si="4">AVERAGE(R4:S4)</f>
        <v>14.125</v>
      </c>
      <c r="U4" s="25">
        <f>COUNTIF($P$3:$P$319,"&gt;9.6")-COUNTIF($P$3:$P$319,"&gt;18.7")</f>
        <v>82</v>
      </c>
      <c r="V4" s="26">
        <f t="shared" ref="V4:V8" si="5">U4/$U$9</f>
        <v>0.25867507886435331</v>
      </c>
      <c r="W4" s="41">
        <f t="shared" ref="W4:W8" si="6">V4</f>
        <v>0.25867507886435331</v>
      </c>
    </row>
    <row r="5" spans="1:23" x14ac:dyDescent="0.35">
      <c r="A5" s="30" t="s">
        <v>304</v>
      </c>
      <c r="B5" s="31">
        <v>0.373</v>
      </c>
      <c r="C5" s="32">
        <v>37.299999999999997</v>
      </c>
      <c r="D5" s="15">
        <f>D3-D4</f>
        <v>54.699999999999996</v>
      </c>
      <c r="E5" s="23">
        <f t="shared" ref="E5:E8" si="7">F4</f>
        <v>18.43333333333333</v>
      </c>
      <c r="F5" s="23">
        <f t="shared" si="0"/>
        <v>27.549999999999997</v>
      </c>
      <c r="G5" s="24">
        <f t="shared" si="1"/>
        <v>22.991666666666664</v>
      </c>
      <c r="H5" s="25">
        <f>COUNTIF($C$3:$C$319,"&gt;18.4")-COUNTIF($C$3:$C$319,"&gt;27.6")</f>
        <v>18</v>
      </c>
      <c r="I5" s="26">
        <f t="shared" si="2"/>
        <v>5.6782334384858045E-2</v>
      </c>
      <c r="J5" s="27">
        <f t="shared" si="3"/>
        <v>5.6782334384858045E-2</v>
      </c>
      <c r="N5" s="8" t="s">
        <v>188</v>
      </c>
      <c r="O5" s="4">
        <v>0.39200000000000002</v>
      </c>
      <c r="P5">
        <v>39.200000000000003</v>
      </c>
      <c r="Q5">
        <f>Q3-Q4</f>
        <v>54.500000000000007</v>
      </c>
      <c r="R5" s="40">
        <f t="shared" ref="R5:R8" si="8">S4</f>
        <v>18.666666666666668</v>
      </c>
      <c r="S5" s="40">
        <f t="shared" ref="S5:S8" si="9">R5+$Q$7</f>
        <v>27.75</v>
      </c>
      <c r="T5" s="28">
        <f t="shared" si="4"/>
        <v>23.208333333333336</v>
      </c>
      <c r="U5" s="25">
        <f>COUNTIF($P$3:$P$319,"&gt;18.7")-COUNTIF($P$3:$P$319,"&gt;27.8")</f>
        <v>19</v>
      </c>
      <c r="V5" s="26">
        <f t="shared" si="5"/>
        <v>5.993690851735016E-2</v>
      </c>
      <c r="W5" s="41">
        <f t="shared" si="6"/>
        <v>5.993690851735016E-2</v>
      </c>
    </row>
    <row r="6" spans="1:23" x14ac:dyDescent="0.35">
      <c r="A6" s="30" t="s">
        <v>135</v>
      </c>
      <c r="B6" s="31">
        <v>0.371</v>
      </c>
      <c r="C6" s="32">
        <v>37.1</v>
      </c>
      <c r="D6" s="18">
        <v>6</v>
      </c>
      <c r="E6" s="23">
        <f t="shared" si="7"/>
        <v>27.549999999999997</v>
      </c>
      <c r="F6" s="23">
        <f t="shared" si="0"/>
        <v>36.666666666666664</v>
      </c>
      <c r="G6" s="24">
        <f t="shared" si="1"/>
        <v>32.108333333333334</v>
      </c>
      <c r="H6" s="25">
        <f>COUNTIF($C$3:$C$319,"&gt;27.6")-COUNTIF($C$3:$C$319,"&gt;36.7")</f>
        <v>9</v>
      </c>
      <c r="I6" s="26">
        <f t="shared" si="2"/>
        <v>2.8391167192429023E-2</v>
      </c>
      <c r="J6" s="27">
        <f t="shared" si="3"/>
        <v>2.8391167192429023E-2</v>
      </c>
      <c r="N6" s="8" t="s">
        <v>304</v>
      </c>
      <c r="O6" s="4">
        <v>0.36199999999999999</v>
      </c>
      <c r="P6">
        <v>36.199999999999996</v>
      </c>
      <c r="Q6">
        <v>6</v>
      </c>
      <c r="R6" s="40">
        <f t="shared" si="8"/>
        <v>27.75</v>
      </c>
      <c r="S6" s="40">
        <f t="shared" si="9"/>
        <v>36.833333333333336</v>
      </c>
      <c r="T6" s="28">
        <f t="shared" si="4"/>
        <v>32.291666666666671</v>
      </c>
      <c r="U6" s="25">
        <f>COUNTIF($P$3:$P$319,"&gt;27.8")-COUNTIF($P$3:$P$319,"&gt;36.8")</f>
        <v>11</v>
      </c>
      <c r="V6" s="26">
        <f t="shared" si="5"/>
        <v>3.4700315457413249E-2</v>
      </c>
      <c r="W6" s="41">
        <f t="shared" si="6"/>
        <v>3.4700315457413249E-2</v>
      </c>
    </row>
    <row r="7" spans="1:23" x14ac:dyDescent="0.35">
      <c r="A7" s="30" t="s">
        <v>37</v>
      </c>
      <c r="B7" s="31">
        <v>0.36799999999999999</v>
      </c>
      <c r="C7" s="32">
        <v>36.799999999999997</v>
      </c>
      <c r="D7" s="19">
        <f>D5/D6</f>
        <v>9.1166666666666654</v>
      </c>
      <c r="E7" s="23">
        <f t="shared" si="7"/>
        <v>36.666666666666664</v>
      </c>
      <c r="F7" s="23">
        <f t="shared" si="0"/>
        <v>45.783333333333331</v>
      </c>
      <c r="G7" s="24">
        <f t="shared" si="1"/>
        <v>41.224999999999994</v>
      </c>
      <c r="H7" s="25">
        <f>COUNTIF($C$3:$C$319,"&gt;36.7")-COUNTIF($C$3:$C$319,"&gt;45.8")</f>
        <v>4</v>
      </c>
      <c r="I7" s="26">
        <f t="shared" si="2"/>
        <v>1.2618296529968454E-2</v>
      </c>
      <c r="J7" s="27">
        <f t="shared" si="3"/>
        <v>1.2618296529968454E-2</v>
      </c>
      <c r="N7" s="8" t="s">
        <v>29</v>
      </c>
      <c r="O7" s="4">
        <v>0.35399999999999998</v>
      </c>
      <c r="P7">
        <v>35.4</v>
      </c>
      <c r="Q7" s="17">
        <f>Q5/Q6</f>
        <v>9.0833333333333339</v>
      </c>
      <c r="R7" s="40">
        <f t="shared" si="8"/>
        <v>36.833333333333336</v>
      </c>
      <c r="S7" s="40">
        <f t="shared" si="9"/>
        <v>45.916666666666671</v>
      </c>
      <c r="T7" s="28">
        <f t="shared" si="4"/>
        <v>41.375</v>
      </c>
      <c r="U7" s="25">
        <f>COUNTIF($P$3:$P$319,"&gt;36.8")-COUNTIF($P$3:$P$319,"&gt;45.9")</f>
        <v>2</v>
      </c>
      <c r="V7" s="26">
        <f t="shared" si="5"/>
        <v>6.3091482649842269E-3</v>
      </c>
      <c r="W7" s="41">
        <f t="shared" si="6"/>
        <v>6.3091482649842269E-3</v>
      </c>
    </row>
    <row r="8" spans="1:23" x14ac:dyDescent="0.35">
      <c r="A8" s="30" t="s">
        <v>29</v>
      </c>
      <c r="B8" s="31">
        <v>0.33800000000000002</v>
      </c>
      <c r="C8" s="32">
        <v>33.800000000000004</v>
      </c>
      <c r="E8" s="23">
        <f t="shared" si="7"/>
        <v>45.783333333333331</v>
      </c>
      <c r="F8" s="23">
        <f t="shared" si="0"/>
        <v>54.9</v>
      </c>
      <c r="G8" s="24">
        <f t="shared" si="1"/>
        <v>50.341666666666669</v>
      </c>
      <c r="H8" s="25">
        <f>COUNTIF($C$3:$C$319,"&gt;45.8")-COUNTIF($C$3:$C$319,"54.9")</f>
        <v>1</v>
      </c>
      <c r="I8" s="26">
        <f t="shared" si="2"/>
        <v>3.1545741324921135E-3</v>
      </c>
      <c r="J8" s="27">
        <f t="shared" si="3"/>
        <v>3.1545741324921135E-3</v>
      </c>
      <c r="N8" s="8" t="s">
        <v>211</v>
      </c>
      <c r="O8" s="4">
        <v>0.33600000000000002</v>
      </c>
      <c r="P8">
        <v>33.6</v>
      </c>
      <c r="R8" s="40">
        <f t="shared" si="8"/>
        <v>45.916666666666671</v>
      </c>
      <c r="S8" s="40">
        <f t="shared" si="9"/>
        <v>55.000000000000007</v>
      </c>
      <c r="T8" s="28">
        <f t="shared" si="4"/>
        <v>50.458333333333343</v>
      </c>
      <c r="U8" s="25">
        <f>COUNTIF($P$3:$P$319,"&gt;45.9")-COUNTIF($P$3:$P$319,"&gt;55")</f>
        <v>1</v>
      </c>
      <c r="V8" s="26">
        <f t="shared" si="5"/>
        <v>3.1545741324921135E-3</v>
      </c>
      <c r="W8" s="41">
        <f t="shared" si="6"/>
        <v>3.1545741324921135E-3</v>
      </c>
    </row>
    <row r="9" spans="1:23" x14ac:dyDescent="0.35">
      <c r="A9" s="30" t="s">
        <v>211</v>
      </c>
      <c r="B9" s="31">
        <v>0.33</v>
      </c>
      <c r="C9" s="32">
        <v>33</v>
      </c>
      <c r="E9" s="19"/>
      <c r="F9" s="19"/>
      <c r="G9" s="18" t="s">
        <v>329</v>
      </c>
      <c r="H9" s="21">
        <f>SUM(H3:H8)</f>
        <v>317</v>
      </c>
      <c r="I9" s="14"/>
      <c r="J9" s="22">
        <f>SUM(J3:J8)</f>
        <v>1</v>
      </c>
      <c r="N9" s="8" t="s">
        <v>250</v>
      </c>
      <c r="O9" s="4">
        <v>0.312</v>
      </c>
      <c r="P9">
        <v>31.2</v>
      </c>
      <c r="R9" s="17"/>
      <c r="S9" s="17"/>
      <c r="T9" t="s">
        <v>329</v>
      </c>
      <c r="U9" s="21">
        <f>SUM(U3:U8)</f>
        <v>317</v>
      </c>
      <c r="W9" s="22">
        <f>SUM(W3:W8)</f>
        <v>0.99999999999999989</v>
      </c>
    </row>
    <row r="10" spans="1:23" x14ac:dyDescent="0.35">
      <c r="A10" s="30" t="s">
        <v>116</v>
      </c>
      <c r="B10" s="31">
        <v>0.32600000000000001</v>
      </c>
      <c r="C10" s="32">
        <v>32.6</v>
      </c>
      <c r="E10" s="19"/>
      <c r="F10" s="19"/>
      <c r="H10" s="13"/>
      <c r="J10" s="16"/>
      <c r="N10" s="8" t="s">
        <v>216</v>
      </c>
      <c r="O10" s="4">
        <v>0.311</v>
      </c>
      <c r="P10">
        <v>31.1</v>
      </c>
    </row>
    <row r="11" spans="1:23" x14ac:dyDescent="0.35">
      <c r="A11" s="30" t="s">
        <v>250</v>
      </c>
      <c r="B11" s="31">
        <v>0.29899999999999999</v>
      </c>
      <c r="C11" s="32">
        <v>29.9</v>
      </c>
      <c r="E11" s="19"/>
      <c r="F11" s="19"/>
      <c r="H11" s="13"/>
      <c r="J11" s="16"/>
      <c r="N11" s="8" t="s">
        <v>37</v>
      </c>
      <c r="O11" s="4">
        <v>0.309</v>
      </c>
      <c r="P11">
        <v>30.9</v>
      </c>
    </row>
    <row r="12" spans="1:23" x14ac:dyDescent="0.35">
      <c r="A12" s="30" t="s">
        <v>216</v>
      </c>
      <c r="B12" s="31">
        <v>0.29499999999999998</v>
      </c>
      <c r="C12" s="32">
        <v>29.5</v>
      </c>
      <c r="E12" s="19"/>
      <c r="F12" s="19"/>
      <c r="H12" s="13"/>
      <c r="J12" s="16"/>
      <c r="N12" s="8" t="s">
        <v>21</v>
      </c>
      <c r="O12" s="4">
        <v>0.307</v>
      </c>
      <c r="P12">
        <v>30.7</v>
      </c>
    </row>
    <row r="13" spans="1:23" x14ac:dyDescent="0.35">
      <c r="A13" s="30" t="s">
        <v>185</v>
      </c>
      <c r="B13" s="31">
        <v>0.29199999999999998</v>
      </c>
      <c r="C13" s="32">
        <v>29.2</v>
      </c>
      <c r="E13" s="19"/>
      <c r="F13" s="19"/>
      <c r="H13" s="13"/>
      <c r="J13" s="16"/>
      <c r="N13" s="8" t="s">
        <v>185</v>
      </c>
      <c r="O13" s="4">
        <v>0.30399999999999999</v>
      </c>
      <c r="P13">
        <v>30.4</v>
      </c>
    </row>
    <row r="14" spans="1:23" x14ac:dyDescent="0.35">
      <c r="A14" s="30" t="s">
        <v>281</v>
      </c>
      <c r="B14" s="31">
        <v>0.29199999999999998</v>
      </c>
      <c r="C14" s="32">
        <v>29.2</v>
      </c>
      <c r="E14" s="19"/>
      <c r="F14" s="19"/>
      <c r="H14" s="13"/>
      <c r="J14" s="16"/>
      <c r="N14" s="8" t="s">
        <v>116</v>
      </c>
      <c r="O14" s="4">
        <v>0.30299999999999999</v>
      </c>
      <c r="P14">
        <v>30.3</v>
      </c>
    </row>
    <row r="15" spans="1:23" x14ac:dyDescent="0.35">
      <c r="A15" s="30" t="s">
        <v>21</v>
      </c>
      <c r="B15" s="31">
        <v>0.28899999999999998</v>
      </c>
      <c r="C15" s="32">
        <v>28.9</v>
      </c>
      <c r="E15" s="19"/>
      <c r="F15" s="19"/>
      <c r="H15" s="13"/>
      <c r="J15" s="16"/>
      <c r="N15" s="8" t="s">
        <v>35</v>
      </c>
      <c r="O15" s="4">
        <v>0.3</v>
      </c>
      <c r="P15">
        <v>30</v>
      </c>
    </row>
    <row r="16" spans="1:23" x14ac:dyDescent="0.35">
      <c r="A16" s="30" t="s">
        <v>35</v>
      </c>
      <c r="B16" s="31">
        <v>0.28199999999999997</v>
      </c>
      <c r="C16" s="32">
        <v>28.199999999999996</v>
      </c>
      <c r="E16" s="19"/>
      <c r="F16" s="19"/>
      <c r="H16" s="13"/>
      <c r="J16" s="16"/>
      <c r="N16" s="8" t="s">
        <v>84</v>
      </c>
      <c r="O16" s="4">
        <v>0.28299999999999997</v>
      </c>
      <c r="P16">
        <v>28.299999999999997</v>
      </c>
    </row>
    <row r="17" spans="1:16" x14ac:dyDescent="0.35">
      <c r="A17" s="30" t="s">
        <v>49</v>
      </c>
      <c r="B17" s="31">
        <v>0.27500000000000002</v>
      </c>
      <c r="C17" s="32">
        <v>27.500000000000004</v>
      </c>
      <c r="E17" s="19"/>
      <c r="F17" s="19"/>
      <c r="H17" s="13"/>
      <c r="J17" s="16"/>
      <c r="N17" s="8" t="s">
        <v>237</v>
      </c>
      <c r="O17" s="4">
        <v>0.26800000000000002</v>
      </c>
      <c r="P17">
        <v>26.8</v>
      </c>
    </row>
    <row r="18" spans="1:16" x14ac:dyDescent="0.35">
      <c r="A18" s="30" t="s">
        <v>237</v>
      </c>
      <c r="B18" s="31">
        <v>0.26500000000000001</v>
      </c>
      <c r="C18" s="32">
        <v>26.5</v>
      </c>
      <c r="E18" s="19"/>
      <c r="F18" s="19"/>
      <c r="H18" s="13"/>
      <c r="J18" s="16"/>
      <c r="N18" s="8" t="s">
        <v>49</v>
      </c>
      <c r="O18" s="4">
        <v>0.26500000000000001</v>
      </c>
      <c r="P18">
        <v>26.5</v>
      </c>
    </row>
    <row r="19" spans="1:16" x14ac:dyDescent="0.35">
      <c r="A19" s="30" t="s">
        <v>84</v>
      </c>
      <c r="B19" s="31">
        <v>0.25800000000000001</v>
      </c>
      <c r="C19" s="32">
        <v>25.8</v>
      </c>
      <c r="E19" s="19"/>
      <c r="F19" s="19"/>
      <c r="H19" s="13"/>
      <c r="J19" s="16"/>
      <c r="N19" s="8" t="s">
        <v>281</v>
      </c>
      <c r="O19" s="4">
        <v>0.26400000000000001</v>
      </c>
      <c r="P19">
        <v>26.400000000000002</v>
      </c>
    </row>
    <row r="20" spans="1:16" x14ac:dyDescent="0.35">
      <c r="A20" s="30" t="s">
        <v>76</v>
      </c>
      <c r="B20" s="31">
        <v>0.247</v>
      </c>
      <c r="C20" s="32">
        <v>24.7</v>
      </c>
      <c r="E20" s="19"/>
      <c r="F20" s="19"/>
      <c r="H20" s="13"/>
      <c r="J20" s="16"/>
      <c r="N20" s="8" t="s">
        <v>76</v>
      </c>
      <c r="O20" s="4">
        <v>0.253</v>
      </c>
      <c r="P20">
        <v>25.3</v>
      </c>
    </row>
    <row r="21" spans="1:16" x14ac:dyDescent="0.35">
      <c r="A21" s="30" t="s">
        <v>54</v>
      </c>
      <c r="B21" s="31">
        <v>0.23699999999999999</v>
      </c>
      <c r="C21" s="32">
        <v>23.7</v>
      </c>
      <c r="N21" s="8" t="s">
        <v>316</v>
      </c>
      <c r="O21" s="4">
        <v>0.246</v>
      </c>
      <c r="P21">
        <v>24.6</v>
      </c>
    </row>
    <row r="22" spans="1:16" x14ac:dyDescent="0.35">
      <c r="A22" s="30" t="s">
        <v>316</v>
      </c>
      <c r="B22" s="31">
        <v>0.23499999999999999</v>
      </c>
      <c r="C22" s="32">
        <v>23.5</v>
      </c>
      <c r="N22" s="8" t="s">
        <v>218</v>
      </c>
      <c r="O22" s="4">
        <v>0.23899999999999999</v>
      </c>
      <c r="P22">
        <v>23.9</v>
      </c>
    </row>
    <row r="23" spans="1:16" x14ac:dyDescent="0.35">
      <c r="A23" s="30" t="s">
        <v>218</v>
      </c>
      <c r="B23" s="31">
        <v>0.23400000000000001</v>
      </c>
      <c r="C23" s="32">
        <v>23.400000000000002</v>
      </c>
      <c r="N23" s="8" t="s">
        <v>54</v>
      </c>
      <c r="O23" s="4">
        <v>0.23499999999999999</v>
      </c>
      <c r="P23">
        <v>23.5</v>
      </c>
    </row>
    <row r="24" spans="1:16" x14ac:dyDescent="0.35">
      <c r="A24" s="30" t="s">
        <v>25</v>
      </c>
      <c r="B24" s="31">
        <v>0.23100000000000001</v>
      </c>
      <c r="C24" s="32">
        <v>23.1</v>
      </c>
      <c r="N24" s="8" t="s">
        <v>72</v>
      </c>
      <c r="O24" s="4">
        <v>0.222</v>
      </c>
      <c r="P24">
        <v>22.2</v>
      </c>
    </row>
    <row r="25" spans="1:16" x14ac:dyDescent="0.35">
      <c r="A25" s="30" t="s">
        <v>270</v>
      </c>
      <c r="B25" s="31">
        <v>0.222</v>
      </c>
      <c r="C25" s="32">
        <v>22.2</v>
      </c>
      <c r="N25" s="8" t="s">
        <v>32</v>
      </c>
      <c r="O25" s="4">
        <v>0.221</v>
      </c>
      <c r="P25">
        <v>22.1</v>
      </c>
    </row>
    <row r="26" spans="1:16" x14ac:dyDescent="0.35">
      <c r="A26" s="30" t="s">
        <v>51</v>
      </c>
      <c r="B26" s="31">
        <v>0.21199999999999999</v>
      </c>
      <c r="C26" s="32">
        <v>21.2</v>
      </c>
      <c r="N26" s="8" t="s">
        <v>224</v>
      </c>
      <c r="O26" s="4">
        <v>0.217</v>
      </c>
      <c r="P26">
        <v>21.7</v>
      </c>
    </row>
    <row r="27" spans="1:16" x14ac:dyDescent="0.35">
      <c r="A27" s="30" t="s">
        <v>305</v>
      </c>
      <c r="B27" s="31">
        <v>0.20599999999999999</v>
      </c>
      <c r="C27" s="32">
        <v>20.599999999999998</v>
      </c>
      <c r="N27" s="8" t="s">
        <v>270</v>
      </c>
      <c r="O27" s="4">
        <v>0.20799999999999999</v>
      </c>
      <c r="P27">
        <v>20.8</v>
      </c>
    </row>
    <row r="28" spans="1:16" x14ac:dyDescent="0.35">
      <c r="A28" s="30" t="s">
        <v>186</v>
      </c>
      <c r="B28" s="31">
        <v>0.20200000000000001</v>
      </c>
      <c r="C28" s="32">
        <v>20.200000000000003</v>
      </c>
      <c r="N28" s="8" t="s">
        <v>305</v>
      </c>
      <c r="O28" s="4">
        <v>0.20399999999999999</v>
      </c>
      <c r="P28">
        <v>20.399999999999999</v>
      </c>
    </row>
    <row r="29" spans="1:16" x14ac:dyDescent="0.35">
      <c r="A29" s="30" t="s">
        <v>32</v>
      </c>
      <c r="B29" s="31">
        <v>0.20100000000000001</v>
      </c>
      <c r="C29" s="32">
        <v>20.100000000000001</v>
      </c>
      <c r="N29" s="8" t="s">
        <v>172</v>
      </c>
      <c r="O29" s="4">
        <v>0.19900000000000001</v>
      </c>
      <c r="P29">
        <v>19.900000000000002</v>
      </c>
    </row>
    <row r="30" spans="1:16" x14ac:dyDescent="0.35">
      <c r="A30" s="30" t="s">
        <v>315</v>
      </c>
      <c r="B30" s="31">
        <v>0.193</v>
      </c>
      <c r="C30" s="32">
        <v>19.3</v>
      </c>
      <c r="N30" s="8" t="s">
        <v>25</v>
      </c>
      <c r="O30" s="4">
        <v>0.19800000000000001</v>
      </c>
      <c r="P30">
        <v>19.8</v>
      </c>
    </row>
    <row r="31" spans="1:16" x14ac:dyDescent="0.35">
      <c r="A31" s="30" t="s">
        <v>72</v>
      </c>
      <c r="B31" s="31">
        <v>0.19</v>
      </c>
      <c r="C31" s="32">
        <v>19</v>
      </c>
      <c r="N31" s="8" t="s">
        <v>272</v>
      </c>
      <c r="O31" s="4">
        <v>0.19700000000000001</v>
      </c>
      <c r="P31">
        <v>19.7</v>
      </c>
    </row>
    <row r="32" spans="1:16" x14ac:dyDescent="0.35">
      <c r="A32" s="30" t="s">
        <v>174</v>
      </c>
      <c r="B32" s="31">
        <v>0.187</v>
      </c>
      <c r="C32" s="32">
        <v>18.7</v>
      </c>
      <c r="N32" s="8" t="s">
        <v>315</v>
      </c>
      <c r="O32" s="4">
        <v>0.19600000000000001</v>
      </c>
      <c r="P32">
        <v>19.600000000000001</v>
      </c>
    </row>
    <row r="33" spans="1:16" x14ac:dyDescent="0.35">
      <c r="A33" s="30" t="s">
        <v>172</v>
      </c>
      <c r="B33" s="31">
        <v>0.186</v>
      </c>
      <c r="C33" s="32">
        <v>18.600000000000001</v>
      </c>
      <c r="N33" s="8" t="s">
        <v>51</v>
      </c>
      <c r="O33" s="4">
        <v>0.193</v>
      </c>
      <c r="P33">
        <v>19.3</v>
      </c>
    </row>
    <row r="34" spans="1:16" x14ac:dyDescent="0.35">
      <c r="A34" s="30" t="s">
        <v>272</v>
      </c>
      <c r="B34" s="31">
        <v>0.185</v>
      </c>
      <c r="C34" s="32">
        <v>18.5</v>
      </c>
      <c r="N34" s="8" t="s">
        <v>4</v>
      </c>
      <c r="O34" s="4">
        <v>0.192</v>
      </c>
      <c r="P34">
        <v>19.2</v>
      </c>
    </row>
    <row r="35" spans="1:16" x14ac:dyDescent="0.35">
      <c r="A35" s="30" t="s">
        <v>224</v>
      </c>
      <c r="B35" s="31">
        <v>0.18</v>
      </c>
      <c r="C35" s="32">
        <v>18</v>
      </c>
      <c r="N35" s="8" t="s">
        <v>186</v>
      </c>
      <c r="O35" s="4">
        <v>0.188</v>
      </c>
      <c r="P35">
        <v>18.8</v>
      </c>
    </row>
    <row r="36" spans="1:16" x14ac:dyDescent="0.35">
      <c r="A36" s="30" t="s">
        <v>234</v>
      </c>
      <c r="B36" s="31">
        <v>0.18</v>
      </c>
      <c r="C36" s="32">
        <v>18</v>
      </c>
      <c r="N36" s="8" t="s">
        <v>175</v>
      </c>
      <c r="O36" s="4">
        <v>0.182</v>
      </c>
      <c r="P36">
        <v>18.2</v>
      </c>
    </row>
    <row r="37" spans="1:16" x14ac:dyDescent="0.35">
      <c r="A37" s="30" t="s">
        <v>124</v>
      </c>
      <c r="B37" s="31">
        <v>0.17199999999999999</v>
      </c>
      <c r="C37" s="32">
        <v>17.2</v>
      </c>
      <c r="N37" s="8" t="s">
        <v>174</v>
      </c>
      <c r="O37" s="4">
        <v>0.17899999999999999</v>
      </c>
      <c r="P37">
        <v>17.899999999999999</v>
      </c>
    </row>
    <row r="38" spans="1:16" x14ac:dyDescent="0.35">
      <c r="A38" s="30" t="s">
        <v>175</v>
      </c>
      <c r="B38" s="31">
        <v>0.17100000000000001</v>
      </c>
      <c r="C38" s="32">
        <v>17.100000000000001</v>
      </c>
      <c r="N38" s="8" t="s">
        <v>160</v>
      </c>
      <c r="O38" s="4">
        <v>0.17599999999999999</v>
      </c>
      <c r="P38">
        <v>17.599999999999998</v>
      </c>
    </row>
    <row r="39" spans="1:16" x14ac:dyDescent="0.35">
      <c r="A39" s="30" t="s">
        <v>261</v>
      </c>
      <c r="B39" s="31">
        <v>0.17100000000000001</v>
      </c>
      <c r="C39" s="32">
        <v>17.100000000000001</v>
      </c>
      <c r="N39" s="8" t="s">
        <v>195</v>
      </c>
      <c r="O39" s="4">
        <v>0.17299999999999999</v>
      </c>
      <c r="P39">
        <v>17.299999999999997</v>
      </c>
    </row>
    <row r="40" spans="1:16" x14ac:dyDescent="0.35">
      <c r="A40" s="30" t="s">
        <v>4</v>
      </c>
      <c r="B40" s="31">
        <v>0.16900000000000001</v>
      </c>
      <c r="C40" s="32">
        <v>16.900000000000002</v>
      </c>
      <c r="N40" s="8" t="s">
        <v>124</v>
      </c>
      <c r="O40" s="4">
        <v>0.16600000000000001</v>
      </c>
      <c r="P40">
        <v>16.600000000000001</v>
      </c>
    </row>
    <row r="41" spans="1:16" x14ac:dyDescent="0.35">
      <c r="A41" s="30" t="s">
        <v>160</v>
      </c>
      <c r="B41" s="31">
        <v>0.16900000000000001</v>
      </c>
      <c r="C41" s="32">
        <v>16.900000000000002</v>
      </c>
      <c r="N41" s="8" t="s">
        <v>261</v>
      </c>
      <c r="O41" s="4">
        <v>0.16600000000000001</v>
      </c>
      <c r="P41">
        <v>16.600000000000001</v>
      </c>
    </row>
    <row r="42" spans="1:16" x14ac:dyDescent="0.35">
      <c r="A42" s="30" t="s">
        <v>195</v>
      </c>
      <c r="B42" s="31">
        <v>0.16700000000000001</v>
      </c>
      <c r="C42" s="32">
        <v>16.7</v>
      </c>
      <c r="N42" s="8" t="s">
        <v>215</v>
      </c>
      <c r="O42" s="4">
        <v>0.16500000000000001</v>
      </c>
      <c r="P42">
        <v>16.5</v>
      </c>
    </row>
    <row r="43" spans="1:16" x14ac:dyDescent="0.35">
      <c r="A43" s="30" t="s">
        <v>15</v>
      </c>
      <c r="B43" s="31">
        <v>0.16400000000000001</v>
      </c>
      <c r="C43" s="32">
        <v>16.400000000000002</v>
      </c>
      <c r="N43" s="8" t="s">
        <v>234</v>
      </c>
      <c r="O43" s="4">
        <v>0.16400000000000001</v>
      </c>
      <c r="P43">
        <v>16.400000000000002</v>
      </c>
    </row>
    <row r="44" spans="1:16" x14ac:dyDescent="0.35">
      <c r="A44" s="30" t="s">
        <v>208</v>
      </c>
      <c r="B44" s="31">
        <v>0.154</v>
      </c>
      <c r="C44" s="32">
        <v>15.4</v>
      </c>
      <c r="N44" s="8" t="s">
        <v>27</v>
      </c>
      <c r="O44" s="4">
        <v>0.158</v>
      </c>
      <c r="P44">
        <v>15.8</v>
      </c>
    </row>
    <row r="45" spans="1:16" x14ac:dyDescent="0.35">
      <c r="A45" s="30" t="s">
        <v>215</v>
      </c>
      <c r="B45" s="31">
        <v>0.154</v>
      </c>
      <c r="C45" s="32">
        <v>15.4</v>
      </c>
      <c r="N45" s="8" t="s">
        <v>15</v>
      </c>
      <c r="O45" s="4">
        <v>0.152</v>
      </c>
      <c r="P45">
        <v>15.2</v>
      </c>
    </row>
    <row r="46" spans="1:16" x14ac:dyDescent="0.35">
      <c r="A46" s="30" t="s">
        <v>190</v>
      </c>
      <c r="B46" s="31">
        <v>0.15</v>
      </c>
      <c r="C46" s="32">
        <v>15</v>
      </c>
      <c r="N46" s="8" t="s">
        <v>208</v>
      </c>
      <c r="O46" s="4">
        <v>0.152</v>
      </c>
      <c r="P46">
        <v>15.2</v>
      </c>
    </row>
    <row r="47" spans="1:16" x14ac:dyDescent="0.35">
      <c r="A47" s="30" t="s">
        <v>223</v>
      </c>
      <c r="B47" s="31">
        <v>0.13700000000000001</v>
      </c>
      <c r="C47" s="32">
        <v>13.700000000000001</v>
      </c>
      <c r="N47" s="8" t="s">
        <v>223</v>
      </c>
      <c r="O47" s="4">
        <v>0.14699999999999999</v>
      </c>
      <c r="P47">
        <v>14.7</v>
      </c>
    </row>
    <row r="48" spans="1:16" x14ac:dyDescent="0.35">
      <c r="A48" s="30" t="s">
        <v>259</v>
      </c>
      <c r="B48" s="31">
        <v>0.13700000000000001</v>
      </c>
      <c r="C48" s="32">
        <v>13.700000000000001</v>
      </c>
      <c r="N48" s="8" t="s">
        <v>290</v>
      </c>
      <c r="O48" s="4">
        <v>0.14699999999999999</v>
      </c>
      <c r="P48">
        <v>14.7</v>
      </c>
    </row>
    <row r="49" spans="1:16" x14ac:dyDescent="0.35">
      <c r="A49" s="30" t="s">
        <v>262</v>
      </c>
      <c r="B49" s="31">
        <v>0.13600000000000001</v>
      </c>
      <c r="C49" s="32">
        <v>13.600000000000001</v>
      </c>
      <c r="N49" s="8" t="s">
        <v>1</v>
      </c>
      <c r="O49" s="4">
        <v>0.14499999999999999</v>
      </c>
      <c r="P49">
        <v>14.499999999999998</v>
      </c>
    </row>
    <row r="50" spans="1:16" x14ac:dyDescent="0.35">
      <c r="A50" s="30" t="s">
        <v>265</v>
      </c>
      <c r="B50" s="31">
        <v>0.13600000000000001</v>
      </c>
      <c r="C50" s="32">
        <v>13.600000000000001</v>
      </c>
      <c r="N50" s="8" t="s">
        <v>293</v>
      </c>
      <c r="O50" s="4">
        <v>0.14399999999999999</v>
      </c>
      <c r="P50">
        <v>14.399999999999999</v>
      </c>
    </row>
    <row r="51" spans="1:16" x14ac:dyDescent="0.35">
      <c r="A51" s="30" t="s">
        <v>164</v>
      </c>
      <c r="B51" s="31">
        <v>0.13500000000000001</v>
      </c>
      <c r="C51" s="32">
        <v>13.5</v>
      </c>
      <c r="N51" s="8" t="s">
        <v>259</v>
      </c>
      <c r="O51" s="4">
        <v>0.13900000000000001</v>
      </c>
      <c r="P51">
        <v>13.900000000000002</v>
      </c>
    </row>
    <row r="52" spans="1:16" x14ac:dyDescent="0.35">
      <c r="A52" s="30" t="s">
        <v>273</v>
      </c>
      <c r="B52" s="31">
        <v>0.13500000000000001</v>
      </c>
      <c r="C52" s="32">
        <v>13.5</v>
      </c>
      <c r="N52" s="8" t="s">
        <v>12</v>
      </c>
      <c r="O52" s="4">
        <v>0.13400000000000001</v>
      </c>
      <c r="P52">
        <v>13.4</v>
      </c>
    </row>
    <row r="53" spans="1:16" x14ac:dyDescent="0.35">
      <c r="A53" s="30" t="s">
        <v>147</v>
      </c>
      <c r="B53" s="31">
        <v>0.13400000000000001</v>
      </c>
      <c r="C53" s="32">
        <v>13.4</v>
      </c>
      <c r="N53" s="8" t="s">
        <v>273</v>
      </c>
      <c r="O53" s="4">
        <v>0.13300000000000001</v>
      </c>
      <c r="P53">
        <v>13.3</v>
      </c>
    </row>
    <row r="54" spans="1:16" x14ac:dyDescent="0.35">
      <c r="A54" s="30" t="s">
        <v>238</v>
      </c>
      <c r="B54" s="31">
        <v>0.13400000000000001</v>
      </c>
      <c r="C54" s="32">
        <v>13.4</v>
      </c>
      <c r="N54" s="8" t="s">
        <v>90</v>
      </c>
      <c r="O54" s="4">
        <v>0.13200000000000001</v>
      </c>
      <c r="P54">
        <v>13.200000000000001</v>
      </c>
    </row>
    <row r="55" spans="1:16" x14ac:dyDescent="0.35">
      <c r="A55" s="30" t="s">
        <v>162</v>
      </c>
      <c r="B55" s="31">
        <v>0.13300000000000001</v>
      </c>
      <c r="C55" s="32">
        <v>13.3</v>
      </c>
      <c r="N55" s="8" t="s">
        <v>162</v>
      </c>
      <c r="O55" s="4">
        <v>0.13200000000000001</v>
      </c>
      <c r="P55">
        <v>13.200000000000001</v>
      </c>
    </row>
    <row r="56" spans="1:16" x14ac:dyDescent="0.35">
      <c r="A56" s="30" t="s">
        <v>290</v>
      </c>
      <c r="B56" s="31">
        <v>0.13300000000000001</v>
      </c>
      <c r="C56" s="32">
        <v>13.3</v>
      </c>
      <c r="N56" s="8" t="s">
        <v>79</v>
      </c>
      <c r="O56" s="4">
        <v>0.13</v>
      </c>
      <c r="P56">
        <v>13</v>
      </c>
    </row>
    <row r="57" spans="1:16" x14ac:dyDescent="0.35">
      <c r="A57" s="30" t="s">
        <v>1</v>
      </c>
      <c r="B57" s="31">
        <v>0.129</v>
      </c>
      <c r="C57" s="32">
        <v>12.9</v>
      </c>
      <c r="N57" s="8" t="s">
        <v>60</v>
      </c>
      <c r="O57" s="4">
        <v>0.129</v>
      </c>
      <c r="P57">
        <v>12.9</v>
      </c>
    </row>
    <row r="58" spans="1:16" x14ac:dyDescent="0.35">
      <c r="A58" s="30" t="s">
        <v>12</v>
      </c>
      <c r="B58" s="31">
        <v>0.127</v>
      </c>
      <c r="C58" s="32">
        <v>12.7</v>
      </c>
      <c r="N58" s="8" t="s">
        <v>192</v>
      </c>
      <c r="O58" s="4">
        <v>0.127</v>
      </c>
      <c r="P58">
        <v>12.7</v>
      </c>
    </row>
    <row r="59" spans="1:16" x14ac:dyDescent="0.35">
      <c r="A59" s="30" t="s">
        <v>167</v>
      </c>
      <c r="B59" s="31">
        <v>0.125</v>
      </c>
      <c r="C59" s="32">
        <v>12.5</v>
      </c>
      <c r="N59" s="8" t="s">
        <v>119</v>
      </c>
      <c r="O59" s="4">
        <v>0.126</v>
      </c>
      <c r="P59">
        <v>12.6</v>
      </c>
    </row>
    <row r="60" spans="1:16" x14ac:dyDescent="0.35">
      <c r="A60" s="30" t="s">
        <v>100</v>
      </c>
      <c r="B60" s="31">
        <v>0.124</v>
      </c>
      <c r="C60" s="32">
        <v>12.4</v>
      </c>
      <c r="N60" s="8" t="s">
        <v>147</v>
      </c>
      <c r="O60" s="4">
        <v>0.126</v>
      </c>
      <c r="P60">
        <v>12.6</v>
      </c>
    </row>
    <row r="61" spans="1:16" x14ac:dyDescent="0.35">
      <c r="A61" s="30" t="s">
        <v>291</v>
      </c>
      <c r="B61" s="31">
        <v>0.124</v>
      </c>
      <c r="C61" s="32">
        <v>12.4</v>
      </c>
      <c r="N61" s="8" t="s">
        <v>110</v>
      </c>
      <c r="O61" s="4">
        <v>0.125</v>
      </c>
      <c r="P61">
        <v>12.5</v>
      </c>
    </row>
    <row r="62" spans="1:16" x14ac:dyDescent="0.35">
      <c r="A62" s="30" t="s">
        <v>27</v>
      </c>
      <c r="B62" s="31">
        <v>0.123</v>
      </c>
      <c r="C62" s="32">
        <v>12.3</v>
      </c>
      <c r="N62" s="8" t="s">
        <v>265</v>
      </c>
      <c r="O62" s="4">
        <v>0.125</v>
      </c>
      <c r="P62">
        <v>12.5</v>
      </c>
    </row>
    <row r="63" spans="1:16" x14ac:dyDescent="0.35">
      <c r="A63" s="30" t="s">
        <v>119</v>
      </c>
      <c r="B63" s="31">
        <v>0.122</v>
      </c>
      <c r="C63" s="32">
        <v>12.2</v>
      </c>
      <c r="N63" s="8" t="s">
        <v>8</v>
      </c>
      <c r="O63" s="4">
        <v>0.124</v>
      </c>
      <c r="P63">
        <v>12.4</v>
      </c>
    </row>
    <row r="64" spans="1:16" x14ac:dyDescent="0.35">
      <c r="A64" s="30" t="s">
        <v>158</v>
      </c>
      <c r="B64" s="31">
        <v>0.122</v>
      </c>
      <c r="C64" s="32">
        <v>12.2</v>
      </c>
      <c r="N64" s="8" t="s">
        <v>61</v>
      </c>
      <c r="O64" s="4">
        <v>0.124</v>
      </c>
      <c r="P64">
        <v>12.4</v>
      </c>
    </row>
    <row r="65" spans="1:16" x14ac:dyDescent="0.35">
      <c r="A65" s="30" t="s">
        <v>79</v>
      </c>
      <c r="B65" s="31">
        <v>0.12</v>
      </c>
      <c r="C65" s="32">
        <v>12</v>
      </c>
      <c r="N65" s="8" t="s">
        <v>88</v>
      </c>
      <c r="O65" s="4">
        <v>0.123</v>
      </c>
      <c r="P65">
        <v>12.3</v>
      </c>
    </row>
    <row r="66" spans="1:16" x14ac:dyDescent="0.35">
      <c r="A66" s="30" t="s">
        <v>110</v>
      </c>
      <c r="B66" s="31">
        <v>0.12</v>
      </c>
      <c r="C66" s="32">
        <v>12</v>
      </c>
      <c r="N66" s="8" t="s">
        <v>158</v>
      </c>
      <c r="O66" s="4">
        <v>0.121</v>
      </c>
      <c r="P66">
        <v>12.1</v>
      </c>
    </row>
    <row r="67" spans="1:16" x14ac:dyDescent="0.35">
      <c r="A67" s="30" t="s">
        <v>279</v>
      </c>
      <c r="B67" s="31">
        <v>0.11799999999999999</v>
      </c>
      <c r="C67" s="32">
        <v>11.799999999999999</v>
      </c>
      <c r="N67" s="8" t="s">
        <v>226</v>
      </c>
      <c r="O67" s="4">
        <v>0.12</v>
      </c>
      <c r="P67">
        <v>12</v>
      </c>
    </row>
    <row r="68" spans="1:16" x14ac:dyDescent="0.35">
      <c r="A68" s="30" t="s">
        <v>293</v>
      </c>
      <c r="B68" s="31">
        <v>0.11700000000000001</v>
      </c>
      <c r="C68" s="32">
        <v>11.700000000000001</v>
      </c>
      <c r="N68" s="8" t="s">
        <v>238</v>
      </c>
      <c r="O68" s="4">
        <v>0.11899999999999999</v>
      </c>
      <c r="P68">
        <v>11.899999999999999</v>
      </c>
    </row>
    <row r="69" spans="1:16" x14ac:dyDescent="0.35">
      <c r="A69" s="30" t="s">
        <v>88</v>
      </c>
      <c r="B69" s="31">
        <v>0.11600000000000001</v>
      </c>
      <c r="C69" s="32">
        <v>11.600000000000001</v>
      </c>
      <c r="N69" s="8" t="s">
        <v>269</v>
      </c>
      <c r="O69" s="4">
        <v>0.11899999999999999</v>
      </c>
      <c r="P69">
        <v>11.899999999999999</v>
      </c>
    </row>
    <row r="70" spans="1:16" x14ac:dyDescent="0.35">
      <c r="A70" s="30" t="s">
        <v>90</v>
      </c>
      <c r="B70" s="31">
        <v>0.11600000000000001</v>
      </c>
      <c r="C70" s="32">
        <v>11.600000000000001</v>
      </c>
      <c r="N70" s="8" t="s">
        <v>47</v>
      </c>
      <c r="O70" s="4">
        <v>0.11799999999999999</v>
      </c>
      <c r="P70">
        <v>11.799999999999999</v>
      </c>
    </row>
    <row r="71" spans="1:16" x14ac:dyDescent="0.35">
      <c r="A71" s="30" t="s">
        <v>8</v>
      </c>
      <c r="B71" s="31">
        <v>0.115</v>
      </c>
      <c r="C71" s="32">
        <v>11.5</v>
      </c>
      <c r="N71" s="8" t="s">
        <v>167</v>
      </c>
      <c r="O71" s="4">
        <v>0.11799999999999999</v>
      </c>
      <c r="P71">
        <v>11.799999999999999</v>
      </c>
    </row>
    <row r="72" spans="1:16" x14ac:dyDescent="0.35">
      <c r="A72" s="30" t="s">
        <v>89</v>
      </c>
      <c r="B72" s="31">
        <v>0.115</v>
      </c>
      <c r="C72" s="32">
        <v>11.5</v>
      </c>
      <c r="N72" s="8" t="s">
        <v>89</v>
      </c>
      <c r="O72" s="4">
        <v>0.11700000000000001</v>
      </c>
      <c r="P72">
        <v>11.700000000000001</v>
      </c>
    </row>
    <row r="73" spans="1:16" x14ac:dyDescent="0.35">
      <c r="A73" s="30" t="s">
        <v>22</v>
      </c>
      <c r="B73" s="31">
        <v>0.114</v>
      </c>
      <c r="C73" s="32">
        <v>11.4</v>
      </c>
      <c r="N73" s="8" t="s">
        <v>108</v>
      </c>
      <c r="O73" s="4">
        <v>0.11700000000000001</v>
      </c>
      <c r="P73">
        <v>11.700000000000001</v>
      </c>
    </row>
    <row r="74" spans="1:16" ht="28" x14ac:dyDescent="0.35">
      <c r="A74" s="30" t="s">
        <v>103</v>
      </c>
      <c r="B74" s="31">
        <v>0.114</v>
      </c>
      <c r="C74" s="32">
        <v>11.4</v>
      </c>
      <c r="N74" s="8" t="s">
        <v>159</v>
      </c>
      <c r="O74" s="4">
        <v>0.11700000000000001</v>
      </c>
      <c r="P74">
        <v>11.700000000000001</v>
      </c>
    </row>
    <row r="75" spans="1:16" x14ac:dyDescent="0.35">
      <c r="A75" s="30" t="s">
        <v>108</v>
      </c>
      <c r="B75" s="31">
        <v>0.114</v>
      </c>
      <c r="C75" s="32">
        <v>11.4</v>
      </c>
      <c r="N75" s="8" t="s">
        <v>233</v>
      </c>
      <c r="O75" s="4">
        <v>0.11700000000000001</v>
      </c>
      <c r="P75">
        <v>11.700000000000001</v>
      </c>
    </row>
    <row r="76" spans="1:16" x14ac:dyDescent="0.35">
      <c r="A76" s="30" t="s">
        <v>209</v>
      </c>
      <c r="B76" s="31">
        <v>0.114</v>
      </c>
      <c r="C76" s="32">
        <v>11.4</v>
      </c>
      <c r="N76" s="8" t="s">
        <v>247</v>
      </c>
      <c r="O76" s="4">
        <v>0.11700000000000001</v>
      </c>
      <c r="P76">
        <v>11.700000000000001</v>
      </c>
    </row>
    <row r="77" spans="1:16" x14ac:dyDescent="0.35">
      <c r="A77" s="30" t="s">
        <v>139</v>
      </c>
      <c r="B77" s="31">
        <v>0.113</v>
      </c>
      <c r="C77" s="32">
        <v>11.3</v>
      </c>
      <c r="N77" s="8" t="s">
        <v>100</v>
      </c>
      <c r="O77" s="4">
        <v>0.114</v>
      </c>
      <c r="P77">
        <v>11.4</v>
      </c>
    </row>
    <row r="78" spans="1:16" x14ac:dyDescent="0.35">
      <c r="A78" s="30" t="s">
        <v>142</v>
      </c>
      <c r="B78" s="31">
        <v>0.113</v>
      </c>
      <c r="C78" s="32">
        <v>11.3</v>
      </c>
      <c r="N78" s="8" t="s">
        <v>123</v>
      </c>
      <c r="O78" s="4">
        <v>0.114</v>
      </c>
      <c r="P78">
        <v>11.4</v>
      </c>
    </row>
    <row r="79" spans="1:16" x14ac:dyDescent="0.35">
      <c r="A79" s="30" t="s">
        <v>163</v>
      </c>
      <c r="B79" s="31">
        <v>0.112</v>
      </c>
      <c r="C79" s="32">
        <v>11.200000000000001</v>
      </c>
      <c r="N79" s="8" t="s">
        <v>139</v>
      </c>
      <c r="O79" s="4">
        <v>0.114</v>
      </c>
      <c r="P79">
        <v>11.4</v>
      </c>
    </row>
    <row r="80" spans="1:16" x14ac:dyDescent="0.35">
      <c r="A80" s="30" t="s">
        <v>247</v>
      </c>
      <c r="B80" s="31">
        <v>0.111</v>
      </c>
      <c r="C80" s="32">
        <v>11.1</v>
      </c>
      <c r="N80" s="8" t="s">
        <v>284</v>
      </c>
      <c r="O80" s="4">
        <v>0.114</v>
      </c>
      <c r="P80">
        <v>11.4</v>
      </c>
    </row>
    <row r="81" spans="1:16" x14ac:dyDescent="0.35">
      <c r="A81" s="30" t="s">
        <v>179</v>
      </c>
      <c r="B81" s="31">
        <v>0.11</v>
      </c>
      <c r="C81" s="32">
        <v>11</v>
      </c>
      <c r="N81" s="8" t="s">
        <v>314</v>
      </c>
      <c r="O81" s="4">
        <v>0.113</v>
      </c>
      <c r="P81">
        <v>11.3</v>
      </c>
    </row>
    <row r="82" spans="1:16" x14ac:dyDescent="0.35">
      <c r="A82" s="30" t="s">
        <v>53</v>
      </c>
      <c r="B82" s="31">
        <v>0.109</v>
      </c>
      <c r="C82" s="32">
        <v>10.9</v>
      </c>
      <c r="N82" s="8" t="s">
        <v>14</v>
      </c>
      <c r="O82" s="4">
        <v>0.112</v>
      </c>
      <c r="P82">
        <v>11.200000000000001</v>
      </c>
    </row>
    <row r="83" spans="1:16" ht="28" x14ac:dyDescent="0.35">
      <c r="A83" s="30" t="s">
        <v>159</v>
      </c>
      <c r="B83" s="31">
        <v>0.109</v>
      </c>
      <c r="C83" s="32">
        <v>10.9</v>
      </c>
      <c r="N83" s="8" t="s">
        <v>163</v>
      </c>
      <c r="O83" s="4">
        <v>0.112</v>
      </c>
      <c r="P83">
        <v>11.200000000000001</v>
      </c>
    </row>
    <row r="84" spans="1:16" x14ac:dyDescent="0.35">
      <c r="A84" s="30" t="s">
        <v>229</v>
      </c>
      <c r="B84" s="31">
        <v>0.108</v>
      </c>
      <c r="C84" s="32">
        <v>10.8</v>
      </c>
      <c r="N84" s="8" t="s">
        <v>286</v>
      </c>
      <c r="O84" s="4">
        <v>0.111</v>
      </c>
      <c r="P84">
        <v>11.1</v>
      </c>
    </row>
    <row r="85" spans="1:16" x14ac:dyDescent="0.35">
      <c r="A85" s="30" t="s">
        <v>277</v>
      </c>
      <c r="B85" s="31">
        <v>0.108</v>
      </c>
      <c r="C85" s="32">
        <v>10.8</v>
      </c>
      <c r="N85" s="8" t="s">
        <v>133</v>
      </c>
      <c r="O85" s="4">
        <v>0.11</v>
      </c>
      <c r="P85">
        <v>11</v>
      </c>
    </row>
    <row r="86" spans="1:16" x14ac:dyDescent="0.35">
      <c r="A86" s="30" t="s">
        <v>192</v>
      </c>
      <c r="B86" s="31">
        <v>0.107</v>
      </c>
      <c r="C86" s="32">
        <v>10.7</v>
      </c>
      <c r="N86" s="8" t="s">
        <v>262</v>
      </c>
      <c r="O86" s="4">
        <v>0.11</v>
      </c>
      <c r="P86">
        <v>11</v>
      </c>
    </row>
    <row r="87" spans="1:16" x14ac:dyDescent="0.35">
      <c r="A87" s="30" t="s">
        <v>47</v>
      </c>
      <c r="B87" s="31">
        <v>0.106</v>
      </c>
      <c r="C87" s="32">
        <v>10.6</v>
      </c>
      <c r="N87" s="8" t="s">
        <v>275</v>
      </c>
      <c r="O87" s="4">
        <v>0.11</v>
      </c>
      <c r="P87">
        <v>11</v>
      </c>
    </row>
    <row r="88" spans="1:16" x14ac:dyDescent="0.35">
      <c r="A88" s="30" t="s">
        <v>244</v>
      </c>
      <c r="B88" s="31">
        <v>0.106</v>
      </c>
      <c r="C88" s="32">
        <v>10.6</v>
      </c>
      <c r="N88" s="8" t="s">
        <v>279</v>
      </c>
      <c r="O88" s="4">
        <v>0.11</v>
      </c>
      <c r="P88">
        <v>11</v>
      </c>
    </row>
    <row r="89" spans="1:16" x14ac:dyDescent="0.35">
      <c r="A89" s="30" t="s">
        <v>269</v>
      </c>
      <c r="B89" s="31">
        <v>0.106</v>
      </c>
      <c r="C89" s="32">
        <v>10.6</v>
      </c>
      <c r="N89" s="8" t="s">
        <v>266</v>
      </c>
      <c r="O89" s="4">
        <v>0.109</v>
      </c>
      <c r="P89">
        <v>10.9</v>
      </c>
    </row>
    <row r="90" spans="1:16" x14ac:dyDescent="0.35">
      <c r="A90" s="30" t="s">
        <v>150</v>
      </c>
      <c r="B90" s="31">
        <v>0.105</v>
      </c>
      <c r="C90" s="32">
        <v>10.5</v>
      </c>
      <c r="N90" s="8" t="s">
        <v>53</v>
      </c>
      <c r="O90" s="4">
        <v>0.106</v>
      </c>
      <c r="P90">
        <v>10.6</v>
      </c>
    </row>
    <row r="91" spans="1:16" x14ac:dyDescent="0.35">
      <c r="A91" s="30" t="s">
        <v>60</v>
      </c>
      <c r="B91" s="31">
        <v>0.104</v>
      </c>
      <c r="C91" s="32">
        <v>10.4</v>
      </c>
      <c r="N91" s="8" t="s">
        <v>143</v>
      </c>
      <c r="O91" s="4">
        <v>0.106</v>
      </c>
      <c r="P91">
        <v>10.6</v>
      </c>
    </row>
    <row r="92" spans="1:16" x14ac:dyDescent="0.35">
      <c r="A92" s="30" t="s">
        <v>308</v>
      </c>
      <c r="B92" s="31">
        <v>0.104</v>
      </c>
      <c r="C92" s="32">
        <v>10.4</v>
      </c>
      <c r="N92" s="8" t="s">
        <v>190</v>
      </c>
      <c r="O92" s="4">
        <v>0.106</v>
      </c>
      <c r="P92">
        <v>10.6</v>
      </c>
    </row>
    <row r="93" spans="1:16" x14ac:dyDescent="0.35">
      <c r="A93" s="30" t="s">
        <v>157</v>
      </c>
      <c r="B93" s="31">
        <v>0.10100000000000001</v>
      </c>
      <c r="C93" s="32">
        <v>10.100000000000001</v>
      </c>
      <c r="N93" s="8" t="s">
        <v>244</v>
      </c>
      <c r="O93" s="4">
        <v>0.106</v>
      </c>
      <c r="P93">
        <v>10.6</v>
      </c>
    </row>
    <row r="94" spans="1:16" x14ac:dyDescent="0.35">
      <c r="A94" s="30" t="s">
        <v>284</v>
      </c>
      <c r="B94" s="31">
        <v>0.10100000000000001</v>
      </c>
      <c r="C94" s="32">
        <v>10.100000000000001</v>
      </c>
      <c r="N94" s="8" t="s">
        <v>129</v>
      </c>
      <c r="O94" s="4">
        <v>0.105</v>
      </c>
      <c r="P94">
        <v>10.5</v>
      </c>
    </row>
    <row r="95" spans="1:16" x14ac:dyDescent="0.35">
      <c r="A95" s="30" t="s">
        <v>3</v>
      </c>
      <c r="B95" s="31">
        <v>0.1</v>
      </c>
      <c r="C95" s="32">
        <v>10</v>
      </c>
      <c r="D95" s="15">
        <v>1</v>
      </c>
      <c r="N95" s="8" t="s">
        <v>277</v>
      </c>
      <c r="O95" s="4">
        <v>0.105</v>
      </c>
      <c r="P95">
        <v>10.5</v>
      </c>
    </row>
    <row r="96" spans="1:16" x14ac:dyDescent="0.35">
      <c r="A96" s="30" t="s">
        <v>314</v>
      </c>
      <c r="B96" s="31">
        <v>9.9000000000000005E-2</v>
      </c>
      <c r="C96" s="32">
        <v>9.9</v>
      </c>
      <c r="N96" s="8" t="s">
        <v>22</v>
      </c>
      <c r="O96" s="4">
        <v>0.104</v>
      </c>
      <c r="P96">
        <v>10.4</v>
      </c>
    </row>
    <row r="97" spans="1:16" x14ac:dyDescent="0.35">
      <c r="A97" s="30" t="s">
        <v>130</v>
      </c>
      <c r="B97" s="31">
        <v>9.8000000000000004E-2</v>
      </c>
      <c r="C97" s="32">
        <v>9.8000000000000007</v>
      </c>
      <c r="N97" s="8" t="s">
        <v>80</v>
      </c>
      <c r="O97" s="4">
        <v>0.104</v>
      </c>
      <c r="P97">
        <v>10.4</v>
      </c>
    </row>
    <row r="98" spans="1:16" x14ac:dyDescent="0.35">
      <c r="A98" s="30" t="s">
        <v>123</v>
      </c>
      <c r="B98" s="31">
        <v>9.7000000000000003E-2</v>
      </c>
      <c r="C98" s="32">
        <v>9.7000000000000011</v>
      </c>
      <c r="N98" s="8" t="s">
        <v>103</v>
      </c>
      <c r="O98" s="4">
        <v>0.104</v>
      </c>
      <c r="P98">
        <v>10.4</v>
      </c>
    </row>
    <row r="99" spans="1:16" x14ac:dyDescent="0.35">
      <c r="A99" s="30" t="s">
        <v>10</v>
      </c>
      <c r="B99" s="31">
        <v>9.6000000000000002E-2</v>
      </c>
      <c r="C99" s="32">
        <v>9.6</v>
      </c>
      <c r="N99" s="8" t="s">
        <v>157</v>
      </c>
      <c r="O99" s="4">
        <v>0.104</v>
      </c>
      <c r="P99">
        <v>10.4</v>
      </c>
    </row>
    <row r="100" spans="1:16" x14ac:dyDescent="0.35">
      <c r="A100" s="30" t="s">
        <v>34</v>
      </c>
      <c r="B100" s="31">
        <v>9.6000000000000002E-2</v>
      </c>
      <c r="C100" s="32">
        <v>9.6</v>
      </c>
      <c r="N100" s="8" t="s">
        <v>68</v>
      </c>
      <c r="O100" s="4">
        <v>0.10199999999999999</v>
      </c>
      <c r="P100">
        <v>10.199999999999999</v>
      </c>
    </row>
    <row r="101" spans="1:16" x14ac:dyDescent="0.35">
      <c r="A101" s="30" t="s">
        <v>75</v>
      </c>
      <c r="B101" s="31">
        <v>9.6000000000000002E-2</v>
      </c>
      <c r="C101" s="32">
        <v>9.6</v>
      </c>
      <c r="N101" s="8" t="s">
        <v>81</v>
      </c>
      <c r="O101" s="4">
        <v>0.10199999999999999</v>
      </c>
      <c r="P101">
        <v>10.199999999999999</v>
      </c>
    </row>
    <row r="102" spans="1:16" x14ac:dyDescent="0.35">
      <c r="A102" s="30" t="s">
        <v>62</v>
      </c>
      <c r="B102" s="31">
        <v>9.4E-2</v>
      </c>
      <c r="C102" s="32">
        <v>9.4</v>
      </c>
      <c r="N102" s="8" t="s">
        <v>150</v>
      </c>
      <c r="O102" s="4">
        <v>0.10199999999999999</v>
      </c>
      <c r="P102">
        <v>10.199999999999999</v>
      </c>
    </row>
    <row r="103" spans="1:16" x14ac:dyDescent="0.35">
      <c r="A103" s="30" t="s">
        <v>74</v>
      </c>
      <c r="B103" s="31">
        <v>9.4E-2</v>
      </c>
      <c r="C103" s="32">
        <v>9.4</v>
      </c>
      <c r="N103" s="8" t="s">
        <v>3</v>
      </c>
      <c r="O103" s="4">
        <v>0.10100000000000001</v>
      </c>
      <c r="P103">
        <v>10.100000000000001</v>
      </c>
    </row>
    <row r="104" spans="1:16" x14ac:dyDescent="0.35">
      <c r="A104" s="30" t="s">
        <v>266</v>
      </c>
      <c r="B104" s="31">
        <v>9.4E-2</v>
      </c>
      <c r="C104" s="32">
        <v>9.4</v>
      </c>
      <c r="N104" s="8" t="s">
        <v>138</v>
      </c>
      <c r="O104" s="4">
        <v>0.10100000000000001</v>
      </c>
      <c r="P104">
        <v>10.100000000000001</v>
      </c>
    </row>
    <row r="105" spans="1:16" x14ac:dyDescent="0.35">
      <c r="A105" s="30" t="s">
        <v>286</v>
      </c>
      <c r="B105" s="31">
        <v>9.4E-2</v>
      </c>
      <c r="C105" s="32">
        <v>9.4</v>
      </c>
      <c r="N105" s="8" t="s">
        <v>313</v>
      </c>
      <c r="O105" s="4">
        <v>0.10100000000000001</v>
      </c>
      <c r="P105">
        <v>10.100000000000001</v>
      </c>
    </row>
    <row r="106" spans="1:16" x14ac:dyDescent="0.35">
      <c r="A106" s="30" t="s">
        <v>271</v>
      </c>
      <c r="B106" s="31">
        <v>9.2999999999999999E-2</v>
      </c>
      <c r="C106" s="32">
        <v>9.3000000000000007</v>
      </c>
      <c r="N106" s="8" t="s">
        <v>229</v>
      </c>
      <c r="O106" s="4">
        <v>0.1</v>
      </c>
      <c r="P106">
        <v>10</v>
      </c>
    </row>
    <row r="107" spans="1:16" x14ac:dyDescent="0.35">
      <c r="A107" s="30" t="s">
        <v>274</v>
      </c>
      <c r="B107" s="31">
        <v>9.2999999999999999E-2</v>
      </c>
      <c r="C107" s="32">
        <v>9.3000000000000007</v>
      </c>
      <c r="N107" s="8" t="s">
        <v>241</v>
      </c>
      <c r="O107" s="4">
        <v>0.1</v>
      </c>
      <c r="P107">
        <v>10</v>
      </c>
    </row>
    <row r="108" spans="1:16" x14ac:dyDescent="0.35">
      <c r="A108" s="30" t="s">
        <v>282</v>
      </c>
      <c r="B108" s="31">
        <v>9.2999999999999999E-2</v>
      </c>
      <c r="C108" s="32">
        <v>9.3000000000000007</v>
      </c>
      <c r="N108" s="8" t="s">
        <v>62</v>
      </c>
      <c r="O108" s="4">
        <v>9.8000000000000004E-2</v>
      </c>
      <c r="P108">
        <v>9.8000000000000007</v>
      </c>
    </row>
    <row r="109" spans="1:16" x14ac:dyDescent="0.35">
      <c r="A109" s="30" t="s">
        <v>200</v>
      </c>
      <c r="B109" s="31">
        <v>9.1999999999999998E-2</v>
      </c>
      <c r="C109" s="32">
        <v>9.1999999999999993</v>
      </c>
      <c r="N109" s="8" t="s">
        <v>78</v>
      </c>
      <c r="O109" s="4">
        <v>9.8000000000000004E-2</v>
      </c>
      <c r="P109">
        <v>9.8000000000000007</v>
      </c>
    </row>
    <row r="110" spans="1:16" ht="28" x14ac:dyDescent="0.35">
      <c r="A110" s="30" t="s">
        <v>16</v>
      </c>
      <c r="B110" s="31">
        <v>9.0999999999999998E-2</v>
      </c>
      <c r="C110" s="32">
        <v>9.1</v>
      </c>
      <c r="N110" s="8" t="s">
        <v>114</v>
      </c>
      <c r="O110" s="4">
        <v>9.8000000000000004E-2</v>
      </c>
      <c r="P110">
        <v>9.8000000000000007</v>
      </c>
    </row>
    <row r="111" spans="1:16" x14ac:dyDescent="0.35">
      <c r="A111" s="30" t="s">
        <v>68</v>
      </c>
      <c r="B111" s="31">
        <v>9.0999999999999998E-2</v>
      </c>
      <c r="C111" s="32">
        <v>9.1</v>
      </c>
      <c r="N111" s="8" t="s">
        <v>130</v>
      </c>
      <c r="O111" s="4">
        <v>9.8000000000000004E-2</v>
      </c>
      <c r="P111">
        <v>9.8000000000000007</v>
      </c>
    </row>
    <row r="112" spans="1:16" x14ac:dyDescent="0.35">
      <c r="A112" s="30" t="s">
        <v>120</v>
      </c>
      <c r="B112" s="31">
        <v>9.0999999999999998E-2</v>
      </c>
      <c r="C112" s="32">
        <v>9.1</v>
      </c>
      <c r="N112" s="8" t="s">
        <v>142</v>
      </c>
      <c r="O112" s="4">
        <v>9.7000000000000003E-2</v>
      </c>
      <c r="P112">
        <v>9.7000000000000011</v>
      </c>
    </row>
    <row r="113" spans="1:16" x14ac:dyDescent="0.35">
      <c r="A113" s="30" t="s">
        <v>14</v>
      </c>
      <c r="B113" s="31">
        <v>0.09</v>
      </c>
      <c r="C113" s="32">
        <v>9</v>
      </c>
      <c r="N113" s="8" t="s">
        <v>177</v>
      </c>
      <c r="O113" s="4">
        <v>9.7000000000000003E-2</v>
      </c>
      <c r="P113">
        <v>9.7000000000000011</v>
      </c>
    </row>
    <row r="114" spans="1:16" x14ac:dyDescent="0.35">
      <c r="A114" s="30" t="s">
        <v>107</v>
      </c>
      <c r="B114" s="31">
        <v>0.09</v>
      </c>
      <c r="C114" s="32">
        <v>9</v>
      </c>
      <c r="N114" s="8" t="s">
        <v>209</v>
      </c>
      <c r="O114" s="4">
        <v>9.7000000000000003E-2</v>
      </c>
      <c r="P114">
        <v>9.7000000000000011</v>
      </c>
    </row>
    <row r="115" spans="1:16" x14ac:dyDescent="0.35">
      <c r="A115" s="30" t="s">
        <v>81</v>
      </c>
      <c r="B115" s="31">
        <v>8.8999999999999996E-2</v>
      </c>
      <c r="C115" s="32">
        <v>8.9</v>
      </c>
      <c r="N115" s="8" t="s">
        <v>271</v>
      </c>
      <c r="O115" s="4">
        <v>9.7000000000000003E-2</v>
      </c>
      <c r="P115">
        <v>9.7000000000000011</v>
      </c>
    </row>
    <row r="116" spans="1:16" x14ac:dyDescent="0.35">
      <c r="A116" s="30" t="s">
        <v>156</v>
      </c>
      <c r="B116" s="31">
        <v>8.8999999999999996E-2</v>
      </c>
      <c r="C116" s="32">
        <v>8.9</v>
      </c>
      <c r="N116" s="8" t="s">
        <v>282</v>
      </c>
      <c r="O116" s="4">
        <v>9.7000000000000003E-2</v>
      </c>
      <c r="P116">
        <v>9.7000000000000011</v>
      </c>
    </row>
    <row r="117" spans="1:16" x14ac:dyDescent="0.35">
      <c r="A117" s="30" t="s">
        <v>236</v>
      </c>
      <c r="B117" s="31">
        <v>8.8999999999999996E-2</v>
      </c>
      <c r="C117" s="32">
        <v>8.9</v>
      </c>
      <c r="N117" s="8" t="s">
        <v>291</v>
      </c>
      <c r="O117" s="4">
        <v>9.7000000000000003E-2</v>
      </c>
      <c r="P117">
        <v>9.7000000000000011</v>
      </c>
    </row>
    <row r="118" spans="1:16" x14ac:dyDescent="0.35">
      <c r="A118" s="30" t="s">
        <v>275</v>
      </c>
      <c r="B118" s="31">
        <v>8.8999999999999996E-2</v>
      </c>
      <c r="C118" s="32">
        <v>8.9</v>
      </c>
      <c r="N118" s="8" t="s">
        <v>74</v>
      </c>
      <c r="O118" s="4">
        <v>9.6000000000000002E-2</v>
      </c>
      <c r="P118">
        <v>9.6</v>
      </c>
    </row>
    <row r="119" spans="1:16" x14ac:dyDescent="0.35">
      <c r="A119" s="30" t="s">
        <v>92</v>
      </c>
      <c r="B119" s="31">
        <v>8.7999999999999995E-2</v>
      </c>
      <c r="C119" s="32">
        <v>8.7999999999999989</v>
      </c>
      <c r="N119" s="8" t="s">
        <v>146</v>
      </c>
      <c r="O119" s="4">
        <v>9.6000000000000002E-2</v>
      </c>
      <c r="P119">
        <v>9.6</v>
      </c>
    </row>
    <row r="120" spans="1:16" x14ac:dyDescent="0.35">
      <c r="A120" s="30" t="s">
        <v>294</v>
      </c>
      <c r="B120" s="31">
        <v>8.7999999999999995E-2</v>
      </c>
      <c r="C120" s="32">
        <v>8.7999999999999989</v>
      </c>
      <c r="N120" s="8" t="s">
        <v>274</v>
      </c>
      <c r="O120" s="4">
        <v>9.6000000000000002E-2</v>
      </c>
      <c r="P120">
        <v>9.6</v>
      </c>
    </row>
    <row r="121" spans="1:16" x14ac:dyDescent="0.35">
      <c r="A121" s="30" t="s">
        <v>302</v>
      </c>
      <c r="B121" s="31">
        <v>8.7999999999999995E-2</v>
      </c>
      <c r="C121" s="32">
        <v>8.7999999999999989</v>
      </c>
      <c r="N121" s="8" t="s">
        <v>70</v>
      </c>
      <c r="O121" s="4">
        <v>9.5000000000000001E-2</v>
      </c>
      <c r="P121">
        <v>9.5</v>
      </c>
    </row>
    <row r="122" spans="1:16" x14ac:dyDescent="0.35">
      <c r="A122" s="30" t="s">
        <v>36</v>
      </c>
      <c r="B122" s="31">
        <v>8.6999999999999994E-2</v>
      </c>
      <c r="C122" s="32">
        <v>8.6999999999999993</v>
      </c>
      <c r="N122" s="8" t="s">
        <v>189</v>
      </c>
      <c r="O122" s="4">
        <v>9.5000000000000001E-2</v>
      </c>
      <c r="P122">
        <v>9.5</v>
      </c>
    </row>
    <row r="123" spans="1:16" x14ac:dyDescent="0.35">
      <c r="A123" s="30" t="s">
        <v>78</v>
      </c>
      <c r="B123" s="31">
        <v>8.6999999999999994E-2</v>
      </c>
      <c r="C123" s="32">
        <v>8.6999999999999993</v>
      </c>
      <c r="N123" s="8" t="s">
        <v>203</v>
      </c>
      <c r="O123" s="4">
        <v>9.4E-2</v>
      </c>
      <c r="P123">
        <v>9.4</v>
      </c>
    </row>
    <row r="124" spans="1:16" ht="28" x14ac:dyDescent="0.35">
      <c r="A124" s="30" t="s">
        <v>129</v>
      </c>
      <c r="B124" s="31">
        <v>8.6999999999999994E-2</v>
      </c>
      <c r="C124" s="32">
        <v>8.6999999999999993</v>
      </c>
      <c r="N124" s="8" t="s">
        <v>16</v>
      </c>
      <c r="O124" s="4">
        <v>9.2999999999999999E-2</v>
      </c>
      <c r="P124">
        <v>9.3000000000000007</v>
      </c>
    </row>
    <row r="125" spans="1:16" x14ac:dyDescent="0.35">
      <c r="A125" s="30" t="s">
        <v>134</v>
      </c>
      <c r="B125" s="31">
        <v>8.6999999999999994E-2</v>
      </c>
      <c r="C125" s="32">
        <v>8.6999999999999993</v>
      </c>
      <c r="N125" s="8" t="s">
        <v>294</v>
      </c>
      <c r="O125" s="4">
        <v>9.2999999999999999E-2</v>
      </c>
      <c r="P125">
        <v>9.3000000000000007</v>
      </c>
    </row>
    <row r="126" spans="1:16" x14ac:dyDescent="0.35">
      <c r="A126" s="30" t="s">
        <v>140</v>
      </c>
      <c r="B126" s="31">
        <v>8.6999999999999994E-2</v>
      </c>
      <c r="C126" s="32">
        <v>8.6999999999999993</v>
      </c>
      <c r="N126" s="8" t="s">
        <v>217</v>
      </c>
      <c r="O126" s="4">
        <v>9.0999999999999998E-2</v>
      </c>
      <c r="P126">
        <v>9.1</v>
      </c>
    </row>
    <row r="127" spans="1:16" x14ac:dyDescent="0.35">
      <c r="A127" s="30" t="s">
        <v>61</v>
      </c>
      <c r="B127" s="31">
        <v>8.5999999999999993E-2</v>
      </c>
      <c r="C127" s="32">
        <v>8.6</v>
      </c>
      <c r="N127" s="8" t="s">
        <v>59</v>
      </c>
      <c r="O127" s="4">
        <v>0.09</v>
      </c>
      <c r="P127">
        <v>9</v>
      </c>
    </row>
    <row r="128" spans="1:16" x14ac:dyDescent="0.35">
      <c r="A128" s="30" t="s">
        <v>69</v>
      </c>
      <c r="B128" s="31">
        <v>8.5999999999999993E-2</v>
      </c>
      <c r="C128" s="32">
        <v>8.6</v>
      </c>
      <c r="N128" s="8" t="s">
        <v>296</v>
      </c>
      <c r="O128" s="4">
        <v>0.09</v>
      </c>
      <c r="P128">
        <v>9</v>
      </c>
    </row>
    <row r="129" spans="1:16" x14ac:dyDescent="0.35">
      <c r="A129" s="30" t="s">
        <v>80</v>
      </c>
      <c r="B129" s="31">
        <v>8.5999999999999993E-2</v>
      </c>
      <c r="C129" s="32">
        <v>8.6</v>
      </c>
      <c r="N129" s="8" t="s">
        <v>93</v>
      </c>
      <c r="O129" s="4">
        <v>8.8999999999999996E-2</v>
      </c>
      <c r="P129">
        <v>8.9</v>
      </c>
    </row>
    <row r="130" spans="1:16" x14ac:dyDescent="0.35">
      <c r="A130" s="30" t="s">
        <v>138</v>
      </c>
      <c r="B130" s="31">
        <v>8.5999999999999993E-2</v>
      </c>
      <c r="C130" s="32">
        <v>8.6</v>
      </c>
      <c r="N130" s="8" t="s">
        <v>10</v>
      </c>
      <c r="O130" s="4">
        <v>8.7999999999999995E-2</v>
      </c>
      <c r="P130">
        <v>8.7999999999999989</v>
      </c>
    </row>
    <row r="131" spans="1:16" x14ac:dyDescent="0.35">
      <c r="A131" s="30" t="s">
        <v>241</v>
      </c>
      <c r="B131" s="31">
        <v>8.5999999999999993E-2</v>
      </c>
      <c r="C131" s="32">
        <v>8.6</v>
      </c>
      <c r="N131" s="8" t="s">
        <v>23</v>
      </c>
      <c r="O131" s="4">
        <v>8.7999999999999995E-2</v>
      </c>
      <c r="P131">
        <v>8.7999999999999989</v>
      </c>
    </row>
    <row r="132" spans="1:16" x14ac:dyDescent="0.35">
      <c r="A132" s="30" t="s">
        <v>112</v>
      </c>
      <c r="B132" s="31">
        <v>8.5000000000000006E-2</v>
      </c>
      <c r="C132" s="32">
        <v>8.5</v>
      </c>
      <c r="N132" s="8" t="s">
        <v>96</v>
      </c>
      <c r="O132" s="4">
        <v>8.7999999999999995E-2</v>
      </c>
      <c r="P132">
        <v>8.7999999999999989</v>
      </c>
    </row>
    <row r="133" spans="1:16" x14ac:dyDescent="0.35">
      <c r="A133" s="30" t="s">
        <v>114</v>
      </c>
      <c r="B133" s="31">
        <v>8.5000000000000006E-2</v>
      </c>
      <c r="C133" s="32">
        <v>8.5</v>
      </c>
      <c r="N133" s="8" t="s">
        <v>120</v>
      </c>
      <c r="O133" s="4">
        <v>8.6999999999999994E-2</v>
      </c>
      <c r="P133">
        <v>8.6999999999999993</v>
      </c>
    </row>
    <row r="134" spans="1:16" x14ac:dyDescent="0.35">
      <c r="A134" s="30" t="s">
        <v>313</v>
      </c>
      <c r="B134" s="31">
        <v>8.5000000000000006E-2</v>
      </c>
      <c r="C134" s="32">
        <v>8.5</v>
      </c>
      <c r="N134" s="8" t="s">
        <v>302</v>
      </c>
      <c r="O134" s="4">
        <v>8.6999999999999994E-2</v>
      </c>
      <c r="P134">
        <v>8.6999999999999993</v>
      </c>
    </row>
    <row r="135" spans="1:16" x14ac:dyDescent="0.35">
      <c r="A135" s="30" t="s">
        <v>82</v>
      </c>
      <c r="B135" s="31">
        <v>8.4000000000000005E-2</v>
      </c>
      <c r="C135" s="32">
        <v>8.4</v>
      </c>
      <c r="N135" s="8" t="s">
        <v>311</v>
      </c>
      <c r="O135" s="4">
        <v>8.6999999999999994E-2</v>
      </c>
      <c r="P135">
        <v>8.6999999999999993</v>
      </c>
    </row>
    <row r="136" spans="1:16" x14ac:dyDescent="0.35">
      <c r="A136" s="30" t="s">
        <v>189</v>
      </c>
      <c r="B136" s="31">
        <v>8.4000000000000005E-2</v>
      </c>
      <c r="C136" s="32">
        <v>8.4</v>
      </c>
      <c r="N136" s="8" t="s">
        <v>58</v>
      </c>
      <c r="O136" s="4">
        <v>8.5999999999999993E-2</v>
      </c>
      <c r="P136">
        <v>8.6</v>
      </c>
    </row>
    <row r="137" spans="1:16" x14ac:dyDescent="0.35">
      <c r="A137" s="30" t="s">
        <v>217</v>
      </c>
      <c r="B137" s="31">
        <v>8.4000000000000005E-2</v>
      </c>
      <c r="C137" s="32">
        <v>8.4</v>
      </c>
      <c r="N137" s="8" t="s">
        <v>112</v>
      </c>
      <c r="O137" s="4">
        <v>8.5999999999999993E-2</v>
      </c>
      <c r="P137">
        <v>8.6</v>
      </c>
    </row>
    <row r="138" spans="1:16" x14ac:dyDescent="0.35">
      <c r="A138" s="30" t="s">
        <v>177</v>
      </c>
      <c r="B138" s="31">
        <v>8.3000000000000004E-2</v>
      </c>
      <c r="C138" s="32">
        <v>8.3000000000000007</v>
      </c>
      <c r="N138" s="8" t="s">
        <v>308</v>
      </c>
      <c r="O138" s="4">
        <v>8.5999999999999993E-2</v>
      </c>
      <c r="P138">
        <v>8.6</v>
      </c>
    </row>
    <row r="139" spans="1:16" x14ac:dyDescent="0.35">
      <c r="A139" s="30" t="s">
        <v>246</v>
      </c>
      <c r="B139" s="31">
        <v>8.3000000000000004E-2</v>
      </c>
      <c r="C139" s="32">
        <v>8.3000000000000007</v>
      </c>
      <c r="N139" s="8" t="s">
        <v>2</v>
      </c>
      <c r="O139" s="4">
        <v>8.5000000000000006E-2</v>
      </c>
      <c r="P139">
        <v>8.5</v>
      </c>
    </row>
    <row r="140" spans="1:16" x14ac:dyDescent="0.35">
      <c r="A140" s="30" t="s">
        <v>96</v>
      </c>
      <c r="B140" s="31">
        <v>8.2000000000000003E-2</v>
      </c>
      <c r="C140" s="32">
        <v>8.2000000000000011</v>
      </c>
      <c r="N140" s="8" t="s">
        <v>66</v>
      </c>
      <c r="O140" s="4">
        <v>8.5000000000000006E-2</v>
      </c>
      <c r="P140">
        <v>8.5</v>
      </c>
    </row>
    <row r="141" spans="1:16" x14ac:dyDescent="0.35">
      <c r="A141" s="30" t="s">
        <v>149</v>
      </c>
      <c r="B141" s="31">
        <v>8.2000000000000003E-2</v>
      </c>
      <c r="C141" s="32">
        <v>8.2000000000000011</v>
      </c>
      <c r="N141" s="8" t="s">
        <v>75</v>
      </c>
      <c r="O141" s="4">
        <v>8.5000000000000006E-2</v>
      </c>
      <c r="P141">
        <v>8.5</v>
      </c>
    </row>
    <row r="142" spans="1:16" x14ac:dyDescent="0.35">
      <c r="A142" s="30" t="s">
        <v>203</v>
      </c>
      <c r="B142" s="31">
        <v>8.2000000000000003E-2</v>
      </c>
      <c r="C142" s="32">
        <v>8.2000000000000011</v>
      </c>
      <c r="N142" s="8" t="s">
        <v>179</v>
      </c>
      <c r="O142" s="4">
        <v>8.5000000000000006E-2</v>
      </c>
      <c r="P142">
        <v>8.5</v>
      </c>
    </row>
    <row r="143" spans="1:16" x14ac:dyDescent="0.35">
      <c r="A143" s="30" t="s">
        <v>125</v>
      </c>
      <c r="B143" s="31">
        <v>8.1000000000000003E-2</v>
      </c>
      <c r="C143" s="32">
        <v>8.1</v>
      </c>
      <c r="N143" s="8" t="s">
        <v>107</v>
      </c>
      <c r="O143" s="4">
        <v>8.4000000000000005E-2</v>
      </c>
      <c r="P143">
        <v>8.4</v>
      </c>
    </row>
    <row r="144" spans="1:16" x14ac:dyDescent="0.35">
      <c r="A144" s="30" t="s">
        <v>226</v>
      </c>
      <c r="B144" s="31">
        <v>8.1000000000000003E-2</v>
      </c>
      <c r="C144" s="32">
        <v>8.1</v>
      </c>
      <c r="N144" s="8" t="s">
        <v>246</v>
      </c>
      <c r="O144" s="4">
        <v>8.4000000000000005E-2</v>
      </c>
      <c r="P144">
        <v>8.4</v>
      </c>
    </row>
    <row r="145" spans="1:16" x14ac:dyDescent="0.35">
      <c r="A145" s="30" t="s">
        <v>233</v>
      </c>
      <c r="B145" s="31">
        <v>8.1000000000000003E-2</v>
      </c>
      <c r="C145" s="32">
        <v>8.1</v>
      </c>
      <c r="N145" s="8" t="s">
        <v>283</v>
      </c>
      <c r="O145" s="4">
        <v>8.4000000000000005E-2</v>
      </c>
      <c r="P145">
        <v>8.4</v>
      </c>
    </row>
    <row r="146" spans="1:16" x14ac:dyDescent="0.35">
      <c r="A146" s="30" t="s">
        <v>0</v>
      </c>
      <c r="B146" s="31">
        <v>0.08</v>
      </c>
      <c r="C146" s="32">
        <v>8</v>
      </c>
      <c r="N146" s="8" t="s">
        <v>125</v>
      </c>
      <c r="O146" s="4">
        <v>8.3000000000000004E-2</v>
      </c>
      <c r="P146">
        <v>8.3000000000000007</v>
      </c>
    </row>
    <row r="147" spans="1:16" x14ac:dyDescent="0.35">
      <c r="A147" s="30" t="s">
        <v>143</v>
      </c>
      <c r="B147" s="31">
        <v>0.08</v>
      </c>
      <c r="C147" s="32">
        <v>8</v>
      </c>
      <c r="N147" s="8" t="s">
        <v>134</v>
      </c>
      <c r="O147" s="4">
        <v>8.3000000000000004E-2</v>
      </c>
      <c r="P147">
        <v>8.3000000000000007</v>
      </c>
    </row>
    <row r="148" spans="1:16" x14ac:dyDescent="0.35">
      <c r="A148" s="30" t="s">
        <v>66</v>
      </c>
      <c r="B148" s="31">
        <v>7.9000000000000001E-2</v>
      </c>
      <c r="C148" s="32">
        <v>7.9</v>
      </c>
      <c r="N148" s="8" t="s">
        <v>242</v>
      </c>
      <c r="O148" s="4">
        <v>8.3000000000000004E-2</v>
      </c>
      <c r="P148">
        <v>8.3000000000000007</v>
      </c>
    </row>
    <row r="149" spans="1:16" x14ac:dyDescent="0.35">
      <c r="A149" s="30" t="s">
        <v>115</v>
      </c>
      <c r="B149" s="31">
        <v>7.8E-2</v>
      </c>
      <c r="C149" s="32">
        <v>7.8</v>
      </c>
      <c r="N149" s="8" t="s">
        <v>45</v>
      </c>
      <c r="O149" s="4">
        <v>8.2000000000000003E-2</v>
      </c>
      <c r="P149">
        <v>8.2000000000000011</v>
      </c>
    </row>
    <row r="150" spans="1:16" x14ac:dyDescent="0.35">
      <c r="A150" s="30" t="s">
        <v>23</v>
      </c>
      <c r="B150" s="31">
        <v>7.6999999999999999E-2</v>
      </c>
      <c r="C150" s="32">
        <v>7.7</v>
      </c>
      <c r="N150" s="8" t="s">
        <v>156</v>
      </c>
      <c r="O150" s="4">
        <v>8.2000000000000003E-2</v>
      </c>
      <c r="P150">
        <v>8.2000000000000011</v>
      </c>
    </row>
    <row r="151" spans="1:16" x14ac:dyDescent="0.35">
      <c r="A151" s="30" t="s">
        <v>146</v>
      </c>
      <c r="B151" s="31">
        <v>7.6999999999999999E-2</v>
      </c>
      <c r="C151" s="32">
        <v>7.7</v>
      </c>
      <c r="N151" s="8" t="s">
        <v>200</v>
      </c>
      <c r="O151" s="4">
        <v>8.2000000000000003E-2</v>
      </c>
      <c r="P151">
        <v>8.2000000000000011</v>
      </c>
    </row>
    <row r="152" spans="1:16" x14ac:dyDescent="0.35">
      <c r="A152" s="30" t="s">
        <v>133</v>
      </c>
      <c r="B152" s="31">
        <v>7.5999999999999998E-2</v>
      </c>
      <c r="C152" s="32">
        <v>7.6</v>
      </c>
      <c r="N152" s="8" t="s">
        <v>245</v>
      </c>
      <c r="O152" s="4">
        <v>8.2000000000000003E-2</v>
      </c>
      <c r="P152">
        <v>8.2000000000000011</v>
      </c>
    </row>
    <row r="153" spans="1:16" x14ac:dyDescent="0.35">
      <c r="A153" s="30" t="s">
        <v>165</v>
      </c>
      <c r="B153" s="31">
        <v>7.5999999999999998E-2</v>
      </c>
      <c r="C153" s="32">
        <v>7.6</v>
      </c>
      <c r="N153" s="8" t="s">
        <v>30</v>
      </c>
      <c r="O153" s="4">
        <v>8.1000000000000003E-2</v>
      </c>
      <c r="P153">
        <v>8.1</v>
      </c>
    </row>
    <row r="154" spans="1:16" x14ac:dyDescent="0.35">
      <c r="A154" s="30" t="s">
        <v>253</v>
      </c>
      <c r="B154" s="31">
        <v>7.5999999999999998E-2</v>
      </c>
      <c r="C154" s="32">
        <v>7.6</v>
      </c>
      <c r="N154" s="8" t="s">
        <v>164</v>
      </c>
      <c r="O154" s="4">
        <v>8.1000000000000003E-2</v>
      </c>
      <c r="P154">
        <v>8.1</v>
      </c>
    </row>
    <row r="155" spans="1:16" x14ac:dyDescent="0.35">
      <c r="A155" s="30" t="s">
        <v>296</v>
      </c>
      <c r="B155" s="31">
        <v>7.5999999999999998E-2</v>
      </c>
      <c r="C155" s="32">
        <v>7.6</v>
      </c>
      <c r="N155" s="8" t="s">
        <v>178</v>
      </c>
      <c r="O155" s="4">
        <v>8.1000000000000003E-2</v>
      </c>
      <c r="P155">
        <v>8.1</v>
      </c>
    </row>
    <row r="156" spans="1:16" x14ac:dyDescent="0.35">
      <c r="A156" s="30" t="s">
        <v>297</v>
      </c>
      <c r="B156" s="31">
        <v>7.5999999999999998E-2</v>
      </c>
      <c r="C156" s="32">
        <v>7.6</v>
      </c>
      <c r="N156" s="8" t="s">
        <v>207</v>
      </c>
      <c r="O156" s="4">
        <v>8.1000000000000003E-2</v>
      </c>
      <c r="P156">
        <v>8.1</v>
      </c>
    </row>
    <row r="157" spans="1:16" x14ac:dyDescent="0.35">
      <c r="A157" s="30" t="s">
        <v>221</v>
      </c>
      <c r="B157" s="31">
        <v>7.4999999999999997E-2</v>
      </c>
      <c r="C157" s="32">
        <v>7.5</v>
      </c>
      <c r="N157" s="8" t="s">
        <v>87</v>
      </c>
      <c r="O157" s="4">
        <v>0.08</v>
      </c>
      <c r="P157">
        <v>8</v>
      </c>
    </row>
    <row r="158" spans="1:16" x14ac:dyDescent="0.35">
      <c r="A158" s="30" t="s">
        <v>70</v>
      </c>
      <c r="B158" s="31">
        <v>7.3999999999999996E-2</v>
      </c>
      <c r="C158" s="32">
        <v>7.3999999999999995</v>
      </c>
      <c r="N158" s="8" t="s">
        <v>97</v>
      </c>
      <c r="O158" s="4">
        <v>0.08</v>
      </c>
      <c r="P158">
        <v>8</v>
      </c>
    </row>
    <row r="159" spans="1:16" x14ac:dyDescent="0.35">
      <c r="A159" s="30" t="s">
        <v>91</v>
      </c>
      <c r="B159" s="31">
        <v>7.3999999999999996E-2</v>
      </c>
      <c r="C159" s="32">
        <v>7.3999999999999995</v>
      </c>
      <c r="N159" s="8" t="s">
        <v>184</v>
      </c>
      <c r="O159" s="4">
        <v>7.9000000000000001E-2</v>
      </c>
      <c r="P159">
        <v>7.9</v>
      </c>
    </row>
    <row r="160" spans="1:16" x14ac:dyDescent="0.35">
      <c r="A160" s="30" t="s">
        <v>154</v>
      </c>
      <c r="B160" s="31">
        <v>7.3999999999999996E-2</v>
      </c>
      <c r="C160" s="32">
        <v>7.3999999999999995</v>
      </c>
      <c r="N160" s="8" t="s">
        <v>42</v>
      </c>
      <c r="O160" s="4">
        <v>7.8E-2</v>
      </c>
      <c r="P160">
        <v>7.8</v>
      </c>
    </row>
    <row r="161" spans="1:16" x14ac:dyDescent="0.35">
      <c r="A161" s="30" t="s">
        <v>30</v>
      </c>
      <c r="B161" s="31">
        <v>7.2999999999999995E-2</v>
      </c>
      <c r="C161" s="32">
        <v>7.3</v>
      </c>
      <c r="N161" s="8" t="s">
        <v>221</v>
      </c>
      <c r="O161" s="4">
        <v>7.8E-2</v>
      </c>
      <c r="P161">
        <v>7.8</v>
      </c>
    </row>
    <row r="162" spans="1:16" x14ac:dyDescent="0.35">
      <c r="A162" s="30" t="s">
        <v>113</v>
      </c>
      <c r="B162" s="31">
        <v>7.2999999999999995E-2</v>
      </c>
      <c r="C162" s="32">
        <v>7.3</v>
      </c>
      <c r="N162" s="8" t="s">
        <v>236</v>
      </c>
      <c r="O162" s="4">
        <v>7.8E-2</v>
      </c>
      <c r="P162">
        <v>7.8</v>
      </c>
    </row>
    <row r="163" spans="1:16" x14ac:dyDescent="0.35">
      <c r="A163" s="30" t="s">
        <v>45</v>
      </c>
      <c r="B163" s="31">
        <v>7.1999999999999995E-2</v>
      </c>
      <c r="C163" s="32">
        <v>7.1999999999999993</v>
      </c>
      <c r="N163" s="8" t="s">
        <v>303</v>
      </c>
      <c r="O163" s="4">
        <v>7.8E-2</v>
      </c>
      <c r="P163">
        <v>7.8</v>
      </c>
    </row>
    <row r="164" spans="1:16" x14ac:dyDescent="0.35">
      <c r="A164" s="30" t="s">
        <v>170</v>
      </c>
      <c r="B164" s="31">
        <v>7.1999999999999995E-2</v>
      </c>
      <c r="C164" s="32">
        <v>7.1999999999999993</v>
      </c>
      <c r="N164" s="8" t="s">
        <v>312</v>
      </c>
      <c r="O164" s="4">
        <v>7.6999999999999999E-2</v>
      </c>
      <c r="P164">
        <v>7.7</v>
      </c>
    </row>
    <row r="165" spans="1:16" x14ac:dyDescent="0.35">
      <c r="A165" s="30" t="s">
        <v>178</v>
      </c>
      <c r="B165" s="31">
        <v>7.1999999999999995E-2</v>
      </c>
      <c r="C165" s="32">
        <v>7.1999999999999993</v>
      </c>
      <c r="N165" s="8" t="s">
        <v>34</v>
      </c>
      <c r="O165" s="4">
        <v>7.5999999999999998E-2</v>
      </c>
      <c r="P165">
        <v>7.6</v>
      </c>
    </row>
    <row r="166" spans="1:16" x14ac:dyDescent="0.35">
      <c r="A166" s="30" t="s">
        <v>303</v>
      </c>
      <c r="B166" s="31">
        <v>7.1999999999999995E-2</v>
      </c>
      <c r="C166" s="32">
        <v>7.1999999999999993</v>
      </c>
      <c r="N166" s="8" t="s">
        <v>36</v>
      </c>
      <c r="O166" s="4">
        <v>7.5999999999999998E-2</v>
      </c>
      <c r="P166">
        <v>7.6</v>
      </c>
    </row>
    <row r="167" spans="1:16" x14ac:dyDescent="0.35">
      <c r="A167" s="30" t="s">
        <v>63</v>
      </c>
      <c r="B167" s="31">
        <v>7.0000000000000007E-2</v>
      </c>
      <c r="C167" s="32">
        <v>7.0000000000000009</v>
      </c>
      <c r="N167" s="8" t="s">
        <v>122</v>
      </c>
      <c r="O167" s="4">
        <v>7.5999999999999998E-2</v>
      </c>
      <c r="P167">
        <v>7.6</v>
      </c>
    </row>
    <row r="168" spans="1:16" x14ac:dyDescent="0.35">
      <c r="A168" s="30" t="s">
        <v>93</v>
      </c>
      <c r="B168" s="31">
        <v>7.0000000000000007E-2</v>
      </c>
      <c r="C168" s="32">
        <v>7.0000000000000009</v>
      </c>
      <c r="N168" s="8" t="s">
        <v>128</v>
      </c>
      <c r="O168" s="4">
        <v>7.4999999999999997E-2</v>
      </c>
      <c r="P168">
        <v>7.5</v>
      </c>
    </row>
    <row r="169" spans="1:16" x14ac:dyDescent="0.35">
      <c r="A169" s="30" t="s">
        <v>242</v>
      </c>
      <c r="B169" s="31">
        <v>7.0000000000000007E-2</v>
      </c>
      <c r="C169" s="32">
        <v>7.0000000000000009</v>
      </c>
      <c r="N169" s="8" t="s">
        <v>17</v>
      </c>
      <c r="O169" s="4">
        <v>7.3999999999999996E-2</v>
      </c>
      <c r="P169">
        <v>7.3999999999999995</v>
      </c>
    </row>
    <row r="170" spans="1:16" x14ac:dyDescent="0.35">
      <c r="A170" s="30" t="s">
        <v>2</v>
      </c>
      <c r="B170" s="31">
        <v>6.9000000000000006E-2</v>
      </c>
      <c r="C170" s="32">
        <v>6.9</v>
      </c>
      <c r="N170" s="8" t="s">
        <v>46</v>
      </c>
      <c r="O170" s="4">
        <v>7.3999999999999996E-2</v>
      </c>
      <c r="P170">
        <v>7.3999999999999995</v>
      </c>
    </row>
    <row r="171" spans="1:16" x14ac:dyDescent="0.35">
      <c r="A171" s="30" t="s">
        <v>24</v>
      </c>
      <c r="B171" s="31">
        <v>6.9000000000000006E-2</v>
      </c>
      <c r="C171" s="32">
        <v>6.9</v>
      </c>
      <c r="N171" s="8" t="s">
        <v>82</v>
      </c>
      <c r="O171" s="4">
        <v>7.3999999999999996E-2</v>
      </c>
      <c r="P171">
        <v>7.3999999999999995</v>
      </c>
    </row>
    <row r="172" spans="1:16" x14ac:dyDescent="0.35">
      <c r="A172" s="30" t="s">
        <v>283</v>
      </c>
      <c r="B172" s="31">
        <v>6.9000000000000006E-2</v>
      </c>
      <c r="C172" s="32">
        <v>6.9</v>
      </c>
      <c r="N172" s="8" t="s">
        <v>168</v>
      </c>
      <c r="O172" s="4">
        <v>7.3999999999999996E-2</v>
      </c>
      <c r="P172">
        <v>7.3999999999999995</v>
      </c>
    </row>
    <row r="173" spans="1:16" x14ac:dyDescent="0.35">
      <c r="A173" s="30" t="s">
        <v>168</v>
      </c>
      <c r="B173" s="31">
        <v>6.8000000000000005E-2</v>
      </c>
      <c r="C173" s="32">
        <v>6.8000000000000007</v>
      </c>
      <c r="N173" s="8" t="s">
        <v>161</v>
      </c>
      <c r="O173" s="4">
        <v>7.2999999999999995E-2</v>
      </c>
      <c r="P173">
        <v>7.3</v>
      </c>
    </row>
    <row r="174" spans="1:16" x14ac:dyDescent="0.35">
      <c r="A174" s="30" t="s">
        <v>311</v>
      </c>
      <c r="B174" s="31">
        <v>6.8000000000000005E-2</v>
      </c>
      <c r="C174" s="32">
        <v>6.8000000000000007</v>
      </c>
      <c r="N174" s="8" t="s">
        <v>254</v>
      </c>
      <c r="O174" s="4">
        <v>7.2999999999999995E-2</v>
      </c>
      <c r="P174">
        <v>7.3</v>
      </c>
    </row>
    <row r="175" spans="1:16" x14ac:dyDescent="0.35">
      <c r="A175" s="30" t="s">
        <v>26</v>
      </c>
      <c r="B175" s="31">
        <v>6.7000000000000004E-2</v>
      </c>
      <c r="C175" s="32">
        <v>6.7</v>
      </c>
      <c r="N175" s="8" t="s">
        <v>136</v>
      </c>
      <c r="O175" s="4">
        <v>7.1999999999999995E-2</v>
      </c>
      <c r="P175">
        <v>7.1999999999999993</v>
      </c>
    </row>
    <row r="176" spans="1:16" x14ac:dyDescent="0.35">
      <c r="A176" s="30" t="s">
        <v>312</v>
      </c>
      <c r="B176" s="31">
        <v>6.7000000000000004E-2</v>
      </c>
      <c r="C176" s="32">
        <v>6.7</v>
      </c>
      <c r="N176" s="8" t="s">
        <v>154</v>
      </c>
      <c r="O176" s="4">
        <v>7.1999999999999995E-2</v>
      </c>
      <c r="P176">
        <v>7.1999999999999993</v>
      </c>
    </row>
    <row r="177" spans="1:16" x14ac:dyDescent="0.35">
      <c r="A177" s="30" t="s">
        <v>31</v>
      </c>
      <c r="B177" s="31">
        <v>6.6000000000000003E-2</v>
      </c>
      <c r="C177" s="32">
        <v>6.6000000000000005</v>
      </c>
      <c r="N177" s="8" t="s">
        <v>248</v>
      </c>
      <c r="O177" s="4">
        <v>7.1999999999999995E-2</v>
      </c>
      <c r="P177">
        <v>7.1999999999999993</v>
      </c>
    </row>
    <row r="178" spans="1:16" x14ac:dyDescent="0.35">
      <c r="A178" s="30" t="s">
        <v>136</v>
      </c>
      <c r="B178" s="31">
        <v>6.6000000000000003E-2</v>
      </c>
      <c r="C178" s="32">
        <v>6.6000000000000005</v>
      </c>
      <c r="N178" s="8" t="s">
        <v>92</v>
      </c>
      <c r="O178" s="4">
        <v>7.0000000000000007E-2</v>
      </c>
      <c r="P178">
        <v>7.0000000000000009</v>
      </c>
    </row>
    <row r="179" spans="1:16" x14ac:dyDescent="0.35">
      <c r="A179" s="30" t="s">
        <v>298</v>
      </c>
      <c r="B179" s="31">
        <v>6.6000000000000003E-2</v>
      </c>
      <c r="C179" s="32">
        <v>6.6000000000000005</v>
      </c>
      <c r="N179" s="8" t="s">
        <v>140</v>
      </c>
      <c r="O179" s="4">
        <v>7.0000000000000007E-2</v>
      </c>
      <c r="P179">
        <v>7.0000000000000009</v>
      </c>
    </row>
    <row r="180" spans="1:16" x14ac:dyDescent="0.35">
      <c r="A180" s="30" t="s">
        <v>145</v>
      </c>
      <c r="B180" s="31">
        <v>6.5000000000000002E-2</v>
      </c>
      <c r="C180" s="32">
        <v>6.5</v>
      </c>
      <c r="N180" s="8" t="s">
        <v>144</v>
      </c>
      <c r="O180" s="4">
        <v>7.0000000000000007E-2</v>
      </c>
      <c r="P180">
        <v>7.0000000000000009</v>
      </c>
    </row>
    <row r="181" spans="1:16" x14ac:dyDescent="0.35">
      <c r="A181" s="30" t="s">
        <v>295</v>
      </c>
      <c r="B181" s="31">
        <v>6.4000000000000001E-2</v>
      </c>
      <c r="C181" s="32">
        <v>6.4</v>
      </c>
      <c r="N181" s="8" t="s">
        <v>191</v>
      </c>
      <c r="O181" s="4">
        <v>7.0000000000000007E-2</v>
      </c>
      <c r="P181">
        <v>7.0000000000000009</v>
      </c>
    </row>
    <row r="182" spans="1:16" x14ac:dyDescent="0.35">
      <c r="A182" s="30" t="s">
        <v>17</v>
      </c>
      <c r="B182" s="31">
        <v>6.3E-2</v>
      </c>
      <c r="C182" s="32">
        <v>6.3</v>
      </c>
      <c r="N182" s="8" t="s">
        <v>193</v>
      </c>
      <c r="O182" s="4">
        <v>7.0000000000000007E-2</v>
      </c>
      <c r="P182">
        <v>7.0000000000000009</v>
      </c>
    </row>
    <row r="183" spans="1:16" x14ac:dyDescent="0.35">
      <c r="A183" s="30" t="s">
        <v>56</v>
      </c>
      <c r="B183" s="31">
        <v>6.3E-2</v>
      </c>
      <c r="C183" s="32">
        <v>6.3</v>
      </c>
      <c r="N183" s="8" t="s">
        <v>19</v>
      </c>
      <c r="O183" s="4">
        <v>6.9000000000000006E-2</v>
      </c>
      <c r="P183">
        <v>6.9</v>
      </c>
    </row>
    <row r="184" spans="1:16" x14ac:dyDescent="0.35">
      <c r="A184" s="30" t="s">
        <v>127</v>
      </c>
      <c r="B184" s="31">
        <v>6.3E-2</v>
      </c>
      <c r="C184" s="32">
        <v>6.3</v>
      </c>
      <c r="N184" s="8" t="s">
        <v>63</v>
      </c>
      <c r="O184" s="4">
        <v>6.9000000000000006E-2</v>
      </c>
      <c r="P184">
        <v>6.9</v>
      </c>
    </row>
    <row r="185" spans="1:16" x14ac:dyDescent="0.35">
      <c r="A185" s="30" t="s">
        <v>249</v>
      </c>
      <c r="B185" s="31">
        <v>6.3E-2</v>
      </c>
      <c r="C185" s="32">
        <v>6.3</v>
      </c>
      <c r="N185" s="8" t="s">
        <v>165</v>
      </c>
      <c r="O185" s="4">
        <v>6.9000000000000006E-2</v>
      </c>
      <c r="P185">
        <v>6.9</v>
      </c>
    </row>
    <row r="186" spans="1:16" x14ac:dyDescent="0.35">
      <c r="A186" s="30" t="s">
        <v>141</v>
      </c>
      <c r="B186" s="31">
        <v>6.2E-2</v>
      </c>
      <c r="C186" s="32">
        <v>6.2</v>
      </c>
      <c r="N186" s="8" t="s">
        <v>253</v>
      </c>
      <c r="O186" s="4">
        <v>6.9000000000000006E-2</v>
      </c>
      <c r="P186">
        <v>6.9</v>
      </c>
    </row>
    <row r="187" spans="1:16" x14ac:dyDescent="0.35">
      <c r="A187" s="30" t="s">
        <v>258</v>
      </c>
      <c r="B187" s="31">
        <v>6.2E-2</v>
      </c>
      <c r="C187" s="32">
        <v>6.2</v>
      </c>
      <c r="N187" s="8" t="s">
        <v>300</v>
      </c>
      <c r="O187" s="4">
        <v>6.9000000000000006E-2</v>
      </c>
      <c r="P187">
        <v>6.9</v>
      </c>
    </row>
    <row r="188" spans="1:16" x14ac:dyDescent="0.35">
      <c r="A188" s="30" t="s">
        <v>7</v>
      </c>
      <c r="B188" s="31">
        <v>6.0999999999999999E-2</v>
      </c>
      <c r="C188" s="32">
        <v>6.1</v>
      </c>
      <c r="N188" s="8" t="s">
        <v>7</v>
      </c>
      <c r="O188" s="4">
        <v>6.8000000000000005E-2</v>
      </c>
      <c r="P188">
        <v>6.8000000000000007</v>
      </c>
    </row>
    <row r="189" spans="1:16" x14ac:dyDescent="0.35">
      <c r="A189" s="30" t="s">
        <v>20</v>
      </c>
      <c r="B189" s="31">
        <v>6.0999999999999999E-2</v>
      </c>
      <c r="C189" s="32">
        <v>6.1</v>
      </c>
      <c r="N189" s="8" t="s">
        <v>115</v>
      </c>
      <c r="O189" s="4">
        <v>6.7000000000000004E-2</v>
      </c>
      <c r="P189">
        <v>6.7</v>
      </c>
    </row>
    <row r="190" spans="1:16" x14ac:dyDescent="0.35">
      <c r="A190" s="30" t="s">
        <v>245</v>
      </c>
      <c r="B190" s="31">
        <v>6.0999999999999999E-2</v>
      </c>
      <c r="C190" s="32">
        <v>6.1</v>
      </c>
      <c r="N190" s="8" t="s">
        <v>295</v>
      </c>
      <c r="O190" s="4">
        <v>6.7000000000000004E-2</v>
      </c>
      <c r="P190">
        <v>6.7</v>
      </c>
    </row>
    <row r="191" spans="1:16" x14ac:dyDescent="0.35">
      <c r="A191" s="30" t="s">
        <v>248</v>
      </c>
      <c r="B191" s="31">
        <v>6.0999999999999999E-2</v>
      </c>
      <c r="C191" s="32">
        <v>6.1</v>
      </c>
      <c r="N191" s="8" t="s">
        <v>127</v>
      </c>
      <c r="O191" s="4">
        <v>6.6000000000000003E-2</v>
      </c>
      <c r="P191">
        <v>6.6000000000000005</v>
      </c>
    </row>
    <row r="192" spans="1:16" x14ac:dyDescent="0.35">
      <c r="A192" s="30" t="s">
        <v>19</v>
      </c>
      <c r="B192" s="31">
        <v>0.06</v>
      </c>
      <c r="C192" s="32">
        <v>6</v>
      </c>
      <c r="N192" s="8" t="s">
        <v>249</v>
      </c>
      <c r="O192" s="4">
        <v>6.6000000000000003E-2</v>
      </c>
      <c r="P192">
        <v>6.6000000000000005</v>
      </c>
    </row>
    <row r="193" spans="1:16" x14ac:dyDescent="0.35">
      <c r="A193" s="30" t="s">
        <v>46</v>
      </c>
      <c r="B193" s="31">
        <v>0.06</v>
      </c>
      <c r="C193" s="32">
        <v>6</v>
      </c>
      <c r="N193" s="8" t="s">
        <v>264</v>
      </c>
      <c r="O193" s="4">
        <v>6.6000000000000003E-2</v>
      </c>
      <c r="P193">
        <v>6.6000000000000005</v>
      </c>
    </row>
    <row r="194" spans="1:16" x14ac:dyDescent="0.35">
      <c r="A194" s="30" t="s">
        <v>97</v>
      </c>
      <c r="B194" s="31">
        <v>0.06</v>
      </c>
      <c r="C194" s="32">
        <v>6</v>
      </c>
      <c r="N194" s="8" t="s">
        <v>71</v>
      </c>
      <c r="O194" s="4">
        <v>6.5000000000000002E-2</v>
      </c>
      <c r="P194">
        <v>6.5</v>
      </c>
    </row>
    <row r="195" spans="1:16" x14ac:dyDescent="0.35">
      <c r="A195" s="30" t="s">
        <v>227</v>
      </c>
      <c r="B195" s="31">
        <v>0.06</v>
      </c>
      <c r="C195" s="32">
        <v>6</v>
      </c>
      <c r="N195" s="8" t="s">
        <v>148</v>
      </c>
      <c r="O195" s="4">
        <v>6.5000000000000002E-2</v>
      </c>
      <c r="P195">
        <v>6.5</v>
      </c>
    </row>
    <row r="196" spans="1:16" x14ac:dyDescent="0.35">
      <c r="A196" s="30" t="s">
        <v>230</v>
      </c>
      <c r="B196" s="31">
        <v>0.06</v>
      </c>
      <c r="C196" s="32">
        <v>6</v>
      </c>
      <c r="N196" s="8" t="s">
        <v>171</v>
      </c>
      <c r="O196" s="4">
        <v>6.5000000000000002E-2</v>
      </c>
      <c r="P196">
        <v>6.5</v>
      </c>
    </row>
    <row r="197" spans="1:16" x14ac:dyDescent="0.35">
      <c r="A197" s="30" t="s">
        <v>42</v>
      </c>
      <c r="B197" s="31">
        <v>5.8999999999999997E-2</v>
      </c>
      <c r="C197" s="32">
        <v>5.8999999999999995</v>
      </c>
      <c r="N197" s="8" t="s">
        <v>220</v>
      </c>
      <c r="O197" s="4">
        <v>6.5000000000000002E-2</v>
      </c>
      <c r="P197">
        <v>6.5</v>
      </c>
    </row>
    <row r="198" spans="1:16" x14ac:dyDescent="0.35">
      <c r="A198" s="30" t="s">
        <v>122</v>
      </c>
      <c r="B198" s="31">
        <v>5.8999999999999997E-2</v>
      </c>
      <c r="C198" s="32">
        <v>5.8999999999999995</v>
      </c>
      <c r="N198" s="8" t="s">
        <v>231</v>
      </c>
      <c r="O198" s="4">
        <v>6.5000000000000002E-2</v>
      </c>
      <c r="P198">
        <v>6.5</v>
      </c>
    </row>
    <row r="199" spans="1:16" x14ac:dyDescent="0.35">
      <c r="A199" s="30" t="s">
        <v>148</v>
      </c>
      <c r="B199" s="31">
        <v>5.8999999999999997E-2</v>
      </c>
      <c r="C199" s="32">
        <v>5.8999999999999995</v>
      </c>
      <c r="N199" s="8" t="s">
        <v>298</v>
      </c>
      <c r="O199" s="4">
        <v>6.5000000000000002E-2</v>
      </c>
      <c r="P199">
        <v>6.5</v>
      </c>
    </row>
    <row r="200" spans="1:16" x14ac:dyDescent="0.35">
      <c r="A200" s="30" t="s">
        <v>184</v>
      </c>
      <c r="B200" s="31">
        <v>5.8999999999999997E-2</v>
      </c>
      <c r="C200" s="32">
        <v>5.8999999999999995</v>
      </c>
      <c r="N200" s="8" t="s">
        <v>69</v>
      </c>
      <c r="O200" s="4">
        <v>6.4000000000000001E-2</v>
      </c>
      <c r="P200">
        <v>6.4</v>
      </c>
    </row>
    <row r="201" spans="1:16" x14ac:dyDescent="0.35">
      <c r="A201" s="30" t="s">
        <v>300</v>
      </c>
      <c r="B201" s="31">
        <v>5.8999999999999997E-2</v>
      </c>
      <c r="C201" s="32">
        <v>5.8999999999999995</v>
      </c>
      <c r="N201" s="8" t="s">
        <v>141</v>
      </c>
      <c r="O201" s="4">
        <v>6.3E-2</v>
      </c>
      <c r="P201">
        <v>6.3</v>
      </c>
    </row>
    <row r="202" spans="1:16" x14ac:dyDescent="0.35">
      <c r="A202" s="30" t="s">
        <v>111</v>
      </c>
      <c r="B202" s="31">
        <v>5.8000000000000003E-2</v>
      </c>
      <c r="C202" s="32">
        <v>5.8000000000000007</v>
      </c>
      <c r="N202" s="8" t="s">
        <v>155</v>
      </c>
      <c r="O202" s="4">
        <v>6.3E-2</v>
      </c>
      <c r="P202">
        <v>6.3</v>
      </c>
    </row>
    <row r="203" spans="1:16" x14ac:dyDescent="0.35">
      <c r="A203" s="30" t="s">
        <v>128</v>
      </c>
      <c r="B203" s="31">
        <v>5.8000000000000003E-2</v>
      </c>
      <c r="C203" s="32">
        <v>5.8000000000000007</v>
      </c>
      <c r="N203" s="8" t="s">
        <v>170</v>
      </c>
      <c r="O203" s="4">
        <v>6.3E-2</v>
      </c>
      <c r="P203">
        <v>6.3</v>
      </c>
    </row>
    <row r="204" spans="1:16" x14ac:dyDescent="0.35">
      <c r="A204" s="30" t="s">
        <v>155</v>
      </c>
      <c r="B204" s="31">
        <v>5.8000000000000003E-2</v>
      </c>
      <c r="C204" s="32">
        <v>5.8000000000000007</v>
      </c>
      <c r="N204" s="8" t="s">
        <v>206</v>
      </c>
      <c r="O204" s="4">
        <v>6.2E-2</v>
      </c>
      <c r="P204">
        <v>6.2</v>
      </c>
    </row>
    <row r="205" spans="1:16" x14ac:dyDescent="0.35">
      <c r="A205" s="30" t="s">
        <v>243</v>
      </c>
      <c r="B205" s="31">
        <v>5.8000000000000003E-2</v>
      </c>
      <c r="C205" s="32">
        <v>5.8000000000000007</v>
      </c>
      <c r="N205" s="8" t="s">
        <v>257</v>
      </c>
      <c r="O205" s="4">
        <v>6.2E-2</v>
      </c>
      <c r="P205">
        <v>6.2</v>
      </c>
    </row>
    <row r="206" spans="1:16" x14ac:dyDescent="0.35">
      <c r="A206" s="30" t="s">
        <v>255</v>
      </c>
      <c r="B206" s="31">
        <v>5.8000000000000003E-2</v>
      </c>
      <c r="C206" s="32">
        <v>5.8000000000000007</v>
      </c>
      <c r="N206" s="8" t="s">
        <v>5</v>
      </c>
      <c r="O206" s="4">
        <v>6.0999999999999999E-2</v>
      </c>
      <c r="P206">
        <v>6.1</v>
      </c>
    </row>
    <row r="207" spans="1:16" x14ac:dyDescent="0.35">
      <c r="A207" s="30" t="s">
        <v>87</v>
      </c>
      <c r="B207" s="31">
        <v>5.7000000000000002E-2</v>
      </c>
      <c r="C207" s="32">
        <v>5.7</v>
      </c>
      <c r="N207" s="8" t="s">
        <v>98</v>
      </c>
      <c r="O207" s="4">
        <v>6.0999999999999999E-2</v>
      </c>
      <c r="P207">
        <v>6.1</v>
      </c>
    </row>
    <row r="208" spans="1:16" x14ac:dyDescent="0.35">
      <c r="A208" s="30" t="s">
        <v>117</v>
      </c>
      <c r="B208" s="31">
        <v>5.7000000000000002E-2</v>
      </c>
      <c r="C208" s="32">
        <v>5.7</v>
      </c>
      <c r="N208" s="8" t="s">
        <v>113</v>
      </c>
      <c r="O208" s="4">
        <v>6.0999999999999999E-2</v>
      </c>
      <c r="P208">
        <v>6.1</v>
      </c>
    </row>
    <row r="209" spans="1:16" x14ac:dyDescent="0.35">
      <c r="A209" s="30" t="s">
        <v>198</v>
      </c>
      <c r="B209" s="31">
        <v>5.7000000000000002E-2</v>
      </c>
      <c r="C209" s="32">
        <v>5.7</v>
      </c>
      <c r="N209" s="8" t="s">
        <v>149</v>
      </c>
      <c r="O209" s="4">
        <v>6.0999999999999999E-2</v>
      </c>
      <c r="P209">
        <v>6.1</v>
      </c>
    </row>
    <row r="210" spans="1:16" x14ac:dyDescent="0.35">
      <c r="A210" s="30" t="s">
        <v>210</v>
      </c>
      <c r="B210" s="31">
        <v>5.7000000000000002E-2</v>
      </c>
      <c r="C210" s="32">
        <v>5.7</v>
      </c>
      <c r="N210" s="8" t="s">
        <v>239</v>
      </c>
      <c r="O210" s="4">
        <v>6.0999999999999999E-2</v>
      </c>
      <c r="P210">
        <v>6.1</v>
      </c>
    </row>
    <row r="211" spans="1:16" x14ac:dyDescent="0.35">
      <c r="A211" s="30" t="s">
        <v>254</v>
      </c>
      <c r="B211" s="31">
        <v>5.7000000000000002E-2</v>
      </c>
      <c r="C211" s="32">
        <v>5.7</v>
      </c>
      <c r="N211" s="8" t="s">
        <v>268</v>
      </c>
      <c r="O211" s="4">
        <v>6.0999999999999999E-2</v>
      </c>
      <c r="P211">
        <v>6.1</v>
      </c>
    </row>
    <row r="212" spans="1:16" x14ac:dyDescent="0.35">
      <c r="A212" s="30" t="s">
        <v>144</v>
      </c>
      <c r="B212" s="31">
        <v>5.6000000000000001E-2</v>
      </c>
      <c r="C212" s="32">
        <v>5.6000000000000005</v>
      </c>
      <c r="N212" s="8" t="s">
        <v>67</v>
      </c>
      <c r="O212" s="4">
        <v>0.06</v>
      </c>
      <c r="P212">
        <v>6</v>
      </c>
    </row>
    <row r="213" spans="1:16" x14ac:dyDescent="0.35">
      <c r="A213" s="30" t="s">
        <v>161</v>
      </c>
      <c r="B213" s="31">
        <v>5.6000000000000001E-2</v>
      </c>
      <c r="C213" s="32">
        <v>5.6000000000000005</v>
      </c>
      <c r="N213" s="8" t="s">
        <v>117</v>
      </c>
      <c r="O213" s="4">
        <v>0.06</v>
      </c>
      <c r="P213">
        <v>6</v>
      </c>
    </row>
    <row r="214" spans="1:16" x14ac:dyDescent="0.35">
      <c r="A214" s="30" t="s">
        <v>193</v>
      </c>
      <c r="B214" s="31">
        <v>5.6000000000000001E-2</v>
      </c>
      <c r="C214" s="32">
        <v>5.6000000000000005</v>
      </c>
      <c r="N214" s="8" t="s">
        <v>198</v>
      </c>
      <c r="O214" s="4">
        <v>0.06</v>
      </c>
      <c r="P214">
        <v>6</v>
      </c>
    </row>
    <row r="215" spans="1:16" x14ac:dyDescent="0.35">
      <c r="A215" s="30" t="s">
        <v>207</v>
      </c>
      <c r="B215" s="31">
        <v>5.6000000000000001E-2</v>
      </c>
      <c r="C215" s="32">
        <v>5.6000000000000005</v>
      </c>
      <c r="N215" s="8" t="s">
        <v>213</v>
      </c>
      <c r="O215" s="4">
        <v>0.06</v>
      </c>
      <c r="P215">
        <v>6</v>
      </c>
    </row>
    <row r="216" spans="1:16" x14ac:dyDescent="0.35">
      <c r="A216" s="30" t="s">
        <v>264</v>
      </c>
      <c r="B216" s="31">
        <v>5.6000000000000001E-2</v>
      </c>
      <c r="C216" s="32">
        <v>5.6000000000000005</v>
      </c>
      <c r="N216" s="8" t="s">
        <v>243</v>
      </c>
      <c r="O216" s="4">
        <v>0.06</v>
      </c>
      <c r="P216">
        <v>6</v>
      </c>
    </row>
    <row r="217" spans="1:16" x14ac:dyDescent="0.35">
      <c r="A217" s="30" t="s">
        <v>59</v>
      </c>
      <c r="B217" s="31">
        <v>5.5E-2</v>
      </c>
      <c r="C217" s="32">
        <v>5.5</v>
      </c>
      <c r="N217" s="8" t="s">
        <v>255</v>
      </c>
      <c r="O217" s="4">
        <v>0.06</v>
      </c>
      <c r="P217">
        <v>6</v>
      </c>
    </row>
    <row r="218" spans="1:16" x14ac:dyDescent="0.35">
      <c r="A218" s="30" t="s">
        <v>102</v>
      </c>
      <c r="B218" s="31">
        <v>5.5E-2</v>
      </c>
      <c r="C218" s="32">
        <v>5.5</v>
      </c>
      <c r="N218" s="8" t="s">
        <v>310</v>
      </c>
      <c r="O218" s="4">
        <v>5.8999999999999997E-2</v>
      </c>
      <c r="P218">
        <v>5.8999999999999995</v>
      </c>
    </row>
    <row r="219" spans="1:16" x14ac:dyDescent="0.35">
      <c r="A219" s="30" t="s">
        <v>194</v>
      </c>
      <c r="B219" s="31">
        <v>5.5E-2</v>
      </c>
      <c r="C219" s="32">
        <v>5.5</v>
      </c>
      <c r="N219" s="8" t="s">
        <v>57</v>
      </c>
      <c r="O219" s="4">
        <v>5.8000000000000003E-2</v>
      </c>
      <c r="P219">
        <v>5.8000000000000007</v>
      </c>
    </row>
    <row r="220" spans="1:16" x14ac:dyDescent="0.35">
      <c r="A220" s="30" t="s">
        <v>257</v>
      </c>
      <c r="B220" s="31">
        <v>5.5E-2</v>
      </c>
      <c r="C220" s="32">
        <v>5.5</v>
      </c>
      <c r="N220" s="8" t="s">
        <v>210</v>
      </c>
      <c r="O220" s="4">
        <v>5.8000000000000003E-2</v>
      </c>
      <c r="P220">
        <v>5.8000000000000007</v>
      </c>
    </row>
    <row r="221" spans="1:16" x14ac:dyDescent="0.35">
      <c r="A221" s="30" t="s">
        <v>171</v>
      </c>
      <c r="B221" s="31">
        <v>5.2999999999999999E-2</v>
      </c>
      <c r="C221" s="32">
        <v>5.3</v>
      </c>
      <c r="N221" s="8" t="s">
        <v>6</v>
      </c>
      <c r="O221" s="4">
        <v>5.7000000000000002E-2</v>
      </c>
      <c r="P221">
        <v>5.7</v>
      </c>
    </row>
    <row r="222" spans="1:16" x14ac:dyDescent="0.35">
      <c r="A222" s="30" t="s">
        <v>220</v>
      </c>
      <c r="B222" s="31">
        <v>5.2999999999999999E-2</v>
      </c>
      <c r="C222" s="32">
        <v>5.3</v>
      </c>
      <c r="N222" s="8" t="s">
        <v>9</v>
      </c>
      <c r="O222" s="4">
        <v>5.7000000000000002E-2</v>
      </c>
      <c r="P222">
        <v>5.7</v>
      </c>
    </row>
    <row r="223" spans="1:16" x14ac:dyDescent="0.35">
      <c r="A223" s="30" t="s">
        <v>235</v>
      </c>
      <c r="B223" s="31">
        <v>5.2999999999999999E-2</v>
      </c>
      <c r="C223" s="32">
        <v>5.3</v>
      </c>
      <c r="N223" s="8" t="s">
        <v>111</v>
      </c>
      <c r="O223" s="4">
        <v>5.7000000000000002E-2</v>
      </c>
      <c r="P223">
        <v>5.7</v>
      </c>
    </row>
    <row r="224" spans="1:16" x14ac:dyDescent="0.35">
      <c r="A224" s="30" t="s">
        <v>6</v>
      </c>
      <c r="B224" s="31">
        <v>5.1999999999999998E-2</v>
      </c>
      <c r="C224" s="32">
        <v>5.2</v>
      </c>
      <c r="N224" s="8" t="s">
        <v>173</v>
      </c>
      <c r="O224" s="4">
        <v>5.7000000000000002E-2</v>
      </c>
      <c r="P224">
        <v>5.7</v>
      </c>
    </row>
    <row r="225" spans="1:16" x14ac:dyDescent="0.35">
      <c r="A225" s="30" t="s">
        <v>99</v>
      </c>
      <c r="B225" s="31">
        <v>5.1999999999999998E-2</v>
      </c>
      <c r="C225" s="32">
        <v>5.2</v>
      </c>
      <c r="N225" s="8" t="s">
        <v>102</v>
      </c>
      <c r="O225" s="4">
        <v>5.6000000000000001E-2</v>
      </c>
      <c r="P225">
        <v>5.6000000000000005</v>
      </c>
    </row>
    <row r="226" spans="1:16" x14ac:dyDescent="0.35">
      <c r="A226" s="30" t="s">
        <v>197</v>
      </c>
      <c r="B226" s="31">
        <v>5.1999999999999998E-2</v>
      </c>
      <c r="C226" s="32">
        <v>5.2</v>
      </c>
      <c r="N226" s="8" t="s">
        <v>196</v>
      </c>
      <c r="O226" s="4">
        <v>5.6000000000000001E-2</v>
      </c>
      <c r="P226">
        <v>5.6000000000000005</v>
      </c>
    </row>
    <row r="227" spans="1:16" x14ac:dyDescent="0.35">
      <c r="A227" s="30" t="s">
        <v>268</v>
      </c>
      <c r="B227" s="31">
        <v>5.1999999999999998E-2</v>
      </c>
      <c r="C227" s="32">
        <v>5.2</v>
      </c>
      <c r="N227" s="8" t="s">
        <v>214</v>
      </c>
      <c r="O227" s="4">
        <v>5.6000000000000001E-2</v>
      </c>
      <c r="P227">
        <v>5.6000000000000005</v>
      </c>
    </row>
    <row r="228" spans="1:16" x14ac:dyDescent="0.35">
      <c r="A228" s="30" t="s">
        <v>292</v>
      </c>
      <c r="B228" s="31">
        <v>5.1999999999999998E-2</v>
      </c>
      <c r="C228" s="32">
        <v>5.2</v>
      </c>
      <c r="N228" s="8" t="s">
        <v>278</v>
      </c>
      <c r="O228" s="4">
        <v>5.6000000000000001E-2</v>
      </c>
      <c r="P228">
        <v>5.6000000000000005</v>
      </c>
    </row>
    <row r="229" spans="1:16" x14ac:dyDescent="0.35">
      <c r="A229" s="30" t="s">
        <v>306</v>
      </c>
      <c r="B229" s="31">
        <v>5.1999999999999998E-2</v>
      </c>
      <c r="C229" s="32">
        <v>5.2</v>
      </c>
      <c r="N229" s="8" t="s">
        <v>20</v>
      </c>
      <c r="O229" s="4">
        <v>5.5E-2</v>
      </c>
      <c r="P229">
        <v>5.5</v>
      </c>
    </row>
    <row r="230" spans="1:16" x14ac:dyDescent="0.35">
      <c r="A230" s="30" t="s">
        <v>64</v>
      </c>
      <c r="B230" s="31">
        <v>5.0999999999999997E-2</v>
      </c>
      <c r="C230" s="32">
        <v>5.0999999999999996</v>
      </c>
      <c r="N230" s="8" t="s">
        <v>24</v>
      </c>
      <c r="O230" s="4">
        <v>5.5E-2</v>
      </c>
      <c r="P230">
        <v>5.5</v>
      </c>
    </row>
    <row r="231" spans="1:16" x14ac:dyDescent="0.35">
      <c r="A231" s="30" t="s">
        <v>83</v>
      </c>
      <c r="B231" s="31">
        <v>5.0999999999999997E-2</v>
      </c>
      <c r="C231" s="32">
        <v>5.0999999999999996</v>
      </c>
      <c r="N231" s="8" t="s">
        <v>55</v>
      </c>
      <c r="O231" s="4">
        <v>5.5E-2</v>
      </c>
      <c r="P231">
        <v>5.5</v>
      </c>
    </row>
    <row r="232" spans="1:16" x14ac:dyDescent="0.35">
      <c r="A232" s="30" t="s">
        <v>251</v>
      </c>
      <c r="B232" s="31">
        <v>5.0999999999999997E-2</v>
      </c>
      <c r="C232" s="32">
        <v>5.0999999999999996</v>
      </c>
      <c r="N232" s="8" t="s">
        <v>145</v>
      </c>
      <c r="O232" s="4">
        <v>5.5E-2</v>
      </c>
      <c r="P232">
        <v>5.5</v>
      </c>
    </row>
    <row r="233" spans="1:16" x14ac:dyDescent="0.35">
      <c r="A233" s="30" t="s">
        <v>252</v>
      </c>
      <c r="B233" s="31">
        <v>5.0999999999999997E-2</v>
      </c>
      <c r="C233" s="32">
        <v>5.0999999999999996</v>
      </c>
      <c r="N233" s="8" t="s">
        <v>230</v>
      </c>
      <c r="O233" s="4">
        <v>5.5E-2</v>
      </c>
      <c r="P233">
        <v>5.5</v>
      </c>
    </row>
    <row r="234" spans="1:16" x14ac:dyDescent="0.35">
      <c r="A234" s="30" t="s">
        <v>58</v>
      </c>
      <c r="B234" s="31">
        <v>0.05</v>
      </c>
      <c r="C234" s="32">
        <v>5</v>
      </c>
      <c r="N234" s="8" t="s">
        <v>251</v>
      </c>
      <c r="O234" s="4">
        <v>5.5E-2</v>
      </c>
      <c r="P234">
        <v>5.5</v>
      </c>
    </row>
    <row r="235" spans="1:16" x14ac:dyDescent="0.35">
      <c r="A235" s="30" t="s">
        <v>118</v>
      </c>
      <c r="B235" s="31">
        <v>0.05</v>
      </c>
      <c r="C235" s="32">
        <v>5</v>
      </c>
      <c r="N235" s="8" t="s">
        <v>297</v>
      </c>
      <c r="O235" s="4">
        <v>5.5E-2</v>
      </c>
      <c r="P235">
        <v>5.5</v>
      </c>
    </row>
    <row r="236" spans="1:16" x14ac:dyDescent="0.35">
      <c r="A236" s="30" t="s">
        <v>202</v>
      </c>
      <c r="B236" s="31">
        <v>0.05</v>
      </c>
      <c r="C236" s="32">
        <v>5</v>
      </c>
      <c r="N236" s="8" t="s">
        <v>0</v>
      </c>
      <c r="O236" s="4">
        <v>5.3999999999999999E-2</v>
      </c>
      <c r="P236">
        <v>5.4</v>
      </c>
    </row>
    <row r="237" spans="1:16" x14ac:dyDescent="0.35">
      <c r="A237" s="30" t="s">
        <v>50</v>
      </c>
      <c r="B237" s="31">
        <v>4.9000000000000002E-2</v>
      </c>
      <c r="C237" s="32">
        <v>4.9000000000000004</v>
      </c>
      <c r="N237" s="8" t="s">
        <v>235</v>
      </c>
      <c r="O237" s="4">
        <v>5.3999999999999999E-2</v>
      </c>
      <c r="P237">
        <v>5.4</v>
      </c>
    </row>
    <row r="238" spans="1:16" x14ac:dyDescent="0.35">
      <c r="A238" s="30" t="s">
        <v>132</v>
      </c>
      <c r="B238" s="31">
        <v>4.9000000000000002E-2</v>
      </c>
      <c r="C238" s="32">
        <v>4.9000000000000004</v>
      </c>
      <c r="N238" s="8" t="s">
        <v>292</v>
      </c>
      <c r="O238" s="4">
        <v>5.3999999999999999E-2</v>
      </c>
      <c r="P238">
        <v>5.4</v>
      </c>
    </row>
    <row r="239" spans="1:16" x14ac:dyDescent="0.35">
      <c r="A239" s="30" t="s">
        <v>137</v>
      </c>
      <c r="B239" s="31">
        <v>4.9000000000000002E-2</v>
      </c>
      <c r="C239" s="32">
        <v>4.9000000000000004</v>
      </c>
      <c r="N239" s="8" t="s">
        <v>104</v>
      </c>
      <c r="O239" s="4">
        <v>5.2999999999999999E-2</v>
      </c>
      <c r="P239">
        <v>5.3</v>
      </c>
    </row>
    <row r="240" spans="1:16" x14ac:dyDescent="0.35">
      <c r="A240" s="30" t="s">
        <v>278</v>
      </c>
      <c r="B240" s="31">
        <v>4.9000000000000002E-2</v>
      </c>
      <c r="C240" s="32">
        <v>4.9000000000000004</v>
      </c>
      <c r="N240" s="8" t="s">
        <v>227</v>
      </c>
      <c r="O240" s="4">
        <v>5.2999999999999999E-2</v>
      </c>
      <c r="P240">
        <v>5.3</v>
      </c>
    </row>
    <row r="241" spans="1:16" x14ac:dyDescent="0.35">
      <c r="A241" s="30" t="s">
        <v>95</v>
      </c>
      <c r="B241" s="31">
        <v>4.8000000000000001E-2</v>
      </c>
      <c r="C241" s="32">
        <v>4.8</v>
      </c>
      <c r="N241" s="8" t="s">
        <v>258</v>
      </c>
      <c r="O241" s="4">
        <v>5.2999999999999999E-2</v>
      </c>
      <c r="P241">
        <v>5.3</v>
      </c>
    </row>
    <row r="242" spans="1:16" x14ac:dyDescent="0.35">
      <c r="A242" s="30" t="s">
        <v>98</v>
      </c>
      <c r="B242" s="31">
        <v>4.8000000000000001E-2</v>
      </c>
      <c r="C242" s="32">
        <v>4.8</v>
      </c>
      <c r="N242" s="8" t="s">
        <v>252</v>
      </c>
      <c r="O242" s="4">
        <v>5.1999999999999998E-2</v>
      </c>
      <c r="P242">
        <v>5.2</v>
      </c>
    </row>
    <row r="243" spans="1:16" x14ac:dyDescent="0.35">
      <c r="A243" s="30" t="s">
        <v>267</v>
      </c>
      <c r="B243" s="31">
        <v>4.7E-2</v>
      </c>
      <c r="C243" s="32">
        <v>4.7</v>
      </c>
      <c r="N243" s="8" t="s">
        <v>276</v>
      </c>
      <c r="O243" s="4">
        <v>5.0999999999999997E-2</v>
      </c>
      <c r="P243">
        <v>5.0999999999999996</v>
      </c>
    </row>
    <row r="244" spans="1:16" x14ac:dyDescent="0.35">
      <c r="A244" s="30" t="s">
        <v>28</v>
      </c>
      <c r="B244" s="31">
        <v>4.5999999999999999E-2</v>
      </c>
      <c r="C244" s="32">
        <v>4.5999999999999996</v>
      </c>
      <c r="N244" s="8" t="s">
        <v>131</v>
      </c>
      <c r="O244" s="4">
        <v>0.05</v>
      </c>
      <c r="P244">
        <v>5</v>
      </c>
    </row>
    <row r="245" spans="1:16" x14ac:dyDescent="0.35">
      <c r="A245" s="30" t="s">
        <v>104</v>
      </c>
      <c r="B245" s="31">
        <v>4.5999999999999999E-2</v>
      </c>
      <c r="C245" s="32">
        <v>4.5999999999999996</v>
      </c>
      <c r="N245" s="8" t="s">
        <v>180</v>
      </c>
      <c r="O245" s="4">
        <v>0.05</v>
      </c>
      <c r="P245">
        <v>5</v>
      </c>
    </row>
    <row r="246" spans="1:16" x14ac:dyDescent="0.35">
      <c r="A246" s="30" t="s">
        <v>205</v>
      </c>
      <c r="B246" s="31">
        <v>4.5999999999999999E-2</v>
      </c>
      <c r="C246" s="32">
        <v>4.5999999999999996</v>
      </c>
      <c r="N246" s="8" t="s">
        <v>309</v>
      </c>
      <c r="O246" s="4">
        <v>0.05</v>
      </c>
      <c r="P246">
        <v>5</v>
      </c>
    </row>
    <row r="247" spans="1:16" x14ac:dyDescent="0.35">
      <c r="A247" s="30" t="s">
        <v>310</v>
      </c>
      <c r="B247" s="31">
        <v>4.5999999999999999E-2</v>
      </c>
      <c r="C247" s="32">
        <v>4.5999999999999996</v>
      </c>
      <c r="N247" s="8" t="s">
        <v>26</v>
      </c>
      <c r="O247" s="4">
        <v>4.9000000000000002E-2</v>
      </c>
      <c r="P247">
        <v>4.9000000000000004</v>
      </c>
    </row>
    <row r="248" spans="1:16" x14ac:dyDescent="0.35">
      <c r="A248" s="30" t="s">
        <v>57</v>
      </c>
      <c r="B248" s="31">
        <v>4.4999999999999998E-2</v>
      </c>
      <c r="C248" s="32">
        <v>4.5</v>
      </c>
      <c r="N248" s="8" t="s">
        <v>50</v>
      </c>
      <c r="O248" s="4">
        <v>4.9000000000000002E-2</v>
      </c>
      <c r="P248">
        <v>4.9000000000000004</v>
      </c>
    </row>
    <row r="249" spans="1:16" x14ac:dyDescent="0.35">
      <c r="A249" s="30" t="s">
        <v>214</v>
      </c>
      <c r="B249" s="31">
        <v>4.4999999999999998E-2</v>
      </c>
      <c r="C249" s="32">
        <v>4.5</v>
      </c>
      <c r="N249" s="8" t="s">
        <v>73</v>
      </c>
      <c r="O249" s="4">
        <v>4.9000000000000002E-2</v>
      </c>
      <c r="P249">
        <v>4.9000000000000004</v>
      </c>
    </row>
    <row r="250" spans="1:16" x14ac:dyDescent="0.35">
      <c r="A250" s="30" t="s">
        <v>225</v>
      </c>
      <c r="B250" s="31">
        <v>4.4999999999999998E-2</v>
      </c>
      <c r="C250" s="32">
        <v>4.5</v>
      </c>
      <c r="N250" s="8" t="s">
        <v>299</v>
      </c>
      <c r="O250" s="4">
        <v>4.9000000000000002E-2</v>
      </c>
      <c r="P250">
        <v>4.9000000000000004</v>
      </c>
    </row>
    <row r="251" spans="1:16" x14ac:dyDescent="0.35">
      <c r="A251" s="30" t="s">
        <v>231</v>
      </c>
      <c r="B251" s="31">
        <v>4.4999999999999998E-2</v>
      </c>
      <c r="C251" s="32">
        <v>4.5</v>
      </c>
      <c r="N251" s="8" t="s">
        <v>83</v>
      </c>
      <c r="O251" s="4">
        <v>4.8000000000000001E-2</v>
      </c>
      <c r="P251">
        <v>4.8</v>
      </c>
    </row>
    <row r="252" spans="1:16" x14ac:dyDescent="0.35">
      <c r="A252" s="30" t="s">
        <v>260</v>
      </c>
      <c r="B252" s="31">
        <v>4.4999999999999998E-2</v>
      </c>
      <c r="C252" s="32">
        <v>4.5</v>
      </c>
      <c r="N252" s="8" t="s">
        <v>91</v>
      </c>
      <c r="O252" s="4">
        <v>4.8000000000000001E-2</v>
      </c>
      <c r="P252">
        <v>4.8</v>
      </c>
    </row>
    <row r="253" spans="1:16" x14ac:dyDescent="0.35">
      <c r="A253" s="30" t="s">
        <v>48</v>
      </c>
      <c r="B253" s="31">
        <v>4.3999999999999997E-2</v>
      </c>
      <c r="C253" s="32">
        <v>4.3999999999999995</v>
      </c>
      <c r="N253" s="8" t="s">
        <v>137</v>
      </c>
      <c r="O253" s="4">
        <v>4.8000000000000001E-2</v>
      </c>
      <c r="P253">
        <v>4.8</v>
      </c>
    </row>
    <row r="254" spans="1:16" x14ac:dyDescent="0.35">
      <c r="A254" s="30" t="s">
        <v>105</v>
      </c>
      <c r="B254" s="31">
        <v>4.3999999999999997E-2</v>
      </c>
      <c r="C254" s="32">
        <v>4.3999999999999995</v>
      </c>
      <c r="N254" s="8" t="s">
        <v>11</v>
      </c>
      <c r="O254" s="4">
        <v>4.7E-2</v>
      </c>
      <c r="P254">
        <v>4.7</v>
      </c>
    </row>
    <row r="255" spans="1:16" x14ac:dyDescent="0.35">
      <c r="A255" s="30" t="s">
        <v>183</v>
      </c>
      <c r="B255" s="31">
        <v>4.3999999999999997E-2</v>
      </c>
      <c r="C255" s="32">
        <v>4.3999999999999995</v>
      </c>
      <c r="N255" s="8" t="s">
        <v>28</v>
      </c>
      <c r="O255" s="4">
        <v>4.7E-2</v>
      </c>
      <c r="P255">
        <v>4.7</v>
      </c>
    </row>
    <row r="256" spans="1:16" x14ac:dyDescent="0.35">
      <c r="A256" s="30" t="s">
        <v>86</v>
      </c>
      <c r="B256" s="31">
        <v>4.2999999999999997E-2</v>
      </c>
      <c r="C256" s="32">
        <v>4.3</v>
      </c>
      <c r="N256" s="8" t="s">
        <v>52</v>
      </c>
      <c r="O256" s="4">
        <v>4.7E-2</v>
      </c>
      <c r="P256">
        <v>4.7</v>
      </c>
    </row>
    <row r="257" spans="1:16" x14ac:dyDescent="0.35">
      <c r="A257" s="30" t="s">
        <v>153</v>
      </c>
      <c r="B257" s="31">
        <v>4.2999999999999997E-2</v>
      </c>
      <c r="C257" s="32">
        <v>4.3</v>
      </c>
      <c r="N257" s="8" t="s">
        <v>56</v>
      </c>
      <c r="O257" s="4">
        <v>4.7E-2</v>
      </c>
      <c r="P257">
        <v>4.7</v>
      </c>
    </row>
    <row r="258" spans="1:16" x14ac:dyDescent="0.35">
      <c r="A258" s="30" t="s">
        <v>191</v>
      </c>
      <c r="B258" s="31">
        <v>4.2999999999999997E-2</v>
      </c>
      <c r="C258" s="32">
        <v>4.3</v>
      </c>
      <c r="N258" s="8" t="s">
        <v>169</v>
      </c>
      <c r="O258" s="4">
        <v>4.7E-2</v>
      </c>
      <c r="P258">
        <v>4.7</v>
      </c>
    </row>
    <row r="259" spans="1:16" x14ac:dyDescent="0.35">
      <c r="A259" s="30" t="s">
        <v>213</v>
      </c>
      <c r="B259" s="31">
        <v>4.2999999999999997E-2</v>
      </c>
      <c r="C259" s="32">
        <v>4.3</v>
      </c>
      <c r="N259" s="8" t="s">
        <v>105</v>
      </c>
      <c r="O259" s="4">
        <v>4.5999999999999999E-2</v>
      </c>
      <c r="P259">
        <v>4.5999999999999996</v>
      </c>
    </row>
    <row r="260" spans="1:16" x14ac:dyDescent="0.35">
      <c r="A260" s="30" t="s">
        <v>309</v>
      </c>
      <c r="B260" s="31">
        <v>4.2999999999999997E-2</v>
      </c>
      <c r="C260" s="32">
        <v>4.3</v>
      </c>
      <c r="N260" s="8" t="s">
        <v>194</v>
      </c>
      <c r="O260" s="4">
        <v>4.5999999999999999E-2</v>
      </c>
      <c r="P260">
        <v>4.5999999999999996</v>
      </c>
    </row>
    <row r="261" spans="1:16" x14ac:dyDescent="0.35">
      <c r="A261" s="30" t="s">
        <v>5</v>
      </c>
      <c r="B261" s="31">
        <v>4.2000000000000003E-2</v>
      </c>
      <c r="C261" s="32">
        <v>4.2</v>
      </c>
      <c r="N261" s="8" t="s">
        <v>199</v>
      </c>
      <c r="O261" s="4">
        <v>4.5999999999999999E-2</v>
      </c>
      <c r="P261">
        <v>4.5999999999999996</v>
      </c>
    </row>
    <row r="262" spans="1:16" x14ac:dyDescent="0.35">
      <c r="A262" s="30" t="s">
        <v>44</v>
      </c>
      <c r="B262" s="31">
        <v>4.2000000000000003E-2</v>
      </c>
      <c r="C262" s="32">
        <v>4.2</v>
      </c>
      <c r="N262" s="8" t="s">
        <v>201</v>
      </c>
      <c r="O262" s="4">
        <v>4.5999999999999999E-2</v>
      </c>
      <c r="P262">
        <v>4.5999999999999996</v>
      </c>
    </row>
    <row r="263" spans="1:16" x14ac:dyDescent="0.35">
      <c r="A263" s="30" t="s">
        <v>152</v>
      </c>
      <c r="B263" s="31">
        <v>4.2000000000000003E-2</v>
      </c>
      <c r="C263" s="32">
        <v>4.2</v>
      </c>
      <c r="N263" s="8" t="s">
        <v>48</v>
      </c>
      <c r="O263" s="4">
        <v>4.4999999999999998E-2</v>
      </c>
      <c r="P263">
        <v>4.5</v>
      </c>
    </row>
    <row r="264" spans="1:16" x14ac:dyDescent="0.35">
      <c r="A264" s="30" t="s">
        <v>239</v>
      </c>
      <c r="B264" s="31">
        <v>4.2000000000000003E-2</v>
      </c>
      <c r="C264" s="32">
        <v>4.2</v>
      </c>
      <c r="N264" s="8" t="s">
        <v>99</v>
      </c>
      <c r="O264" s="4">
        <v>4.4999999999999998E-2</v>
      </c>
      <c r="P264">
        <v>4.5</v>
      </c>
    </row>
    <row r="265" spans="1:16" x14ac:dyDescent="0.35">
      <c r="A265" s="30" t="s">
        <v>276</v>
      </c>
      <c r="B265" s="31">
        <v>4.2000000000000003E-2</v>
      </c>
      <c r="C265" s="32">
        <v>4.2</v>
      </c>
      <c r="N265" s="8" t="s">
        <v>132</v>
      </c>
      <c r="O265" s="4">
        <v>4.4999999999999998E-2</v>
      </c>
      <c r="P265">
        <v>4.5</v>
      </c>
    </row>
    <row r="266" spans="1:16" x14ac:dyDescent="0.35">
      <c r="A266" s="30" t="s">
        <v>263</v>
      </c>
      <c r="B266" s="31">
        <v>4.1000000000000002E-2</v>
      </c>
      <c r="C266" s="32">
        <v>4.1000000000000005</v>
      </c>
      <c r="N266" s="8" t="s">
        <v>95</v>
      </c>
      <c r="O266" s="4">
        <v>4.3999999999999997E-2</v>
      </c>
      <c r="P266">
        <v>4.3999999999999995</v>
      </c>
    </row>
    <row r="267" spans="1:16" x14ac:dyDescent="0.35">
      <c r="A267" s="30" t="s">
        <v>287</v>
      </c>
      <c r="B267" s="31">
        <v>4.1000000000000002E-2</v>
      </c>
      <c r="C267" s="32">
        <v>4.1000000000000005</v>
      </c>
      <c r="N267" s="8" t="s">
        <v>197</v>
      </c>
      <c r="O267" s="4">
        <v>4.3999999999999997E-2</v>
      </c>
      <c r="P267">
        <v>4.3999999999999995</v>
      </c>
    </row>
    <row r="268" spans="1:16" x14ac:dyDescent="0.35">
      <c r="A268" s="30" t="s">
        <v>55</v>
      </c>
      <c r="B268" s="31">
        <v>0.04</v>
      </c>
      <c r="C268" s="32">
        <v>4</v>
      </c>
      <c r="N268" s="8" t="s">
        <v>260</v>
      </c>
      <c r="O268" s="4">
        <v>4.3999999999999997E-2</v>
      </c>
      <c r="P268">
        <v>4.3999999999999995</v>
      </c>
    </row>
    <row r="269" spans="1:16" x14ac:dyDescent="0.35">
      <c r="A269" s="30" t="s">
        <v>131</v>
      </c>
      <c r="B269" s="31">
        <v>0.04</v>
      </c>
      <c r="C269" s="32">
        <v>4</v>
      </c>
      <c r="N269" s="8" t="s">
        <v>205</v>
      </c>
      <c r="O269" s="4">
        <v>4.2999999999999997E-2</v>
      </c>
      <c r="P269">
        <v>4.3</v>
      </c>
    </row>
    <row r="270" spans="1:16" x14ac:dyDescent="0.35">
      <c r="A270" s="30" t="s">
        <v>201</v>
      </c>
      <c r="B270" s="31">
        <v>3.9E-2</v>
      </c>
      <c r="C270" s="32">
        <v>3.9</v>
      </c>
      <c r="N270" s="8" t="s">
        <v>44</v>
      </c>
      <c r="O270" s="4">
        <v>4.2000000000000003E-2</v>
      </c>
      <c r="P270">
        <v>4.2</v>
      </c>
    </row>
    <row r="271" spans="1:16" x14ac:dyDescent="0.35">
      <c r="A271" s="30" t="s">
        <v>18</v>
      </c>
      <c r="B271" s="31">
        <v>3.7999999999999999E-2</v>
      </c>
      <c r="C271" s="32">
        <v>3.8</v>
      </c>
      <c r="N271" s="8" t="s">
        <v>64</v>
      </c>
      <c r="O271" s="4">
        <v>4.1000000000000002E-2</v>
      </c>
      <c r="P271">
        <v>4.1000000000000005</v>
      </c>
    </row>
    <row r="272" spans="1:16" x14ac:dyDescent="0.35">
      <c r="A272" s="30" t="s">
        <v>181</v>
      </c>
      <c r="B272" s="31">
        <v>3.7999999999999999E-2</v>
      </c>
      <c r="C272" s="32">
        <v>3.8</v>
      </c>
      <c r="N272" s="8" t="s">
        <v>153</v>
      </c>
      <c r="O272" s="4">
        <v>4.1000000000000002E-2</v>
      </c>
      <c r="P272">
        <v>4.1000000000000005</v>
      </c>
    </row>
    <row r="273" spans="1:16" x14ac:dyDescent="0.35">
      <c r="A273" s="30" t="s">
        <v>11</v>
      </c>
      <c r="B273" s="31">
        <v>3.6999999999999998E-2</v>
      </c>
      <c r="C273" s="32">
        <v>3.6999999999999997</v>
      </c>
      <c r="N273" s="8" t="s">
        <v>306</v>
      </c>
      <c r="O273" s="4">
        <v>4.1000000000000002E-2</v>
      </c>
      <c r="P273">
        <v>4.1000000000000005</v>
      </c>
    </row>
    <row r="274" spans="1:16" x14ac:dyDescent="0.35">
      <c r="A274" s="30" t="s">
        <v>169</v>
      </c>
      <c r="B274" s="31">
        <v>3.6999999999999998E-2</v>
      </c>
      <c r="C274" s="32">
        <v>3.6999999999999997</v>
      </c>
      <c r="N274" s="8" t="s">
        <v>18</v>
      </c>
      <c r="O274" s="4">
        <v>0.04</v>
      </c>
      <c r="P274">
        <v>4</v>
      </c>
    </row>
    <row r="275" spans="1:16" x14ac:dyDescent="0.35">
      <c r="A275" s="30" t="s">
        <v>173</v>
      </c>
      <c r="B275" s="31">
        <v>3.6999999999999998E-2</v>
      </c>
      <c r="C275" s="32">
        <v>3.6999999999999997</v>
      </c>
      <c r="N275" s="8" t="s">
        <v>256</v>
      </c>
      <c r="O275" s="4">
        <v>0.04</v>
      </c>
      <c r="P275">
        <v>4</v>
      </c>
    </row>
    <row r="276" spans="1:16" x14ac:dyDescent="0.35">
      <c r="A276" s="30" t="s">
        <v>232</v>
      </c>
      <c r="B276" s="31">
        <v>3.6999999999999998E-2</v>
      </c>
      <c r="C276" s="32">
        <v>3.6999999999999997</v>
      </c>
      <c r="N276" s="8" t="s">
        <v>204</v>
      </c>
      <c r="O276" s="4">
        <v>3.9E-2</v>
      </c>
      <c r="P276">
        <v>3.9</v>
      </c>
    </row>
    <row r="277" spans="1:16" x14ac:dyDescent="0.35">
      <c r="A277" s="30" t="s">
        <v>256</v>
      </c>
      <c r="B277" s="31">
        <v>3.6999999999999998E-2</v>
      </c>
      <c r="C277" s="32">
        <v>3.6999999999999997</v>
      </c>
      <c r="N277" s="8" t="s">
        <v>225</v>
      </c>
      <c r="O277" s="4">
        <v>3.9E-2</v>
      </c>
      <c r="P277">
        <v>3.9</v>
      </c>
    </row>
    <row r="278" spans="1:16" x14ac:dyDescent="0.35">
      <c r="A278" s="30" t="s">
        <v>13</v>
      </c>
      <c r="B278" s="31">
        <v>3.5999999999999997E-2</v>
      </c>
      <c r="C278" s="32">
        <v>3.5999999999999996</v>
      </c>
      <c r="N278" s="8" t="s">
        <v>267</v>
      </c>
      <c r="O278" s="4">
        <v>3.9E-2</v>
      </c>
      <c r="P278">
        <v>3.9</v>
      </c>
    </row>
    <row r="279" spans="1:16" x14ac:dyDescent="0.35">
      <c r="A279" s="30" t="s">
        <v>196</v>
      </c>
      <c r="B279" s="31">
        <v>3.5999999999999997E-2</v>
      </c>
      <c r="C279" s="32">
        <v>3.5999999999999996</v>
      </c>
      <c r="N279" s="8" t="s">
        <v>109</v>
      </c>
      <c r="O279" s="4">
        <v>3.7999999999999999E-2</v>
      </c>
      <c r="P279">
        <v>3.8</v>
      </c>
    </row>
    <row r="280" spans="1:16" x14ac:dyDescent="0.35">
      <c r="A280" s="30" t="s">
        <v>299</v>
      </c>
      <c r="B280" s="31">
        <v>3.4000000000000002E-2</v>
      </c>
      <c r="C280" s="32">
        <v>3.4000000000000004</v>
      </c>
      <c r="N280" s="8" t="s">
        <v>166</v>
      </c>
      <c r="O280" s="4">
        <v>3.7999999999999999E-2</v>
      </c>
      <c r="P280">
        <v>3.8</v>
      </c>
    </row>
    <row r="281" spans="1:16" x14ac:dyDescent="0.35">
      <c r="A281" s="30" t="s">
        <v>9</v>
      </c>
      <c r="B281" s="31">
        <v>3.3000000000000002E-2</v>
      </c>
      <c r="C281" s="32">
        <v>3.3000000000000003</v>
      </c>
      <c r="N281" s="8" t="s">
        <v>181</v>
      </c>
      <c r="O281" s="4">
        <v>3.7999999999999999E-2</v>
      </c>
      <c r="P281">
        <v>3.8</v>
      </c>
    </row>
    <row r="282" spans="1:16" x14ac:dyDescent="0.35">
      <c r="A282" s="30" t="s">
        <v>109</v>
      </c>
      <c r="B282" s="31">
        <v>3.3000000000000002E-2</v>
      </c>
      <c r="C282" s="32">
        <v>3.3000000000000003</v>
      </c>
      <c r="N282" s="8" t="s">
        <v>13</v>
      </c>
      <c r="O282" s="4">
        <v>3.6999999999999998E-2</v>
      </c>
      <c r="P282">
        <v>3.6999999999999997</v>
      </c>
    </row>
    <row r="283" spans="1:16" x14ac:dyDescent="0.35">
      <c r="A283" s="30" t="s">
        <v>301</v>
      </c>
      <c r="B283" s="31">
        <v>3.3000000000000002E-2</v>
      </c>
      <c r="C283" s="32">
        <v>3.3000000000000003</v>
      </c>
      <c r="N283" s="8" t="s">
        <v>31</v>
      </c>
      <c r="O283" s="4">
        <v>3.6999999999999998E-2</v>
      </c>
      <c r="P283">
        <v>3.6999999999999997</v>
      </c>
    </row>
    <row r="284" spans="1:16" x14ac:dyDescent="0.35">
      <c r="A284" s="30" t="s">
        <v>71</v>
      </c>
      <c r="B284" s="31">
        <v>3.2000000000000001E-2</v>
      </c>
      <c r="C284" s="32">
        <v>3.2</v>
      </c>
      <c r="N284" s="8" t="s">
        <v>77</v>
      </c>
      <c r="O284" s="4">
        <v>3.6999999999999998E-2</v>
      </c>
      <c r="P284">
        <v>3.6999999999999997</v>
      </c>
    </row>
    <row r="285" spans="1:16" x14ac:dyDescent="0.35">
      <c r="A285" s="30" t="s">
        <v>204</v>
      </c>
      <c r="B285" s="31">
        <v>3.2000000000000001E-2</v>
      </c>
      <c r="C285" s="32">
        <v>3.2</v>
      </c>
      <c r="N285" s="8" t="s">
        <v>202</v>
      </c>
      <c r="O285" s="4">
        <v>3.6999999999999998E-2</v>
      </c>
      <c r="P285">
        <v>3.6999999999999997</v>
      </c>
    </row>
    <row r="286" spans="1:16" x14ac:dyDescent="0.35">
      <c r="A286" s="30" t="s">
        <v>289</v>
      </c>
      <c r="B286" s="31">
        <v>3.2000000000000001E-2</v>
      </c>
      <c r="C286" s="32">
        <v>3.2</v>
      </c>
      <c r="N286" s="8" t="s">
        <v>232</v>
      </c>
      <c r="O286" s="4">
        <v>3.6999999999999998E-2</v>
      </c>
      <c r="P286">
        <v>3.6999999999999997</v>
      </c>
    </row>
    <row r="287" spans="1:16" x14ac:dyDescent="0.35">
      <c r="A287" s="30" t="s">
        <v>73</v>
      </c>
      <c r="B287" s="31">
        <v>3.1E-2</v>
      </c>
      <c r="C287" s="32">
        <v>3.1</v>
      </c>
      <c r="N287" s="8" t="s">
        <v>222</v>
      </c>
      <c r="O287" s="4">
        <v>3.5999999999999997E-2</v>
      </c>
      <c r="P287">
        <v>3.5999999999999996</v>
      </c>
    </row>
    <row r="288" spans="1:16" x14ac:dyDescent="0.35">
      <c r="A288" s="30" t="s">
        <v>33</v>
      </c>
      <c r="B288" s="31">
        <v>0.03</v>
      </c>
      <c r="C288" s="32">
        <v>3</v>
      </c>
      <c r="N288" s="8" t="s">
        <v>65</v>
      </c>
      <c r="O288" s="4">
        <v>3.5000000000000003E-2</v>
      </c>
      <c r="P288">
        <v>3.5000000000000004</v>
      </c>
    </row>
    <row r="289" spans="1:16" x14ac:dyDescent="0.35">
      <c r="A289" s="30" t="s">
        <v>38</v>
      </c>
      <c r="B289" s="31">
        <v>0.03</v>
      </c>
      <c r="C289" s="32">
        <v>3</v>
      </c>
      <c r="N289" s="8" t="s">
        <v>152</v>
      </c>
      <c r="O289" s="4">
        <v>3.5000000000000003E-2</v>
      </c>
      <c r="P289">
        <v>3.5000000000000004</v>
      </c>
    </row>
    <row r="290" spans="1:16" x14ac:dyDescent="0.35">
      <c r="A290" s="30" t="s">
        <v>39</v>
      </c>
      <c r="B290" s="31">
        <v>0.03</v>
      </c>
      <c r="C290" s="32">
        <v>3</v>
      </c>
      <c r="N290" s="8" t="s">
        <v>182</v>
      </c>
      <c r="O290" s="4">
        <v>3.5000000000000003E-2</v>
      </c>
      <c r="P290">
        <v>3.5000000000000004</v>
      </c>
    </row>
    <row r="291" spans="1:16" x14ac:dyDescent="0.35">
      <c r="A291" s="30" t="s">
        <v>67</v>
      </c>
      <c r="B291" s="31">
        <v>0.03</v>
      </c>
      <c r="C291" s="32">
        <v>3</v>
      </c>
      <c r="N291" s="8" t="s">
        <v>288</v>
      </c>
      <c r="O291" s="4">
        <v>3.5000000000000003E-2</v>
      </c>
      <c r="P291">
        <v>3.5000000000000004</v>
      </c>
    </row>
    <row r="292" spans="1:16" x14ac:dyDescent="0.35">
      <c r="A292" s="30" t="s">
        <v>206</v>
      </c>
      <c r="B292" s="31">
        <v>0.03</v>
      </c>
      <c r="C292" s="32">
        <v>3</v>
      </c>
      <c r="N292" s="8" t="s">
        <v>85</v>
      </c>
      <c r="O292" s="4">
        <v>3.4000000000000002E-2</v>
      </c>
      <c r="P292">
        <v>3.4000000000000004</v>
      </c>
    </row>
    <row r="293" spans="1:16" x14ac:dyDescent="0.35">
      <c r="A293" s="30" t="s">
        <v>228</v>
      </c>
      <c r="B293" s="31">
        <v>0.03</v>
      </c>
      <c r="C293" s="32">
        <v>3</v>
      </c>
      <c r="N293" s="8" t="s">
        <v>183</v>
      </c>
      <c r="O293" s="4">
        <v>3.3000000000000002E-2</v>
      </c>
      <c r="P293">
        <v>3.3000000000000003</v>
      </c>
    </row>
    <row r="294" spans="1:16" x14ac:dyDescent="0.35">
      <c r="A294" s="30" t="s">
        <v>288</v>
      </c>
      <c r="B294" s="31">
        <v>0.03</v>
      </c>
      <c r="C294" s="32">
        <v>3</v>
      </c>
      <c r="N294" s="8" t="s">
        <v>287</v>
      </c>
      <c r="O294" s="4">
        <v>3.3000000000000002E-2</v>
      </c>
      <c r="P294">
        <v>3.3000000000000003</v>
      </c>
    </row>
    <row r="295" spans="1:16" x14ac:dyDescent="0.35">
      <c r="A295" s="30" t="s">
        <v>180</v>
      </c>
      <c r="B295" s="31">
        <v>2.9000000000000001E-2</v>
      </c>
      <c r="C295" s="32">
        <v>2.9000000000000004</v>
      </c>
      <c r="N295" s="8" t="s">
        <v>289</v>
      </c>
      <c r="O295" s="4">
        <v>3.3000000000000002E-2</v>
      </c>
      <c r="P295">
        <v>3.3000000000000003</v>
      </c>
    </row>
    <row r="296" spans="1:16" x14ac:dyDescent="0.35">
      <c r="A296" s="30" t="s">
        <v>94</v>
      </c>
      <c r="B296" s="31">
        <v>2.7E-2</v>
      </c>
      <c r="C296" s="32">
        <v>2.7</v>
      </c>
      <c r="N296" s="8" t="s">
        <v>33</v>
      </c>
      <c r="O296" s="4">
        <v>3.2000000000000001E-2</v>
      </c>
      <c r="P296">
        <v>3.2</v>
      </c>
    </row>
    <row r="297" spans="1:16" x14ac:dyDescent="0.35">
      <c r="A297" s="30" t="s">
        <v>199</v>
      </c>
      <c r="B297" s="31">
        <v>2.7E-2</v>
      </c>
      <c r="C297" s="32">
        <v>2.7</v>
      </c>
      <c r="N297" s="8" t="s">
        <v>94</v>
      </c>
      <c r="O297" s="4">
        <v>3.1E-2</v>
      </c>
      <c r="P297">
        <v>3.1</v>
      </c>
    </row>
    <row r="298" spans="1:16" x14ac:dyDescent="0.35">
      <c r="A298" s="30" t="s">
        <v>240</v>
      </c>
      <c r="B298" s="31">
        <v>2.7E-2</v>
      </c>
      <c r="C298" s="32">
        <v>2.7</v>
      </c>
      <c r="N298" s="8" t="s">
        <v>301</v>
      </c>
      <c r="O298" s="4">
        <v>3.1E-2</v>
      </c>
      <c r="P298">
        <v>3.1</v>
      </c>
    </row>
    <row r="299" spans="1:16" x14ac:dyDescent="0.35">
      <c r="A299" s="30" t="s">
        <v>65</v>
      </c>
      <c r="B299" s="31">
        <v>2.5999999999999999E-2</v>
      </c>
      <c r="C299" s="32">
        <v>2.6</v>
      </c>
      <c r="N299" s="8" t="s">
        <v>38</v>
      </c>
      <c r="O299" s="4">
        <v>0.03</v>
      </c>
      <c r="P299">
        <v>3</v>
      </c>
    </row>
    <row r="300" spans="1:16" x14ac:dyDescent="0.35">
      <c r="A300" s="30" t="s">
        <v>222</v>
      </c>
      <c r="B300" s="31">
        <v>2.5999999999999999E-2</v>
      </c>
      <c r="C300" s="32">
        <v>2.6</v>
      </c>
      <c r="N300" s="8" t="s">
        <v>118</v>
      </c>
      <c r="O300" s="4">
        <v>2.8000000000000001E-2</v>
      </c>
      <c r="P300">
        <v>2.8000000000000003</v>
      </c>
    </row>
    <row r="301" spans="1:16" x14ac:dyDescent="0.35">
      <c r="A301" s="30" t="s">
        <v>40</v>
      </c>
      <c r="B301" s="31">
        <v>2.5000000000000001E-2</v>
      </c>
      <c r="C301" s="32">
        <v>2.5</v>
      </c>
      <c r="N301" s="8" t="s">
        <v>219</v>
      </c>
      <c r="O301" s="4">
        <v>2.8000000000000001E-2</v>
      </c>
      <c r="P301">
        <v>2.8000000000000003</v>
      </c>
    </row>
    <row r="302" spans="1:16" x14ac:dyDescent="0.35">
      <c r="A302" s="30" t="s">
        <v>52</v>
      </c>
      <c r="B302" s="31">
        <v>2.4E-2</v>
      </c>
      <c r="C302" s="32">
        <v>2.4</v>
      </c>
      <c r="N302" s="8" t="s">
        <v>240</v>
      </c>
      <c r="O302" s="4">
        <v>2.8000000000000001E-2</v>
      </c>
      <c r="P302">
        <v>2.8000000000000003</v>
      </c>
    </row>
    <row r="303" spans="1:16" x14ac:dyDescent="0.35">
      <c r="A303" s="30" t="s">
        <v>166</v>
      </c>
      <c r="B303" s="31">
        <v>2.4E-2</v>
      </c>
      <c r="C303" s="32">
        <v>2.4</v>
      </c>
      <c r="N303" s="8" t="s">
        <v>121</v>
      </c>
      <c r="O303" s="4">
        <v>2.7E-2</v>
      </c>
      <c r="P303">
        <v>2.7</v>
      </c>
    </row>
    <row r="304" spans="1:16" x14ac:dyDescent="0.35">
      <c r="A304" s="30" t="s">
        <v>219</v>
      </c>
      <c r="B304" s="31">
        <v>2.4E-2</v>
      </c>
      <c r="C304" s="32">
        <v>2.4</v>
      </c>
      <c r="N304" s="8" t="s">
        <v>228</v>
      </c>
      <c r="O304" s="4">
        <v>2.7E-2</v>
      </c>
      <c r="P304">
        <v>2.7</v>
      </c>
    </row>
    <row r="305" spans="1:16" x14ac:dyDescent="0.35">
      <c r="A305" s="30" t="s">
        <v>176</v>
      </c>
      <c r="B305" s="31">
        <v>2.3E-2</v>
      </c>
      <c r="C305" s="32">
        <v>2.2999999999999998</v>
      </c>
      <c r="N305" s="8" t="s">
        <v>43</v>
      </c>
      <c r="O305" s="4">
        <v>2.5999999999999999E-2</v>
      </c>
      <c r="P305">
        <v>2.6</v>
      </c>
    </row>
    <row r="306" spans="1:16" x14ac:dyDescent="0.35">
      <c r="A306" s="30" t="s">
        <v>126</v>
      </c>
      <c r="B306" s="31">
        <v>2.1999999999999999E-2</v>
      </c>
      <c r="C306" s="32">
        <v>2.1999999999999997</v>
      </c>
      <c r="N306" s="8" t="s">
        <v>126</v>
      </c>
      <c r="O306" s="4">
        <v>2.5999999999999999E-2</v>
      </c>
      <c r="P306">
        <v>2.6</v>
      </c>
    </row>
    <row r="307" spans="1:16" x14ac:dyDescent="0.35">
      <c r="A307" s="30" t="s">
        <v>77</v>
      </c>
      <c r="B307" s="31">
        <v>2.1000000000000001E-2</v>
      </c>
      <c r="C307" s="32">
        <v>2.1</v>
      </c>
      <c r="N307" s="8" t="s">
        <v>151</v>
      </c>
      <c r="O307" s="4">
        <v>2.5999999999999999E-2</v>
      </c>
      <c r="P307">
        <v>2.6</v>
      </c>
    </row>
    <row r="308" spans="1:16" x14ac:dyDescent="0.35">
      <c r="A308" s="30" t="s">
        <v>101</v>
      </c>
      <c r="B308" s="31">
        <v>0.02</v>
      </c>
      <c r="C308" s="32">
        <v>2</v>
      </c>
      <c r="N308" s="8" t="s">
        <v>176</v>
      </c>
      <c r="O308" s="4">
        <v>2.5000000000000001E-2</v>
      </c>
      <c r="P308">
        <v>2.5</v>
      </c>
    </row>
    <row r="309" spans="1:16" x14ac:dyDescent="0.35">
      <c r="A309" s="30" t="s">
        <v>285</v>
      </c>
      <c r="B309" s="31">
        <v>0.02</v>
      </c>
      <c r="C309" s="32">
        <v>2</v>
      </c>
      <c r="N309" s="8" t="s">
        <v>41</v>
      </c>
      <c r="O309" s="4">
        <v>2.4E-2</v>
      </c>
      <c r="P309">
        <v>2.4</v>
      </c>
    </row>
    <row r="310" spans="1:16" x14ac:dyDescent="0.35">
      <c r="A310" s="30" t="s">
        <v>85</v>
      </c>
      <c r="B310" s="31">
        <v>1.7999999999999999E-2</v>
      </c>
      <c r="C310" s="32">
        <v>1.7999999999999998</v>
      </c>
      <c r="N310" s="8" t="s">
        <v>212</v>
      </c>
      <c r="O310" s="4">
        <v>2.4E-2</v>
      </c>
      <c r="P310">
        <v>2.4</v>
      </c>
    </row>
    <row r="311" spans="1:16" x14ac:dyDescent="0.35">
      <c r="A311" s="30" t="s">
        <v>43</v>
      </c>
      <c r="B311" s="31">
        <v>1.7000000000000001E-2</v>
      </c>
      <c r="C311" s="32">
        <v>1.7000000000000002</v>
      </c>
      <c r="N311" s="8" t="s">
        <v>280</v>
      </c>
      <c r="O311" s="4">
        <v>2.4E-2</v>
      </c>
      <c r="P311">
        <v>2.4</v>
      </c>
    </row>
    <row r="312" spans="1:16" x14ac:dyDescent="0.35">
      <c r="A312" s="30" t="s">
        <v>106</v>
      </c>
      <c r="B312" s="31">
        <v>1.7000000000000001E-2</v>
      </c>
      <c r="C312" s="32">
        <v>1.7000000000000002</v>
      </c>
      <c r="N312" s="8" t="s">
        <v>263</v>
      </c>
      <c r="O312" s="4">
        <v>2.3E-2</v>
      </c>
      <c r="P312">
        <v>2.2999999999999998</v>
      </c>
    </row>
    <row r="313" spans="1:16" x14ac:dyDescent="0.35">
      <c r="A313" s="30" t="s">
        <v>121</v>
      </c>
      <c r="B313" s="31">
        <v>1.4999999999999999E-2</v>
      </c>
      <c r="C313" s="32">
        <v>1.5</v>
      </c>
      <c r="N313" s="8" t="s">
        <v>39</v>
      </c>
      <c r="O313" s="4">
        <v>2.1999999999999999E-2</v>
      </c>
      <c r="P313">
        <v>2.1999999999999997</v>
      </c>
    </row>
    <row r="314" spans="1:16" x14ac:dyDescent="0.35">
      <c r="A314" s="30" t="s">
        <v>41</v>
      </c>
      <c r="B314" s="31">
        <v>1.4E-2</v>
      </c>
      <c r="C314" s="32">
        <v>1.4000000000000001</v>
      </c>
      <c r="N314" s="8" t="s">
        <v>40</v>
      </c>
      <c r="O314" s="4">
        <v>2.1999999999999999E-2</v>
      </c>
      <c r="P314">
        <v>2.1999999999999997</v>
      </c>
    </row>
    <row r="315" spans="1:16" x14ac:dyDescent="0.35">
      <c r="A315" s="30" t="s">
        <v>212</v>
      </c>
      <c r="B315" s="31">
        <v>1.4E-2</v>
      </c>
      <c r="C315" s="32">
        <v>1.4000000000000001</v>
      </c>
      <c r="N315" s="8" t="s">
        <v>86</v>
      </c>
      <c r="O315" s="4">
        <v>2.1999999999999999E-2</v>
      </c>
      <c r="P315">
        <v>2.1999999999999997</v>
      </c>
    </row>
    <row r="316" spans="1:16" x14ac:dyDescent="0.35">
      <c r="A316" s="30" t="s">
        <v>280</v>
      </c>
      <c r="B316" s="31">
        <v>1.2999999999999999E-2</v>
      </c>
      <c r="C316" s="32">
        <v>1.3</v>
      </c>
      <c r="N316" s="8" t="s">
        <v>106</v>
      </c>
      <c r="O316" s="4">
        <v>1.9E-2</v>
      </c>
      <c r="P316">
        <v>1.9</v>
      </c>
    </row>
    <row r="317" spans="1:16" x14ac:dyDescent="0.35">
      <c r="A317" s="30" t="s">
        <v>307</v>
      </c>
      <c r="B317" s="31">
        <v>1.2999999999999999E-2</v>
      </c>
      <c r="C317" s="32">
        <v>1.3</v>
      </c>
      <c r="N317" s="8" t="s">
        <v>307</v>
      </c>
      <c r="O317" s="4">
        <v>1.9E-2</v>
      </c>
      <c r="P317">
        <v>1.9</v>
      </c>
    </row>
    <row r="318" spans="1:16" x14ac:dyDescent="0.35">
      <c r="A318" s="30" t="s">
        <v>151</v>
      </c>
      <c r="B318" s="31">
        <v>0.01</v>
      </c>
      <c r="C318" s="32">
        <v>1</v>
      </c>
      <c r="N318" s="8" t="s">
        <v>101</v>
      </c>
      <c r="O318" s="4">
        <v>1.0999999999999999E-2</v>
      </c>
      <c r="P318">
        <v>1.0999999999999999</v>
      </c>
    </row>
    <row r="319" spans="1:16" x14ac:dyDescent="0.35">
      <c r="A319" s="30" t="s">
        <v>182</v>
      </c>
      <c r="B319" s="31">
        <v>7.0000000000000001E-3</v>
      </c>
      <c r="C319" s="32">
        <v>0.70000000000000007</v>
      </c>
      <c r="N319" s="8" t="s">
        <v>285</v>
      </c>
      <c r="O319" s="4">
        <v>0.01</v>
      </c>
      <c r="P319">
        <v>1</v>
      </c>
    </row>
  </sheetData>
  <sortState xmlns:xlrd2="http://schemas.microsoft.com/office/spreadsheetml/2017/richdata2" ref="A3:B319">
    <sortCondition descending="1" ref="B3"/>
  </sortState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48C7-2CF7-4A1C-9273-901EF86DDC65}">
  <dimension ref="A1:N9"/>
  <sheetViews>
    <sheetView topLeftCell="A12" workbookViewId="0">
      <selection activeCell="J26" sqref="J26"/>
    </sheetView>
  </sheetViews>
  <sheetFormatPr defaultRowHeight="14.5" x14ac:dyDescent="0.35"/>
  <cols>
    <col min="1" max="1" width="10.81640625" bestFit="1" customWidth="1"/>
    <col min="2" max="2" width="11.90625" bestFit="1" customWidth="1"/>
    <col min="3" max="3" width="11.7265625" bestFit="1" customWidth="1"/>
    <col min="4" max="4" width="9.453125" bestFit="1" customWidth="1"/>
    <col min="5" max="5" width="19.54296875" bestFit="1" customWidth="1"/>
    <col min="10" max="10" width="10.81640625" bestFit="1" customWidth="1"/>
    <col min="11" max="11" width="11.90625" bestFit="1" customWidth="1"/>
    <col min="12" max="12" width="11.7265625" bestFit="1" customWidth="1"/>
    <col min="13" max="13" width="9.453125" bestFit="1" customWidth="1"/>
    <col min="14" max="14" width="19.54296875" bestFit="1" customWidth="1"/>
  </cols>
  <sheetData>
    <row r="1" spans="1:14" ht="18.5" x14ac:dyDescent="0.35">
      <c r="A1" s="42">
        <v>2016</v>
      </c>
      <c r="J1" s="43">
        <v>2015</v>
      </c>
    </row>
    <row r="2" spans="1:14" x14ac:dyDescent="0.35">
      <c r="A2" s="68" t="s">
        <v>325</v>
      </c>
      <c r="B2" s="68"/>
      <c r="C2" s="68"/>
      <c r="J2" s="68" t="s">
        <v>325</v>
      </c>
      <c r="K2" s="68"/>
      <c r="L2" s="68"/>
    </row>
    <row r="3" spans="1:14" s="44" customFormat="1" x14ac:dyDescent="0.35">
      <c r="A3" s="36" t="s">
        <v>330</v>
      </c>
      <c r="B3" s="36" t="s">
        <v>331</v>
      </c>
      <c r="C3" s="36" t="s">
        <v>332</v>
      </c>
      <c r="D3" s="36" t="s">
        <v>326</v>
      </c>
      <c r="E3" s="36" t="s">
        <v>335</v>
      </c>
      <c r="J3" s="36" t="s">
        <v>330</v>
      </c>
      <c r="K3" s="36" t="s">
        <v>331</v>
      </c>
      <c r="L3" s="36" t="s">
        <v>332</v>
      </c>
      <c r="M3" s="36" t="s">
        <v>326</v>
      </c>
      <c r="N3" s="36" t="s">
        <v>335</v>
      </c>
    </row>
    <row r="4" spans="1:14" x14ac:dyDescent="0.35">
      <c r="A4" s="28">
        <v>0.20000000000000007</v>
      </c>
      <c r="B4" s="28">
        <v>9.3166666666666647</v>
      </c>
      <c r="C4" s="28">
        <v>4.758333333333332</v>
      </c>
      <c r="D4" s="45">
        <v>214</v>
      </c>
      <c r="E4" s="45">
        <f>SUM($D$4:D4)</f>
        <v>214</v>
      </c>
      <c r="J4" s="28">
        <v>0.5</v>
      </c>
      <c r="K4" s="28">
        <v>9.5833333333333339</v>
      </c>
      <c r="L4" s="28">
        <v>5.041666666666667</v>
      </c>
      <c r="M4" s="45">
        <v>202</v>
      </c>
      <c r="N4" s="45">
        <f>SUM($M$4:M4)</f>
        <v>202</v>
      </c>
    </row>
    <row r="5" spans="1:14" x14ac:dyDescent="0.35">
      <c r="A5" s="28">
        <v>9.3166666666666647</v>
      </c>
      <c r="B5" s="28">
        <v>18.43333333333333</v>
      </c>
      <c r="C5" s="28">
        <v>13.874999999999996</v>
      </c>
      <c r="D5" s="45">
        <v>71</v>
      </c>
      <c r="E5" s="45">
        <f>SUM($D$4:D5)</f>
        <v>285</v>
      </c>
      <c r="J5" s="28">
        <v>9.5833333333333339</v>
      </c>
      <c r="K5" s="28">
        <v>18.666666666666668</v>
      </c>
      <c r="L5" s="28">
        <v>14.125</v>
      </c>
      <c r="M5" s="45">
        <v>82</v>
      </c>
      <c r="N5" s="45">
        <f>SUM($M$4:M5)</f>
        <v>284</v>
      </c>
    </row>
    <row r="6" spans="1:14" x14ac:dyDescent="0.35">
      <c r="A6" s="28">
        <v>18.43333333333333</v>
      </c>
      <c r="B6" s="28">
        <v>27.549999999999997</v>
      </c>
      <c r="C6" s="28">
        <v>22.991666666666664</v>
      </c>
      <c r="D6" s="45">
        <v>18</v>
      </c>
      <c r="E6" s="45">
        <f>SUM($D$4:D6)</f>
        <v>303</v>
      </c>
      <c r="J6" s="28">
        <v>18.666666666666668</v>
      </c>
      <c r="K6" s="28">
        <v>27.75</v>
      </c>
      <c r="L6" s="28">
        <v>23.208333333333336</v>
      </c>
      <c r="M6" s="45">
        <v>19</v>
      </c>
      <c r="N6" s="45">
        <f>SUM($M$4:M6)</f>
        <v>303</v>
      </c>
    </row>
    <row r="7" spans="1:14" x14ac:dyDescent="0.35">
      <c r="A7" s="28">
        <v>27.549999999999997</v>
      </c>
      <c r="B7" s="28">
        <v>36.666666666666664</v>
      </c>
      <c r="C7" s="28">
        <v>32.108333333333334</v>
      </c>
      <c r="D7" s="45">
        <v>9</v>
      </c>
      <c r="E7" s="45">
        <f>SUM($D$4:D7)</f>
        <v>312</v>
      </c>
      <c r="J7" s="28">
        <v>27.75</v>
      </c>
      <c r="K7" s="28">
        <v>36.833333333333336</v>
      </c>
      <c r="L7" s="28">
        <v>32.291666666666671</v>
      </c>
      <c r="M7" s="45">
        <v>11</v>
      </c>
      <c r="N7" s="45">
        <f>SUM($M$4:M7)</f>
        <v>314</v>
      </c>
    </row>
    <row r="8" spans="1:14" x14ac:dyDescent="0.35">
      <c r="A8" s="28">
        <v>36.666666666666664</v>
      </c>
      <c r="B8" s="28">
        <v>45.783333333333331</v>
      </c>
      <c r="C8" s="28">
        <v>41.224999999999994</v>
      </c>
      <c r="D8" s="45">
        <v>4</v>
      </c>
      <c r="E8" s="45">
        <f>SUM($D$4:D8)</f>
        <v>316</v>
      </c>
      <c r="J8" s="28">
        <v>36.833333333333336</v>
      </c>
      <c r="K8" s="28">
        <v>45.916666666666671</v>
      </c>
      <c r="L8" s="28">
        <v>41.375</v>
      </c>
      <c r="M8" s="45">
        <v>2</v>
      </c>
      <c r="N8" s="45">
        <f>SUM($M$4:M8)</f>
        <v>316</v>
      </c>
    </row>
    <row r="9" spans="1:14" x14ac:dyDescent="0.35">
      <c r="A9" s="28">
        <v>45.783333333333331</v>
      </c>
      <c r="B9" s="28">
        <v>54.9</v>
      </c>
      <c r="C9" s="28">
        <v>50.341666666666669</v>
      </c>
      <c r="D9" s="45">
        <v>1</v>
      </c>
      <c r="E9" s="45">
        <f>SUM($D$4:D9)</f>
        <v>317</v>
      </c>
      <c r="J9" s="28">
        <v>45.916666666666671</v>
      </c>
      <c r="K9" s="28">
        <v>55.000000000000007</v>
      </c>
      <c r="L9" s="28">
        <v>50.458333333333343</v>
      </c>
      <c r="M9" s="45">
        <v>1</v>
      </c>
      <c r="N9" s="45">
        <f>SUM($M$4:M9)</f>
        <v>317</v>
      </c>
    </row>
  </sheetData>
  <mergeCells count="2">
    <mergeCell ref="A2:C2"/>
    <mergeCell ref="J2:L2"/>
  </mergeCells>
  <pageMargins left="0.7" right="0.7" top="0.75" bottom="0.75" header="0.3" footer="0.3"/>
  <ignoredErrors>
    <ignoredError sqref="E5 E6:E8 N5:N8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2F4B-F6D9-4CEC-9213-2BA439423B49}">
  <dimension ref="A1:L318"/>
  <sheetViews>
    <sheetView workbookViewId="0">
      <selection activeCell="A20" sqref="A20"/>
    </sheetView>
  </sheetViews>
  <sheetFormatPr defaultRowHeight="14.5" x14ac:dyDescent="0.35"/>
  <cols>
    <col min="1" max="1" width="24.08984375" bestFit="1" customWidth="1"/>
    <col min="2" max="3" width="25" bestFit="1" customWidth="1"/>
    <col min="6" max="6" width="16.81640625" bestFit="1" customWidth="1"/>
    <col min="9" max="9" width="16.81640625" bestFit="1" customWidth="1"/>
  </cols>
  <sheetData>
    <row r="1" spans="1:12" ht="19" thickBot="1" x14ac:dyDescent="0.4">
      <c r="A1" s="7" t="s">
        <v>317</v>
      </c>
      <c r="B1" s="2" t="s">
        <v>319</v>
      </c>
      <c r="C1" s="2" t="s">
        <v>321</v>
      </c>
      <c r="F1" s="42">
        <v>2016</v>
      </c>
      <c r="G1" s="48"/>
      <c r="I1" s="43">
        <v>2015</v>
      </c>
    </row>
    <row r="2" spans="1:12" ht="15.5" thickTop="1" thickBot="1" x14ac:dyDescent="0.4">
      <c r="A2" s="8" t="s">
        <v>0</v>
      </c>
      <c r="B2" s="3">
        <v>1.71</v>
      </c>
      <c r="C2" s="3">
        <v>1.69</v>
      </c>
      <c r="F2" s="46"/>
      <c r="G2" s="46"/>
      <c r="I2" s="46"/>
      <c r="J2" s="46"/>
    </row>
    <row r="3" spans="1:12" x14ac:dyDescent="0.35">
      <c r="A3" s="8" t="s">
        <v>1</v>
      </c>
      <c r="B3" s="3">
        <v>1.42</v>
      </c>
      <c r="C3" s="3">
        <v>1.46</v>
      </c>
      <c r="F3" s="46" t="s">
        <v>336</v>
      </c>
      <c r="G3" s="49">
        <v>1.7153627760252355</v>
      </c>
      <c r="H3" s="15"/>
      <c r="I3" s="46" t="s">
        <v>336</v>
      </c>
      <c r="J3" s="49">
        <v>1.6910410094637218</v>
      </c>
      <c r="K3" s="48"/>
      <c r="L3" s="48"/>
    </row>
    <row r="4" spans="1:12" x14ac:dyDescent="0.35">
      <c r="A4" s="8" t="s">
        <v>2</v>
      </c>
      <c r="B4" s="3">
        <v>1.69</v>
      </c>
      <c r="C4" s="3">
        <v>1.75</v>
      </c>
      <c r="F4" s="46" t="s">
        <v>337</v>
      </c>
      <c r="G4" s="49">
        <v>1.679142267890301E-2</v>
      </c>
      <c r="H4" s="15"/>
      <c r="I4" s="46" t="s">
        <v>337</v>
      </c>
      <c r="J4" s="49">
        <v>1.639595016813215E-2</v>
      </c>
    </row>
    <row r="5" spans="1:12" x14ac:dyDescent="0.35">
      <c r="A5" s="8" t="s">
        <v>3</v>
      </c>
      <c r="B5" s="3">
        <v>1.38</v>
      </c>
      <c r="C5" s="3">
        <v>1.34</v>
      </c>
      <c r="F5" s="46" t="s">
        <v>338</v>
      </c>
      <c r="G5" s="49">
        <v>1.72</v>
      </c>
      <c r="H5" s="15"/>
      <c r="I5" s="46" t="s">
        <v>338</v>
      </c>
      <c r="J5" s="49">
        <v>1.68</v>
      </c>
    </row>
    <row r="6" spans="1:12" x14ac:dyDescent="0.35">
      <c r="A6" s="8" t="s">
        <v>4</v>
      </c>
      <c r="B6" s="3">
        <v>1.31</v>
      </c>
      <c r="C6" s="3">
        <v>1.33</v>
      </c>
      <c r="F6" s="46" t="s">
        <v>339</v>
      </c>
      <c r="G6" s="49">
        <v>1.69</v>
      </c>
      <c r="H6" s="15"/>
      <c r="I6" s="46" t="s">
        <v>339</v>
      </c>
      <c r="J6" s="49">
        <v>1.6</v>
      </c>
    </row>
    <row r="7" spans="1:12" x14ac:dyDescent="0.35">
      <c r="A7" s="8" t="s">
        <v>5</v>
      </c>
      <c r="B7" s="3">
        <v>1.73</v>
      </c>
      <c r="C7" s="3">
        <v>1.81</v>
      </c>
      <c r="F7" s="46" t="s">
        <v>340</v>
      </c>
      <c r="G7" s="49">
        <v>0.29896278122763098</v>
      </c>
      <c r="H7" s="15"/>
      <c r="I7" s="46" t="s">
        <v>340</v>
      </c>
      <c r="J7" s="49">
        <v>0.29192159335570167</v>
      </c>
    </row>
    <row r="8" spans="1:12" x14ac:dyDescent="0.35">
      <c r="A8" s="8" t="s">
        <v>6</v>
      </c>
      <c r="B8" s="3">
        <v>2.0099999999999998</v>
      </c>
      <c r="C8" s="3">
        <v>2.0499999999999998</v>
      </c>
      <c r="F8" s="46" t="s">
        <v>341</v>
      </c>
      <c r="G8" s="49">
        <v>8.9378744559360332E-2</v>
      </c>
      <c r="H8" s="15"/>
      <c r="I8" s="46" t="s">
        <v>341</v>
      </c>
      <c r="J8" s="49">
        <v>8.5218216667331634E-2</v>
      </c>
    </row>
    <row r="9" spans="1:12" x14ac:dyDescent="0.35">
      <c r="A9" s="8" t="s">
        <v>7</v>
      </c>
      <c r="B9" s="3">
        <v>1.84</v>
      </c>
      <c r="C9" s="3">
        <v>1.95</v>
      </c>
      <c r="F9" s="46" t="s">
        <v>342</v>
      </c>
      <c r="G9" s="49">
        <v>0.62716333462738527</v>
      </c>
      <c r="H9" s="15"/>
      <c r="I9" s="46" t="s">
        <v>342</v>
      </c>
      <c r="J9" s="49">
        <v>0.68284976217247806</v>
      </c>
    </row>
    <row r="10" spans="1:12" x14ac:dyDescent="0.35">
      <c r="A10" s="8" t="s">
        <v>8</v>
      </c>
      <c r="B10" s="3">
        <v>1.45</v>
      </c>
      <c r="C10" s="3">
        <v>1.44</v>
      </c>
      <c r="F10" s="46" t="s">
        <v>343</v>
      </c>
      <c r="G10" s="49">
        <v>-0.51269264500183054</v>
      </c>
      <c r="H10" s="15"/>
      <c r="I10" s="46" t="s">
        <v>343</v>
      </c>
      <c r="J10" s="49">
        <v>-0.50413309626645464</v>
      </c>
    </row>
    <row r="11" spans="1:12" x14ac:dyDescent="0.35">
      <c r="A11" s="8" t="s">
        <v>9</v>
      </c>
      <c r="B11" s="3">
        <v>2.14</v>
      </c>
      <c r="C11" s="3">
        <v>2.2400000000000002</v>
      </c>
      <c r="F11" s="46" t="s">
        <v>344</v>
      </c>
      <c r="G11" s="46">
        <v>1.73</v>
      </c>
      <c r="I11" s="46" t="s">
        <v>344</v>
      </c>
      <c r="J11" s="46">
        <v>1.7600000000000002</v>
      </c>
    </row>
    <row r="12" spans="1:12" x14ac:dyDescent="0.35">
      <c r="A12" s="8" t="s">
        <v>10</v>
      </c>
      <c r="B12" s="3">
        <v>1.53</v>
      </c>
      <c r="C12" s="3">
        <v>1.58</v>
      </c>
      <c r="F12" s="46" t="s">
        <v>345</v>
      </c>
      <c r="G12" s="46">
        <v>0.63</v>
      </c>
      <c r="I12" s="46" t="s">
        <v>345</v>
      </c>
      <c r="J12" s="46">
        <v>0.63</v>
      </c>
    </row>
    <row r="13" spans="1:12" x14ac:dyDescent="0.35">
      <c r="A13" s="8" t="s">
        <v>11</v>
      </c>
      <c r="B13" s="3">
        <v>1.85</v>
      </c>
      <c r="C13" s="3">
        <v>1.89</v>
      </c>
      <c r="F13" s="46" t="s">
        <v>346</v>
      </c>
      <c r="G13" s="46">
        <v>2.36</v>
      </c>
      <c r="I13" s="46" t="s">
        <v>346</v>
      </c>
      <c r="J13" s="46">
        <v>2.39</v>
      </c>
    </row>
    <row r="14" spans="1:12" x14ac:dyDescent="0.35">
      <c r="A14" s="8" t="s">
        <v>12</v>
      </c>
      <c r="B14" s="3">
        <v>1.38</v>
      </c>
      <c r="C14" s="3">
        <v>1.4</v>
      </c>
      <c r="F14" s="46" t="s">
        <v>347</v>
      </c>
      <c r="G14" s="46">
        <v>543.76999999999964</v>
      </c>
      <c r="I14" s="46" t="s">
        <v>347</v>
      </c>
      <c r="J14" s="46">
        <v>536.05999999999983</v>
      </c>
    </row>
    <row r="15" spans="1:12" ht="15" thickBot="1" x14ac:dyDescent="0.4">
      <c r="A15" s="8" t="s">
        <v>13</v>
      </c>
      <c r="B15" s="3">
        <v>2.04</v>
      </c>
      <c r="C15" s="3">
        <v>2.0699999999999998</v>
      </c>
      <c r="F15" s="47" t="s">
        <v>348</v>
      </c>
      <c r="G15" s="47">
        <v>317</v>
      </c>
      <c r="I15" s="47" t="s">
        <v>348</v>
      </c>
      <c r="J15" s="47">
        <v>317</v>
      </c>
    </row>
    <row r="16" spans="1:12" ht="28" x14ac:dyDescent="0.35">
      <c r="A16" s="8" t="s">
        <v>14</v>
      </c>
      <c r="B16" s="3">
        <v>1.52</v>
      </c>
      <c r="C16" s="3">
        <v>1.67</v>
      </c>
    </row>
    <row r="17" spans="1:3" x14ac:dyDescent="0.35">
      <c r="A17" s="8" t="s">
        <v>15</v>
      </c>
      <c r="B17" s="3">
        <v>1.31</v>
      </c>
      <c r="C17" s="3">
        <v>1.28</v>
      </c>
    </row>
    <row r="18" spans="1:3" ht="28" x14ac:dyDescent="0.35">
      <c r="A18" s="8" t="s">
        <v>16</v>
      </c>
      <c r="B18" s="3">
        <v>1.68</v>
      </c>
      <c r="C18" s="3">
        <v>1.69</v>
      </c>
    </row>
    <row r="19" spans="1:3" x14ac:dyDescent="0.35">
      <c r="A19" s="8" t="s">
        <v>17</v>
      </c>
      <c r="B19" s="3">
        <v>1.82</v>
      </c>
      <c r="C19" s="3">
        <v>1.85</v>
      </c>
    </row>
    <row r="20" spans="1:3" x14ac:dyDescent="0.35">
      <c r="A20" s="8" t="s">
        <v>18</v>
      </c>
      <c r="B20" s="3">
        <v>1.98</v>
      </c>
      <c r="C20" s="3">
        <v>1.94</v>
      </c>
    </row>
    <row r="21" spans="1:3" x14ac:dyDescent="0.35">
      <c r="A21" s="8" t="s">
        <v>19</v>
      </c>
      <c r="B21" s="3">
        <v>1.65</v>
      </c>
      <c r="C21" s="3">
        <v>1.65</v>
      </c>
    </row>
    <row r="22" spans="1:3" x14ac:dyDescent="0.35">
      <c r="A22" s="8" t="s">
        <v>20</v>
      </c>
      <c r="B22" s="3">
        <v>1.93</v>
      </c>
      <c r="C22" s="3">
        <v>1.92</v>
      </c>
    </row>
    <row r="23" spans="1:3" x14ac:dyDescent="0.35">
      <c r="A23" s="8" t="s">
        <v>21</v>
      </c>
      <c r="B23" s="3">
        <v>1.08</v>
      </c>
      <c r="C23" s="3">
        <v>1.08</v>
      </c>
    </row>
    <row r="24" spans="1:3" x14ac:dyDescent="0.35">
      <c r="A24" s="8" t="s">
        <v>22</v>
      </c>
      <c r="B24" s="3">
        <v>1.54</v>
      </c>
      <c r="C24" s="3">
        <v>1.55</v>
      </c>
    </row>
    <row r="25" spans="1:3" x14ac:dyDescent="0.35">
      <c r="A25" s="8" t="s">
        <v>23</v>
      </c>
      <c r="B25" s="3">
        <v>1.57</v>
      </c>
      <c r="C25" s="3">
        <v>1.62</v>
      </c>
    </row>
    <row r="26" spans="1:3" x14ac:dyDescent="0.35">
      <c r="A26" s="8" t="s">
        <v>24</v>
      </c>
      <c r="B26" s="3">
        <v>1.74</v>
      </c>
      <c r="C26" s="3">
        <v>1.81</v>
      </c>
    </row>
    <row r="27" spans="1:3" x14ac:dyDescent="0.35">
      <c r="A27" s="8" t="s">
        <v>25</v>
      </c>
      <c r="B27" s="3">
        <v>1.29</v>
      </c>
      <c r="C27" s="3">
        <v>1.23</v>
      </c>
    </row>
    <row r="28" spans="1:3" x14ac:dyDescent="0.35">
      <c r="A28" s="8" t="s">
        <v>26</v>
      </c>
      <c r="B28" s="3">
        <v>2.0499999999999998</v>
      </c>
      <c r="C28" s="3">
        <v>1.91</v>
      </c>
    </row>
    <row r="29" spans="1:3" x14ac:dyDescent="0.35">
      <c r="A29" s="8" t="s">
        <v>27</v>
      </c>
      <c r="B29" s="3">
        <v>1.41</v>
      </c>
      <c r="C29" s="3">
        <v>1.48</v>
      </c>
    </row>
    <row r="30" spans="1:3" x14ac:dyDescent="0.35">
      <c r="A30" s="8" t="s">
        <v>28</v>
      </c>
      <c r="B30" s="3">
        <v>1.81</v>
      </c>
      <c r="C30" s="3">
        <v>1.7</v>
      </c>
    </row>
    <row r="31" spans="1:3" x14ac:dyDescent="0.35">
      <c r="A31" s="8" t="s">
        <v>29</v>
      </c>
      <c r="B31" s="3">
        <v>0.94</v>
      </c>
      <c r="C31" s="3">
        <v>0.94</v>
      </c>
    </row>
    <row r="32" spans="1:3" x14ac:dyDescent="0.35">
      <c r="A32" s="8" t="s">
        <v>30</v>
      </c>
      <c r="B32" s="3">
        <v>1.63</v>
      </c>
      <c r="C32" s="3">
        <v>1.72</v>
      </c>
    </row>
    <row r="33" spans="1:3" x14ac:dyDescent="0.35">
      <c r="A33" s="8" t="s">
        <v>31</v>
      </c>
      <c r="B33" s="3">
        <v>1.75</v>
      </c>
      <c r="C33" s="3">
        <v>1.69</v>
      </c>
    </row>
    <row r="34" spans="1:3" x14ac:dyDescent="0.35">
      <c r="A34" s="8" t="s">
        <v>32</v>
      </c>
      <c r="B34" s="3">
        <v>1.37</v>
      </c>
      <c r="C34" s="3">
        <v>1.42</v>
      </c>
    </row>
    <row r="35" spans="1:3" x14ac:dyDescent="0.35">
      <c r="A35" s="8" t="s">
        <v>33</v>
      </c>
      <c r="B35" s="3">
        <v>2.0299999999999998</v>
      </c>
      <c r="C35" s="3">
        <v>2</v>
      </c>
    </row>
    <row r="36" spans="1:3" x14ac:dyDescent="0.35">
      <c r="A36" s="8" t="s">
        <v>34</v>
      </c>
      <c r="B36" s="3">
        <v>1.73</v>
      </c>
      <c r="C36" s="3">
        <v>1.73</v>
      </c>
    </row>
    <row r="37" spans="1:3" x14ac:dyDescent="0.35">
      <c r="A37" s="8" t="s">
        <v>35</v>
      </c>
      <c r="B37" s="3">
        <v>1.03</v>
      </c>
      <c r="C37" s="3">
        <v>1.08</v>
      </c>
    </row>
    <row r="38" spans="1:3" x14ac:dyDescent="0.35">
      <c r="A38" s="8" t="s">
        <v>36</v>
      </c>
      <c r="B38" s="3">
        <v>1.65</v>
      </c>
      <c r="C38" s="3">
        <v>1.71</v>
      </c>
    </row>
    <row r="39" spans="1:3" ht="28" x14ac:dyDescent="0.35">
      <c r="A39" s="8" t="s">
        <v>37</v>
      </c>
      <c r="B39" s="3">
        <v>0.9</v>
      </c>
      <c r="C39" s="3">
        <v>0.86</v>
      </c>
    </row>
    <row r="40" spans="1:3" x14ac:dyDescent="0.35">
      <c r="A40" s="8" t="s">
        <v>38</v>
      </c>
      <c r="B40" s="3">
        <v>1.72</v>
      </c>
      <c r="C40" s="3">
        <v>1.78</v>
      </c>
    </row>
    <row r="41" spans="1:3" x14ac:dyDescent="0.35">
      <c r="A41" s="8" t="s">
        <v>39</v>
      </c>
      <c r="B41" s="3">
        <v>1.99</v>
      </c>
      <c r="C41" s="3">
        <v>2.0099999999999998</v>
      </c>
    </row>
    <row r="42" spans="1:3" x14ac:dyDescent="0.35">
      <c r="A42" s="8" t="s">
        <v>40</v>
      </c>
      <c r="B42" s="3">
        <v>1.91</v>
      </c>
      <c r="C42" s="3">
        <v>1.91</v>
      </c>
    </row>
    <row r="43" spans="1:3" x14ac:dyDescent="0.35">
      <c r="A43" s="8" t="s">
        <v>41</v>
      </c>
      <c r="B43" s="3">
        <v>1.94</v>
      </c>
      <c r="C43" s="3">
        <v>1.89</v>
      </c>
    </row>
    <row r="44" spans="1:3" x14ac:dyDescent="0.35">
      <c r="A44" s="8" t="s">
        <v>42</v>
      </c>
      <c r="B44" s="3">
        <v>1.72</v>
      </c>
      <c r="C44" s="3">
        <v>1.75</v>
      </c>
    </row>
    <row r="45" spans="1:3" x14ac:dyDescent="0.35">
      <c r="A45" s="8" t="s">
        <v>43</v>
      </c>
      <c r="B45" s="3">
        <v>2.1</v>
      </c>
      <c r="C45" s="3">
        <v>2.15</v>
      </c>
    </row>
    <row r="46" spans="1:3" x14ac:dyDescent="0.35">
      <c r="A46" s="8" t="s">
        <v>44</v>
      </c>
      <c r="B46" s="3">
        <v>1.82</v>
      </c>
      <c r="C46" s="3">
        <v>1.85</v>
      </c>
    </row>
    <row r="47" spans="1:3" ht="28" x14ac:dyDescent="0.35">
      <c r="A47" s="8" t="s">
        <v>45</v>
      </c>
      <c r="B47" s="3">
        <v>1.64</v>
      </c>
      <c r="C47" s="3">
        <v>1.55</v>
      </c>
    </row>
    <row r="48" spans="1:3" x14ac:dyDescent="0.35">
      <c r="A48" s="8" t="s">
        <v>46</v>
      </c>
      <c r="B48" s="3">
        <v>1.65</v>
      </c>
      <c r="C48" s="3">
        <v>1.71</v>
      </c>
    </row>
    <row r="49" spans="1:3" x14ac:dyDescent="0.35">
      <c r="A49" s="8" t="s">
        <v>47</v>
      </c>
      <c r="B49" s="3">
        <v>1.53</v>
      </c>
      <c r="C49" s="3">
        <v>1.54</v>
      </c>
    </row>
    <row r="50" spans="1:3" x14ac:dyDescent="0.35">
      <c r="A50" s="8" t="s">
        <v>48</v>
      </c>
      <c r="B50" s="3">
        <v>2.02</v>
      </c>
      <c r="C50" s="3">
        <v>1.99</v>
      </c>
    </row>
    <row r="51" spans="1:3" x14ac:dyDescent="0.35">
      <c r="A51" s="8" t="s">
        <v>49</v>
      </c>
      <c r="B51" s="3">
        <v>1.1100000000000001</v>
      </c>
      <c r="C51" s="3">
        <v>1.1200000000000001</v>
      </c>
    </row>
    <row r="52" spans="1:3" x14ac:dyDescent="0.35">
      <c r="A52" s="8" t="s">
        <v>50</v>
      </c>
      <c r="B52" s="3">
        <v>1.99</v>
      </c>
      <c r="C52" s="3">
        <v>2.0099999999999998</v>
      </c>
    </row>
    <row r="53" spans="1:3" x14ac:dyDescent="0.35">
      <c r="A53" s="8" t="s">
        <v>51</v>
      </c>
      <c r="B53" s="3">
        <v>1.27</v>
      </c>
      <c r="C53" s="3">
        <v>1.3</v>
      </c>
    </row>
    <row r="54" spans="1:3" x14ac:dyDescent="0.35">
      <c r="A54" s="8" t="s">
        <v>52</v>
      </c>
      <c r="B54" s="3">
        <v>1.78</v>
      </c>
      <c r="C54" s="3">
        <v>1.84</v>
      </c>
    </row>
    <row r="55" spans="1:3" x14ac:dyDescent="0.35">
      <c r="A55" s="8" t="s">
        <v>53</v>
      </c>
      <c r="B55" s="3">
        <v>1.49</v>
      </c>
      <c r="C55" s="3">
        <v>1.45</v>
      </c>
    </row>
    <row r="56" spans="1:3" x14ac:dyDescent="0.35">
      <c r="A56" s="8" t="s">
        <v>54</v>
      </c>
      <c r="B56" s="3">
        <v>1.1499999999999999</v>
      </c>
      <c r="C56" s="3">
        <v>1.19</v>
      </c>
    </row>
    <row r="57" spans="1:3" x14ac:dyDescent="0.35">
      <c r="A57" s="8" t="s">
        <v>55</v>
      </c>
      <c r="B57" s="3">
        <v>1.92</v>
      </c>
      <c r="C57" s="3">
        <v>1.98</v>
      </c>
    </row>
    <row r="58" spans="1:3" x14ac:dyDescent="0.35">
      <c r="A58" s="8" t="s">
        <v>56</v>
      </c>
      <c r="B58" s="3">
        <v>1.78</v>
      </c>
      <c r="C58" s="3">
        <v>1.86</v>
      </c>
    </row>
    <row r="59" spans="1:3" ht="28" x14ac:dyDescent="0.35">
      <c r="A59" s="8" t="s">
        <v>57</v>
      </c>
      <c r="B59" s="3">
        <v>1.8</v>
      </c>
      <c r="C59" s="3">
        <v>1.85</v>
      </c>
    </row>
    <row r="60" spans="1:3" x14ac:dyDescent="0.35">
      <c r="A60" s="8" t="s">
        <v>58</v>
      </c>
      <c r="B60" s="3">
        <v>1.72</v>
      </c>
      <c r="C60" s="3">
        <v>1.81</v>
      </c>
    </row>
    <row r="61" spans="1:3" x14ac:dyDescent="0.35">
      <c r="A61" s="8" t="s">
        <v>59</v>
      </c>
      <c r="B61" s="3">
        <v>1.66</v>
      </c>
      <c r="C61" s="3">
        <v>1.68</v>
      </c>
    </row>
    <row r="62" spans="1:3" x14ac:dyDescent="0.35">
      <c r="A62" s="8" t="s">
        <v>60</v>
      </c>
      <c r="B62" s="3">
        <v>1.47</v>
      </c>
      <c r="C62" s="3">
        <v>1.55</v>
      </c>
    </row>
    <row r="63" spans="1:3" x14ac:dyDescent="0.35">
      <c r="A63" s="8" t="s">
        <v>61</v>
      </c>
      <c r="B63" s="3">
        <v>1.52</v>
      </c>
      <c r="C63" s="3">
        <v>1.68</v>
      </c>
    </row>
    <row r="64" spans="1:3" x14ac:dyDescent="0.35">
      <c r="A64" s="8" t="s">
        <v>62</v>
      </c>
      <c r="B64" s="3">
        <v>1.54</v>
      </c>
      <c r="C64" s="3">
        <v>1.55</v>
      </c>
    </row>
    <row r="65" spans="1:3" x14ac:dyDescent="0.35">
      <c r="A65" s="8" t="s">
        <v>63</v>
      </c>
      <c r="B65" s="3">
        <v>1.94</v>
      </c>
      <c r="C65" s="3">
        <v>1.86</v>
      </c>
    </row>
    <row r="66" spans="1:3" x14ac:dyDescent="0.35">
      <c r="A66" s="8" t="s">
        <v>64</v>
      </c>
      <c r="B66" s="3">
        <v>1.88</v>
      </c>
      <c r="C66" s="3">
        <v>1.81</v>
      </c>
    </row>
    <row r="67" spans="1:3" x14ac:dyDescent="0.35">
      <c r="A67" s="8" t="s">
        <v>65</v>
      </c>
      <c r="B67" s="3">
        <v>2.17</v>
      </c>
      <c r="C67" s="3">
        <v>2.29</v>
      </c>
    </row>
    <row r="68" spans="1:3" x14ac:dyDescent="0.35">
      <c r="A68" s="8" t="s">
        <v>66</v>
      </c>
      <c r="B68" s="3">
        <v>1.75</v>
      </c>
      <c r="C68" s="3">
        <v>1.77</v>
      </c>
    </row>
    <row r="69" spans="1:3" x14ac:dyDescent="0.35">
      <c r="A69" s="8" t="s">
        <v>67</v>
      </c>
      <c r="B69" s="3">
        <v>1.79</v>
      </c>
      <c r="C69" s="3">
        <v>2</v>
      </c>
    </row>
    <row r="70" spans="1:3" x14ac:dyDescent="0.35">
      <c r="A70" s="8" t="s">
        <v>68</v>
      </c>
      <c r="B70" s="3">
        <v>1.56</v>
      </c>
      <c r="C70" s="3">
        <v>1.59</v>
      </c>
    </row>
    <row r="71" spans="1:3" x14ac:dyDescent="0.35">
      <c r="A71" s="8" t="s">
        <v>69</v>
      </c>
      <c r="B71" s="3">
        <v>1.96</v>
      </c>
      <c r="C71" s="3">
        <v>1.95</v>
      </c>
    </row>
    <row r="72" spans="1:3" x14ac:dyDescent="0.35">
      <c r="A72" s="8" t="s">
        <v>70</v>
      </c>
      <c r="B72" s="3">
        <v>1.7</v>
      </c>
      <c r="C72" s="3">
        <v>1.66</v>
      </c>
    </row>
    <row r="73" spans="1:3" x14ac:dyDescent="0.35">
      <c r="A73" s="8" t="s">
        <v>71</v>
      </c>
      <c r="B73" s="3">
        <v>1.81</v>
      </c>
      <c r="C73" s="3">
        <v>1.9</v>
      </c>
    </row>
    <row r="74" spans="1:3" x14ac:dyDescent="0.35">
      <c r="A74" s="8" t="s">
        <v>72</v>
      </c>
      <c r="B74" s="3">
        <v>1.32</v>
      </c>
      <c r="C74" s="3">
        <v>1.39</v>
      </c>
    </row>
    <row r="75" spans="1:3" x14ac:dyDescent="0.35">
      <c r="A75" s="8" t="s">
        <v>73</v>
      </c>
      <c r="B75" s="3">
        <v>1.78</v>
      </c>
      <c r="C75" s="3">
        <v>1.8</v>
      </c>
    </row>
    <row r="76" spans="1:3" x14ac:dyDescent="0.35">
      <c r="A76" s="8" t="s">
        <v>74</v>
      </c>
      <c r="B76" s="3">
        <v>1.58</v>
      </c>
      <c r="C76" s="3">
        <v>1.62</v>
      </c>
    </row>
    <row r="77" spans="1:3" x14ac:dyDescent="0.35">
      <c r="A77" s="8" t="s">
        <v>75</v>
      </c>
      <c r="B77" s="3">
        <v>1.7</v>
      </c>
      <c r="C77" s="3">
        <v>1.71</v>
      </c>
    </row>
    <row r="78" spans="1:3" x14ac:dyDescent="0.35">
      <c r="A78" s="8" t="s">
        <v>76</v>
      </c>
      <c r="B78" s="3">
        <v>1.1299999999999999</v>
      </c>
      <c r="C78" s="3">
        <v>1.1499999999999999</v>
      </c>
    </row>
    <row r="79" spans="1:3" x14ac:dyDescent="0.35">
      <c r="A79" s="8" t="s">
        <v>77</v>
      </c>
      <c r="B79" s="3">
        <v>2.11</v>
      </c>
      <c r="C79" s="3">
        <v>2.19</v>
      </c>
    </row>
    <row r="80" spans="1:3" x14ac:dyDescent="0.35">
      <c r="A80" s="8" t="s">
        <v>78</v>
      </c>
      <c r="B80" s="3">
        <v>1.56</v>
      </c>
      <c r="C80" s="3">
        <v>1.63</v>
      </c>
    </row>
    <row r="81" spans="1:3" ht="28" x14ac:dyDescent="0.35">
      <c r="A81" s="8" t="s">
        <v>79</v>
      </c>
      <c r="B81" s="3">
        <v>1.6</v>
      </c>
      <c r="C81" s="3">
        <v>1.75</v>
      </c>
    </row>
    <row r="82" spans="1:3" x14ac:dyDescent="0.35">
      <c r="A82" s="8" t="s">
        <v>80</v>
      </c>
      <c r="B82" s="3">
        <v>1.67</v>
      </c>
      <c r="C82" s="3">
        <v>1.73</v>
      </c>
    </row>
    <row r="83" spans="1:3" x14ac:dyDescent="0.35">
      <c r="A83" s="8" t="s">
        <v>81</v>
      </c>
      <c r="B83" s="3">
        <v>1.83</v>
      </c>
      <c r="C83" s="3">
        <v>2.0499999999999998</v>
      </c>
    </row>
    <row r="84" spans="1:3" x14ac:dyDescent="0.35">
      <c r="A84" s="8" t="s">
        <v>82</v>
      </c>
      <c r="B84" s="3">
        <v>1.79</v>
      </c>
      <c r="C84" s="3">
        <v>1.82</v>
      </c>
    </row>
    <row r="85" spans="1:3" x14ac:dyDescent="0.35">
      <c r="A85" s="8" t="s">
        <v>83</v>
      </c>
      <c r="B85" s="3">
        <v>1.85</v>
      </c>
      <c r="C85" s="3">
        <v>1.95</v>
      </c>
    </row>
    <row r="86" spans="1:3" x14ac:dyDescent="0.35">
      <c r="A86" s="8" t="s">
        <v>84</v>
      </c>
      <c r="B86" s="3">
        <v>1.08</v>
      </c>
      <c r="C86" s="3">
        <v>1.17</v>
      </c>
    </row>
    <row r="87" spans="1:3" x14ac:dyDescent="0.35">
      <c r="A87" s="8" t="s">
        <v>85</v>
      </c>
      <c r="B87" s="3">
        <v>2.16</v>
      </c>
      <c r="C87" s="3">
        <v>2.21</v>
      </c>
    </row>
    <row r="88" spans="1:3" x14ac:dyDescent="0.35">
      <c r="A88" s="8" t="s">
        <v>86</v>
      </c>
      <c r="B88" s="3">
        <v>1.87</v>
      </c>
      <c r="C88" s="3">
        <v>1.85</v>
      </c>
    </row>
    <row r="89" spans="1:3" x14ac:dyDescent="0.35">
      <c r="A89" s="8" t="s">
        <v>87</v>
      </c>
      <c r="B89" s="3">
        <v>1.88</v>
      </c>
      <c r="C89" s="3">
        <v>1.95</v>
      </c>
    </row>
    <row r="90" spans="1:3" x14ac:dyDescent="0.35">
      <c r="A90" s="8" t="s">
        <v>88</v>
      </c>
      <c r="B90" s="3">
        <v>1.54</v>
      </c>
      <c r="C90" s="3">
        <v>1.64</v>
      </c>
    </row>
    <row r="91" spans="1:3" x14ac:dyDescent="0.35">
      <c r="A91" s="8" t="s">
        <v>89</v>
      </c>
      <c r="B91" s="3">
        <v>1.54</v>
      </c>
      <c r="C91" s="3">
        <v>1.48</v>
      </c>
    </row>
    <row r="92" spans="1:3" x14ac:dyDescent="0.35">
      <c r="A92" s="8" t="s">
        <v>90</v>
      </c>
      <c r="B92" s="3">
        <v>1.64</v>
      </c>
      <c r="C92" s="3">
        <v>1.65</v>
      </c>
    </row>
    <row r="93" spans="1:3" x14ac:dyDescent="0.35">
      <c r="A93" s="8" t="s">
        <v>91</v>
      </c>
      <c r="B93" s="3">
        <v>2.0299999999999998</v>
      </c>
      <c r="C93" s="3">
        <v>2.0099999999999998</v>
      </c>
    </row>
    <row r="94" spans="1:3" x14ac:dyDescent="0.35">
      <c r="A94" s="8" t="s">
        <v>92</v>
      </c>
      <c r="B94" s="3">
        <v>1.66</v>
      </c>
      <c r="C94" s="3">
        <v>1.67</v>
      </c>
    </row>
    <row r="95" spans="1:3" ht="28" x14ac:dyDescent="0.35">
      <c r="A95" s="8" t="s">
        <v>93</v>
      </c>
      <c r="B95" s="3">
        <v>1.65</v>
      </c>
      <c r="C95" s="3">
        <v>1.64</v>
      </c>
    </row>
    <row r="96" spans="1:3" x14ac:dyDescent="0.35">
      <c r="A96" s="8" t="s">
        <v>94</v>
      </c>
      <c r="B96" s="3">
        <v>2.37</v>
      </c>
      <c r="C96" s="3">
        <v>2.27</v>
      </c>
    </row>
    <row r="97" spans="1:3" x14ac:dyDescent="0.35">
      <c r="A97" s="8" t="s">
        <v>95</v>
      </c>
      <c r="B97" s="3">
        <v>1.89</v>
      </c>
      <c r="C97" s="3">
        <v>1.86</v>
      </c>
    </row>
    <row r="98" spans="1:3" x14ac:dyDescent="0.35">
      <c r="A98" s="8" t="s">
        <v>96</v>
      </c>
      <c r="B98" s="3">
        <v>1.45</v>
      </c>
      <c r="C98" s="3">
        <v>1.49</v>
      </c>
    </row>
    <row r="99" spans="1:3" x14ac:dyDescent="0.35">
      <c r="A99" s="8" t="s">
        <v>97</v>
      </c>
      <c r="B99" s="3">
        <v>1.65</v>
      </c>
      <c r="C99" s="3">
        <v>1.69</v>
      </c>
    </row>
    <row r="100" spans="1:3" x14ac:dyDescent="0.35">
      <c r="A100" s="8" t="s">
        <v>98</v>
      </c>
      <c r="B100" s="3">
        <v>1.8</v>
      </c>
      <c r="C100" s="3">
        <v>1.83</v>
      </c>
    </row>
    <row r="101" spans="1:3" x14ac:dyDescent="0.35">
      <c r="A101" s="8" t="s">
        <v>99</v>
      </c>
      <c r="B101" s="3">
        <v>2.1</v>
      </c>
      <c r="C101" s="3">
        <v>2.12</v>
      </c>
    </row>
    <row r="102" spans="1:3" x14ac:dyDescent="0.35">
      <c r="A102" s="8" t="s">
        <v>100</v>
      </c>
      <c r="B102" s="3">
        <v>1.64</v>
      </c>
      <c r="C102" s="3">
        <v>1.63</v>
      </c>
    </row>
    <row r="103" spans="1:3" x14ac:dyDescent="0.35">
      <c r="A103" s="8" t="s">
        <v>101</v>
      </c>
      <c r="B103" s="3">
        <v>2.0499999999999998</v>
      </c>
      <c r="C103" s="3">
        <v>2</v>
      </c>
    </row>
    <row r="104" spans="1:3" x14ac:dyDescent="0.35">
      <c r="A104" s="8" t="s">
        <v>102</v>
      </c>
      <c r="B104" s="3">
        <v>1.96</v>
      </c>
      <c r="C104" s="3">
        <v>2.02</v>
      </c>
    </row>
    <row r="105" spans="1:3" x14ac:dyDescent="0.35">
      <c r="A105" s="8" t="s">
        <v>103</v>
      </c>
      <c r="B105" s="3">
        <v>1.48</v>
      </c>
      <c r="C105" s="3">
        <v>1.44</v>
      </c>
    </row>
    <row r="106" spans="1:3" x14ac:dyDescent="0.35">
      <c r="A106" s="8" t="s">
        <v>104</v>
      </c>
      <c r="B106" s="3">
        <v>2.23</v>
      </c>
      <c r="C106" s="3">
        <v>2.19</v>
      </c>
    </row>
    <row r="107" spans="1:3" x14ac:dyDescent="0.35">
      <c r="A107" s="8" t="s">
        <v>105</v>
      </c>
      <c r="B107" s="3">
        <v>1.99</v>
      </c>
      <c r="C107" s="3">
        <v>2.04</v>
      </c>
    </row>
    <row r="108" spans="1:3" x14ac:dyDescent="0.35">
      <c r="A108" s="8" t="s">
        <v>106</v>
      </c>
      <c r="B108" s="3">
        <v>2.04</v>
      </c>
      <c r="C108" s="3">
        <v>2.08</v>
      </c>
    </row>
    <row r="109" spans="1:3" x14ac:dyDescent="0.35">
      <c r="A109" s="8" t="s">
        <v>107</v>
      </c>
      <c r="B109" s="3">
        <v>1.66</v>
      </c>
      <c r="C109" s="3">
        <v>1.72</v>
      </c>
    </row>
    <row r="110" spans="1:3" x14ac:dyDescent="0.35">
      <c r="A110" s="8" t="s">
        <v>108</v>
      </c>
      <c r="B110" s="3">
        <v>1.65</v>
      </c>
      <c r="C110" s="3">
        <v>1.67</v>
      </c>
    </row>
    <row r="111" spans="1:3" x14ac:dyDescent="0.35">
      <c r="A111" s="8" t="s">
        <v>109</v>
      </c>
      <c r="B111" s="3">
        <v>2.0299999999999998</v>
      </c>
      <c r="C111" s="3">
        <v>2.0299999999999998</v>
      </c>
    </row>
    <row r="112" spans="1:3" x14ac:dyDescent="0.35">
      <c r="A112" s="8" t="s">
        <v>110</v>
      </c>
      <c r="B112" s="3">
        <v>1.51</v>
      </c>
      <c r="C112" s="3">
        <v>1.56</v>
      </c>
    </row>
    <row r="113" spans="1:3" x14ac:dyDescent="0.35">
      <c r="A113" s="8" t="s">
        <v>111</v>
      </c>
      <c r="B113" s="3">
        <v>1.92</v>
      </c>
      <c r="C113" s="3">
        <v>1.92</v>
      </c>
    </row>
    <row r="114" spans="1:3" x14ac:dyDescent="0.35">
      <c r="A114" s="8" t="s">
        <v>112</v>
      </c>
      <c r="B114" s="3">
        <v>1.61</v>
      </c>
      <c r="C114" s="3">
        <v>1.66</v>
      </c>
    </row>
    <row r="115" spans="1:3" ht="28" x14ac:dyDescent="0.35">
      <c r="A115" s="8" t="s">
        <v>113</v>
      </c>
      <c r="B115" s="3">
        <v>1.64</v>
      </c>
      <c r="C115" s="3">
        <v>1.61</v>
      </c>
    </row>
    <row r="116" spans="1:3" x14ac:dyDescent="0.35">
      <c r="A116" s="8" t="s">
        <v>114</v>
      </c>
      <c r="B116" s="3">
        <v>1.68</v>
      </c>
      <c r="C116" s="3">
        <v>1.87</v>
      </c>
    </row>
    <row r="117" spans="1:3" x14ac:dyDescent="0.35">
      <c r="A117" s="8" t="s">
        <v>115</v>
      </c>
      <c r="B117" s="3">
        <v>1.75</v>
      </c>
      <c r="C117" s="3">
        <v>1.69</v>
      </c>
    </row>
    <row r="118" spans="1:3" x14ac:dyDescent="0.35">
      <c r="A118" s="8" t="s">
        <v>116</v>
      </c>
      <c r="B118" s="3">
        <v>1</v>
      </c>
      <c r="C118" s="3">
        <v>0.99</v>
      </c>
    </row>
    <row r="119" spans="1:3" x14ac:dyDescent="0.35">
      <c r="A119" s="8" t="s">
        <v>117</v>
      </c>
      <c r="B119" s="3">
        <v>2.08</v>
      </c>
      <c r="C119" s="3">
        <v>2.12</v>
      </c>
    </row>
    <row r="120" spans="1:3" x14ac:dyDescent="0.35">
      <c r="A120" s="8" t="s">
        <v>118</v>
      </c>
      <c r="B120" s="3">
        <v>1.79</v>
      </c>
      <c r="C120" s="3">
        <v>1.74</v>
      </c>
    </row>
    <row r="121" spans="1:3" x14ac:dyDescent="0.35">
      <c r="A121" s="8" t="s">
        <v>119</v>
      </c>
      <c r="B121" s="3">
        <v>1.53</v>
      </c>
      <c r="C121" s="3">
        <v>1.58</v>
      </c>
    </row>
    <row r="122" spans="1:3" x14ac:dyDescent="0.35">
      <c r="A122" s="8" t="s">
        <v>120</v>
      </c>
      <c r="B122" s="3">
        <v>1.65</v>
      </c>
      <c r="C122" s="3">
        <v>1.66</v>
      </c>
    </row>
    <row r="123" spans="1:3" ht="28" x14ac:dyDescent="0.35">
      <c r="A123" s="8" t="s">
        <v>121</v>
      </c>
      <c r="B123" s="3">
        <v>2.0699999999999998</v>
      </c>
      <c r="C123" s="3">
        <v>2.04</v>
      </c>
    </row>
    <row r="124" spans="1:3" x14ac:dyDescent="0.35">
      <c r="A124" s="8" t="s">
        <v>122</v>
      </c>
      <c r="B124" s="3">
        <v>1.7</v>
      </c>
      <c r="C124" s="3">
        <v>1.86</v>
      </c>
    </row>
    <row r="125" spans="1:3" x14ac:dyDescent="0.35">
      <c r="A125" s="8" t="s">
        <v>123</v>
      </c>
      <c r="B125" s="3">
        <v>1.52</v>
      </c>
      <c r="C125" s="3">
        <v>1.53</v>
      </c>
    </row>
    <row r="126" spans="1:3" x14ac:dyDescent="0.35">
      <c r="A126" s="8" t="s">
        <v>124</v>
      </c>
      <c r="B126" s="3">
        <v>1.4</v>
      </c>
      <c r="C126" s="3">
        <v>1.4</v>
      </c>
    </row>
    <row r="127" spans="1:3" x14ac:dyDescent="0.35">
      <c r="A127" s="8" t="s">
        <v>125</v>
      </c>
      <c r="B127" s="3">
        <v>1.58</v>
      </c>
      <c r="C127" s="3">
        <v>1.59</v>
      </c>
    </row>
    <row r="128" spans="1:3" ht="28" x14ac:dyDescent="0.35">
      <c r="A128" s="8" t="s">
        <v>126</v>
      </c>
      <c r="B128" s="3">
        <v>1.98</v>
      </c>
      <c r="C128" s="3">
        <v>1.99</v>
      </c>
    </row>
    <row r="129" spans="1:3" x14ac:dyDescent="0.35">
      <c r="A129" s="8" t="s">
        <v>127</v>
      </c>
      <c r="B129" s="3">
        <v>1.68</v>
      </c>
      <c r="C129" s="3">
        <v>1.7</v>
      </c>
    </row>
    <row r="130" spans="1:3" x14ac:dyDescent="0.35">
      <c r="A130" s="8" t="s">
        <v>128</v>
      </c>
      <c r="B130" s="3">
        <v>1.7</v>
      </c>
      <c r="C130" s="3">
        <v>1.7</v>
      </c>
    </row>
    <row r="131" spans="1:3" x14ac:dyDescent="0.35">
      <c r="A131" s="8" t="s">
        <v>129</v>
      </c>
      <c r="B131" s="3">
        <v>1.54</v>
      </c>
      <c r="C131" s="3">
        <v>1.63</v>
      </c>
    </row>
    <row r="132" spans="1:3" x14ac:dyDescent="0.35">
      <c r="A132" s="8" t="s">
        <v>130</v>
      </c>
      <c r="B132" s="3">
        <v>1.63</v>
      </c>
      <c r="C132" s="3">
        <v>1.69</v>
      </c>
    </row>
    <row r="133" spans="1:3" x14ac:dyDescent="0.35">
      <c r="A133" s="8" t="s">
        <v>131</v>
      </c>
      <c r="B133" s="3">
        <v>1.77</v>
      </c>
      <c r="C133" s="3">
        <v>1.83</v>
      </c>
    </row>
    <row r="134" spans="1:3" x14ac:dyDescent="0.35">
      <c r="A134" s="8" t="s">
        <v>132</v>
      </c>
      <c r="B134" s="3">
        <v>1.72</v>
      </c>
      <c r="C134" s="3">
        <v>1.75</v>
      </c>
    </row>
    <row r="135" spans="1:3" x14ac:dyDescent="0.35">
      <c r="A135" s="8" t="s">
        <v>133</v>
      </c>
      <c r="B135" s="3">
        <v>1.6</v>
      </c>
      <c r="C135" s="3">
        <v>1.68</v>
      </c>
    </row>
    <row r="136" spans="1:3" x14ac:dyDescent="0.35">
      <c r="A136" s="8" t="s">
        <v>134</v>
      </c>
      <c r="B136" s="3">
        <v>1.62</v>
      </c>
      <c r="C136" s="3">
        <v>1.62</v>
      </c>
    </row>
    <row r="137" spans="1:3" x14ac:dyDescent="0.35">
      <c r="A137" s="8" t="s">
        <v>135</v>
      </c>
      <c r="B137" s="3">
        <v>0.81</v>
      </c>
      <c r="C137" s="3">
        <v>0.85</v>
      </c>
    </row>
    <row r="138" spans="1:3" x14ac:dyDescent="0.35">
      <c r="A138" s="8" t="s">
        <v>136</v>
      </c>
      <c r="B138" s="3">
        <v>1.83</v>
      </c>
      <c r="C138" s="3">
        <v>1.91</v>
      </c>
    </row>
    <row r="139" spans="1:3" x14ac:dyDescent="0.35">
      <c r="A139" s="8" t="s">
        <v>137</v>
      </c>
      <c r="B139" s="3">
        <v>2.39</v>
      </c>
      <c r="C139" s="3">
        <v>2.3199999999999998</v>
      </c>
    </row>
    <row r="140" spans="1:3" x14ac:dyDescent="0.35">
      <c r="A140" s="8" t="s">
        <v>138</v>
      </c>
      <c r="B140" s="3">
        <v>1.78</v>
      </c>
      <c r="C140" s="3">
        <v>1.72</v>
      </c>
    </row>
    <row r="141" spans="1:3" x14ac:dyDescent="0.35">
      <c r="A141" s="8" t="s">
        <v>139</v>
      </c>
      <c r="B141" s="3">
        <v>1.55</v>
      </c>
      <c r="C141" s="3">
        <v>1.58</v>
      </c>
    </row>
    <row r="142" spans="1:3" x14ac:dyDescent="0.35">
      <c r="A142" s="8" t="s">
        <v>140</v>
      </c>
      <c r="B142" s="3">
        <v>1.98</v>
      </c>
      <c r="C142" s="3">
        <v>1.85</v>
      </c>
    </row>
    <row r="143" spans="1:3" x14ac:dyDescent="0.35">
      <c r="A143" s="8" t="s">
        <v>141</v>
      </c>
      <c r="B143" s="3">
        <v>1.72</v>
      </c>
      <c r="C143" s="3">
        <v>1.79</v>
      </c>
    </row>
    <row r="144" spans="1:3" x14ac:dyDescent="0.35">
      <c r="A144" s="8" t="s">
        <v>142</v>
      </c>
      <c r="B144" s="3">
        <v>1.57</v>
      </c>
      <c r="C144" s="3">
        <v>1.59</v>
      </c>
    </row>
    <row r="145" spans="1:3" x14ac:dyDescent="0.35">
      <c r="A145" s="8" t="s">
        <v>143</v>
      </c>
      <c r="B145" s="3">
        <v>1.6</v>
      </c>
      <c r="C145" s="3">
        <v>1.6</v>
      </c>
    </row>
    <row r="146" spans="1:3" x14ac:dyDescent="0.35">
      <c r="A146" s="8" t="s">
        <v>144</v>
      </c>
      <c r="B146" s="3">
        <v>1.53</v>
      </c>
      <c r="C146" s="3">
        <v>1.54</v>
      </c>
    </row>
    <row r="147" spans="1:3" x14ac:dyDescent="0.35">
      <c r="A147" s="8" t="s">
        <v>145</v>
      </c>
      <c r="B147" s="3">
        <v>1.85</v>
      </c>
      <c r="C147" s="3">
        <v>1.84</v>
      </c>
    </row>
    <row r="148" spans="1:3" x14ac:dyDescent="0.35">
      <c r="A148" s="8" t="s">
        <v>146</v>
      </c>
      <c r="B148" s="3">
        <v>1.78</v>
      </c>
      <c r="C148" s="3">
        <v>1.77</v>
      </c>
    </row>
    <row r="149" spans="1:3" x14ac:dyDescent="0.35">
      <c r="A149" s="8" t="s">
        <v>147</v>
      </c>
      <c r="B149" s="3">
        <v>1.41</v>
      </c>
      <c r="C149" s="3">
        <v>1.45</v>
      </c>
    </row>
    <row r="150" spans="1:3" x14ac:dyDescent="0.35">
      <c r="A150" s="8" t="s">
        <v>148</v>
      </c>
      <c r="B150" s="3">
        <v>1.87</v>
      </c>
      <c r="C150" s="3">
        <v>1.85</v>
      </c>
    </row>
    <row r="151" spans="1:3" x14ac:dyDescent="0.35">
      <c r="A151" s="8" t="s">
        <v>149</v>
      </c>
      <c r="B151" s="3">
        <v>1.75</v>
      </c>
      <c r="C151" s="3">
        <v>1.73</v>
      </c>
    </row>
    <row r="152" spans="1:3" x14ac:dyDescent="0.35">
      <c r="A152" s="8" t="s">
        <v>150</v>
      </c>
      <c r="B152" s="3">
        <v>1.62</v>
      </c>
      <c r="C152" s="3">
        <v>1.63</v>
      </c>
    </row>
    <row r="153" spans="1:3" x14ac:dyDescent="0.35">
      <c r="A153" s="8" t="s">
        <v>151</v>
      </c>
      <c r="B153" s="3">
        <v>2.04</v>
      </c>
      <c r="C153" s="3">
        <v>2.15</v>
      </c>
    </row>
    <row r="154" spans="1:3" x14ac:dyDescent="0.35">
      <c r="A154" s="8" t="s">
        <v>152</v>
      </c>
      <c r="B154" s="3">
        <v>1.85</v>
      </c>
      <c r="C154" s="3">
        <v>1.81</v>
      </c>
    </row>
    <row r="155" spans="1:3" x14ac:dyDescent="0.35">
      <c r="A155" s="8" t="s">
        <v>153</v>
      </c>
      <c r="B155" s="3">
        <v>1.76</v>
      </c>
      <c r="C155" s="3">
        <v>1.78</v>
      </c>
    </row>
    <row r="156" spans="1:3" x14ac:dyDescent="0.35">
      <c r="A156" s="8" t="s">
        <v>154</v>
      </c>
      <c r="B156" s="3">
        <v>1.64</v>
      </c>
      <c r="C156" s="3">
        <v>1.7</v>
      </c>
    </row>
    <row r="157" spans="1:3" x14ac:dyDescent="0.35">
      <c r="A157" s="8" t="s">
        <v>155</v>
      </c>
      <c r="B157" s="3">
        <v>1.74</v>
      </c>
      <c r="C157" s="3">
        <v>1.78</v>
      </c>
    </row>
    <row r="158" spans="1:3" x14ac:dyDescent="0.35">
      <c r="A158" s="8" t="s">
        <v>156</v>
      </c>
      <c r="B158" s="3">
        <v>1.59</v>
      </c>
      <c r="C158" s="3">
        <v>1.58</v>
      </c>
    </row>
    <row r="159" spans="1:3" x14ac:dyDescent="0.35">
      <c r="A159" s="8" t="s">
        <v>157</v>
      </c>
      <c r="B159" s="3">
        <v>1.64</v>
      </c>
      <c r="C159" s="3">
        <v>1.69</v>
      </c>
    </row>
    <row r="160" spans="1:3" x14ac:dyDescent="0.35">
      <c r="A160" s="8" t="s">
        <v>158</v>
      </c>
      <c r="B160" s="3">
        <v>1.59</v>
      </c>
      <c r="C160" s="3">
        <v>1.62</v>
      </c>
    </row>
    <row r="161" spans="1:3" ht="28" x14ac:dyDescent="0.35">
      <c r="A161" s="8" t="s">
        <v>159</v>
      </c>
      <c r="B161" s="3">
        <v>1.6</v>
      </c>
      <c r="C161" s="3">
        <v>1.61</v>
      </c>
    </row>
    <row r="162" spans="1:3" x14ac:dyDescent="0.35">
      <c r="A162" s="8" t="s">
        <v>160</v>
      </c>
      <c r="B162" s="3">
        <v>1.35</v>
      </c>
      <c r="C162" s="3">
        <v>1.52</v>
      </c>
    </row>
    <row r="163" spans="1:3" x14ac:dyDescent="0.35">
      <c r="A163" s="8" t="s">
        <v>161</v>
      </c>
      <c r="B163" s="3">
        <v>1.67</v>
      </c>
      <c r="C163" s="3">
        <v>1.74</v>
      </c>
    </row>
    <row r="164" spans="1:3" ht="28" x14ac:dyDescent="0.35">
      <c r="A164" s="8" t="s">
        <v>162</v>
      </c>
      <c r="B164" s="3">
        <v>1.55</v>
      </c>
      <c r="C164" s="3">
        <v>1.6</v>
      </c>
    </row>
    <row r="165" spans="1:3" x14ac:dyDescent="0.35">
      <c r="A165" s="8" t="s">
        <v>163</v>
      </c>
      <c r="B165" s="3">
        <v>1.51</v>
      </c>
      <c r="C165" s="3">
        <v>1.5</v>
      </c>
    </row>
    <row r="166" spans="1:3" ht="28" x14ac:dyDescent="0.35">
      <c r="A166" s="8" t="s">
        <v>164</v>
      </c>
      <c r="B166" s="3">
        <v>1.6</v>
      </c>
      <c r="C166" s="3">
        <v>1.56</v>
      </c>
    </row>
    <row r="167" spans="1:3" x14ac:dyDescent="0.35">
      <c r="A167" s="8" t="s">
        <v>165</v>
      </c>
      <c r="B167" s="3">
        <v>1.72</v>
      </c>
      <c r="C167" s="3">
        <v>1.72</v>
      </c>
    </row>
    <row r="168" spans="1:3" x14ac:dyDescent="0.35">
      <c r="A168" s="8" t="s">
        <v>166</v>
      </c>
      <c r="B168" s="3">
        <v>1.89</v>
      </c>
      <c r="C168" s="3">
        <v>1.95</v>
      </c>
    </row>
    <row r="169" spans="1:3" x14ac:dyDescent="0.35">
      <c r="A169" s="8" t="s">
        <v>167</v>
      </c>
      <c r="B169" s="3">
        <v>1.49</v>
      </c>
      <c r="C169" s="3">
        <v>1.47</v>
      </c>
    </row>
    <row r="170" spans="1:3" x14ac:dyDescent="0.35">
      <c r="A170" s="8" t="s">
        <v>168</v>
      </c>
      <c r="B170" s="3">
        <v>1.67</v>
      </c>
      <c r="C170" s="3">
        <v>1.78</v>
      </c>
    </row>
    <row r="171" spans="1:3" x14ac:dyDescent="0.35">
      <c r="A171" s="8" t="s">
        <v>169</v>
      </c>
      <c r="B171" s="3">
        <v>1.92</v>
      </c>
      <c r="C171" s="3">
        <v>1.96</v>
      </c>
    </row>
    <row r="172" spans="1:3" x14ac:dyDescent="0.35">
      <c r="A172" s="8" t="s">
        <v>170</v>
      </c>
      <c r="B172" s="3">
        <v>1.6</v>
      </c>
      <c r="C172" s="3">
        <v>1.6</v>
      </c>
    </row>
    <row r="173" spans="1:3" x14ac:dyDescent="0.35">
      <c r="A173" s="8" t="s">
        <v>171</v>
      </c>
      <c r="B173" s="3">
        <v>1.75</v>
      </c>
      <c r="C173" s="3">
        <v>1.71</v>
      </c>
    </row>
    <row r="174" spans="1:3" x14ac:dyDescent="0.35">
      <c r="A174" s="8" t="s">
        <v>172</v>
      </c>
      <c r="B174" s="3">
        <v>1.19</v>
      </c>
      <c r="C174" s="3">
        <v>1.24</v>
      </c>
    </row>
    <row r="175" spans="1:3" x14ac:dyDescent="0.35">
      <c r="A175" s="8" t="s">
        <v>173</v>
      </c>
      <c r="B175" s="3">
        <v>2.0499999999999998</v>
      </c>
      <c r="C175" s="3">
        <v>1.93</v>
      </c>
    </row>
    <row r="176" spans="1:3" x14ac:dyDescent="0.35">
      <c r="A176" s="8" t="s">
        <v>174</v>
      </c>
      <c r="B176" s="3">
        <v>1.3</v>
      </c>
      <c r="C176" s="3">
        <v>1.34</v>
      </c>
    </row>
    <row r="177" spans="1:3" x14ac:dyDescent="0.35">
      <c r="A177" s="8" t="s">
        <v>175</v>
      </c>
      <c r="B177" s="3">
        <v>1.33</v>
      </c>
      <c r="C177" s="3">
        <v>1.35</v>
      </c>
    </row>
    <row r="178" spans="1:3" x14ac:dyDescent="0.35">
      <c r="A178" s="8" t="s">
        <v>176</v>
      </c>
      <c r="B178" s="3">
        <v>1.97</v>
      </c>
      <c r="C178" s="3">
        <v>2</v>
      </c>
    </row>
    <row r="179" spans="1:3" x14ac:dyDescent="0.35">
      <c r="A179" s="8" t="s">
        <v>177</v>
      </c>
      <c r="B179" s="3">
        <v>1.6</v>
      </c>
      <c r="C179" s="3">
        <v>1.65</v>
      </c>
    </row>
    <row r="180" spans="1:3" x14ac:dyDescent="0.35">
      <c r="A180" s="8" t="s">
        <v>178</v>
      </c>
      <c r="B180" s="3">
        <v>1.82</v>
      </c>
      <c r="C180" s="3">
        <v>1.86</v>
      </c>
    </row>
    <row r="181" spans="1:3" x14ac:dyDescent="0.35">
      <c r="A181" s="8" t="s">
        <v>179</v>
      </c>
      <c r="B181" s="3">
        <v>1.68</v>
      </c>
      <c r="C181" s="3">
        <v>1.62</v>
      </c>
    </row>
    <row r="182" spans="1:3" x14ac:dyDescent="0.35">
      <c r="A182" s="8" t="s">
        <v>180</v>
      </c>
      <c r="B182" s="3">
        <v>2.2200000000000002</v>
      </c>
      <c r="C182" s="3">
        <v>2.3199999999999998</v>
      </c>
    </row>
    <row r="183" spans="1:3" x14ac:dyDescent="0.35">
      <c r="A183" s="8" t="s">
        <v>181</v>
      </c>
      <c r="B183" s="3">
        <v>1.82</v>
      </c>
      <c r="C183" s="3">
        <v>1.96</v>
      </c>
    </row>
    <row r="184" spans="1:3" x14ac:dyDescent="0.35">
      <c r="A184" s="8" t="s">
        <v>182</v>
      </c>
      <c r="B184" s="3">
        <v>2.12</v>
      </c>
      <c r="C184" s="3">
        <v>2.36</v>
      </c>
    </row>
    <row r="185" spans="1:3" x14ac:dyDescent="0.35">
      <c r="A185" s="8" t="s">
        <v>183</v>
      </c>
      <c r="B185" s="3">
        <v>1.89</v>
      </c>
      <c r="C185" s="3">
        <v>1.91</v>
      </c>
    </row>
    <row r="186" spans="1:3" ht="28" x14ac:dyDescent="0.35">
      <c r="A186" s="8" t="s">
        <v>184</v>
      </c>
      <c r="B186" s="3">
        <v>1.66</v>
      </c>
      <c r="C186" s="3">
        <v>1.72</v>
      </c>
    </row>
    <row r="187" spans="1:3" x14ac:dyDescent="0.35">
      <c r="A187" s="8" t="s">
        <v>185</v>
      </c>
      <c r="B187" s="3">
        <v>1.01</v>
      </c>
      <c r="C187" s="3">
        <v>1.1000000000000001</v>
      </c>
    </row>
    <row r="188" spans="1:3" x14ac:dyDescent="0.35">
      <c r="A188" s="8" t="s">
        <v>186</v>
      </c>
      <c r="B188" s="3">
        <v>1.28</v>
      </c>
      <c r="C188" s="3">
        <v>1.26</v>
      </c>
    </row>
    <row r="189" spans="1:3" x14ac:dyDescent="0.35">
      <c r="A189" s="8" t="s">
        <v>187</v>
      </c>
      <c r="B189" s="3">
        <v>0.63</v>
      </c>
      <c r="C189" s="3">
        <v>0.63</v>
      </c>
    </row>
    <row r="190" spans="1:3" x14ac:dyDescent="0.35">
      <c r="A190" s="8" t="s">
        <v>188</v>
      </c>
      <c r="B190" s="3">
        <v>0.86</v>
      </c>
      <c r="C190" s="3">
        <v>0.89</v>
      </c>
    </row>
    <row r="191" spans="1:3" x14ac:dyDescent="0.35">
      <c r="A191" s="8" t="s">
        <v>189</v>
      </c>
      <c r="B191" s="3">
        <v>1.63</v>
      </c>
      <c r="C191" s="3">
        <v>1.69</v>
      </c>
    </row>
    <row r="192" spans="1:3" x14ac:dyDescent="0.35">
      <c r="A192" s="8" t="s">
        <v>190</v>
      </c>
      <c r="B192" s="3">
        <v>1.58</v>
      </c>
      <c r="C192" s="3">
        <v>1.54</v>
      </c>
    </row>
    <row r="193" spans="1:3" x14ac:dyDescent="0.35">
      <c r="A193" s="8" t="s">
        <v>191</v>
      </c>
      <c r="B193" s="3">
        <v>1.83</v>
      </c>
      <c r="C193" s="3">
        <v>1.87</v>
      </c>
    </row>
    <row r="194" spans="1:3" ht="28" x14ac:dyDescent="0.35">
      <c r="A194" s="8" t="s">
        <v>192</v>
      </c>
      <c r="B194" s="3">
        <v>1.52</v>
      </c>
      <c r="C194" s="3">
        <v>1.46</v>
      </c>
    </row>
    <row r="195" spans="1:3" x14ac:dyDescent="0.35">
      <c r="A195" s="8" t="s">
        <v>193</v>
      </c>
      <c r="B195" s="3">
        <v>1.84</v>
      </c>
      <c r="C195" s="3">
        <v>1.89</v>
      </c>
    </row>
    <row r="196" spans="1:3" x14ac:dyDescent="0.35">
      <c r="A196" s="8" t="s">
        <v>194</v>
      </c>
      <c r="B196" s="3">
        <v>2.21</v>
      </c>
      <c r="C196" s="3">
        <v>2.27</v>
      </c>
    </row>
    <row r="197" spans="1:3" x14ac:dyDescent="0.35">
      <c r="A197" s="8" t="s">
        <v>195</v>
      </c>
      <c r="B197" s="3">
        <v>1.44</v>
      </c>
      <c r="C197" s="3">
        <v>1.45</v>
      </c>
    </row>
    <row r="198" spans="1:3" x14ac:dyDescent="0.35">
      <c r="A198" s="8" t="s">
        <v>196</v>
      </c>
      <c r="B198" s="3">
        <v>1.89</v>
      </c>
      <c r="C198" s="3">
        <v>1.92</v>
      </c>
    </row>
    <row r="199" spans="1:3" x14ac:dyDescent="0.35">
      <c r="A199" s="8" t="s">
        <v>197</v>
      </c>
      <c r="B199" s="3">
        <v>1.83</v>
      </c>
      <c r="C199" s="3">
        <v>1.78</v>
      </c>
    </row>
    <row r="200" spans="1:3" x14ac:dyDescent="0.35">
      <c r="A200" s="8" t="s">
        <v>198</v>
      </c>
      <c r="B200" s="3">
        <v>1.78</v>
      </c>
      <c r="C200" s="3">
        <v>1.82</v>
      </c>
    </row>
    <row r="201" spans="1:3" x14ac:dyDescent="0.35">
      <c r="A201" s="8" t="s">
        <v>199</v>
      </c>
      <c r="B201" s="3">
        <v>2.0099999999999998</v>
      </c>
      <c r="C201" s="3">
        <v>2.0099999999999998</v>
      </c>
    </row>
    <row r="202" spans="1:3" x14ac:dyDescent="0.35">
      <c r="A202" s="8" t="s">
        <v>200</v>
      </c>
      <c r="B202" s="3">
        <v>1.68</v>
      </c>
      <c r="C202" s="3">
        <v>1.66</v>
      </c>
    </row>
    <row r="203" spans="1:3" x14ac:dyDescent="0.35">
      <c r="A203" s="8" t="s">
        <v>201</v>
      </c>
      <c r="B203" s="3">
        <v>2.04</v>
      </c>
      <c r="C203" s="3">
        <v>2.15</v>
      </c>
    </row>
    <row r="204" spans="1:3" x14ac:dyDescent="0.35">
      <c r="A204" s="8" t="s">
        <v>202</v>
      </c>
      <c r="B204" s="3">
        <v>2.12</v>
      </c>
      <c r="C204" s="3">
        <v>2.16</v>
      </c>
    </row>
    <row r="205" spans="1:3" x14ac:dyDescent="0.35">
      <c r="A205" s="8" t="s">
        <v>203</v>
      </c>
      <c r="B205" s="3">
        <v>1.45</v>
      </c>
      <c r="C205" s="3">
        <v>1.5</v>
      </c>
    </row>
    <row r="206" spans="1:3" x14ac:dyDescent="0.35">
      <c r="A206" s="8" t="s">
        <v>204</v>
      </c>
      <c r="B206" s="3">
        <v>1.85</v>
      </c>
      <c r="C206" s="3">
        <v>1.85</v>
      </c>
    </row>
    <row r="207" spans="1:3" x14ac:dyDescent="0.35">
      <c r="A207" s="8" t="s">
        <v>205</v>
      </c>
      <c r="B207" s="3">
        <v>2.2000000000000002</v>
      </c>
      <c r="C207" s="3">
        <v>2.1</v>
      </c>
    </row>
    <row r="208" spans="1:3" x14ac:dyDescent="0.35">
      <c r="A208" s="8" t="s">
        <v>206</v>
      </c>
      <c r="B208" s="3">
        <v>1.6</v>
      </c>
      <c r="C208" s="3">
        <v>1.75</v>
      </c>
    </row>
    <row r="209" spans="1:3" x14ac:dyDescent="0.35">
      <c r="A209" s="8" t="s">
        <v>207</v>
      </c>
      <c r="B209" s="3">
        <v>1.95</v>
      </c>
      <c r="C209" s="3">
        <v>2.02</v>
      </c>
    </row>
    <row r="210" spans="1:3" x14ac:dyDescent="0.35">
      <c r="A210" s="8" t="s">
        <v>208</v>
      </c>
      <c r="B210" s="3">
        <v>1.41</v>
      </c>
      <c r="C210" s="3">
        <v>1.5</v>
      </c>
    </row>
    <row r="211" spans="1:3" x14ac:dyDescent="0.35">
      <c r="A211" s="8" t="s">
        <v>209</v>
      </c>
      <c r="B211" s="3">
        <v>1.62</v>
      </c>
      <c r="C211" s="3">
        <v>1.54</v>
      </c>
    </row>
    <row r="212" spans="1:3" x14ac:dyDescent="0.35">
      <c r="A212" s="8" t="s">
        <v>210</v>
      </c>
      <c r="B212" s="3">
        <v>1.78</v>
      </c>
      <c r="C212" s="3">
        <v>1.88</v>
      </c>
    </row>
    <row r="213" spans="1:3" x14ac:dyDescent="0.35">
      <c r="A213" s="8" t="s">
        <v>211</v>
      </c>
      <c r="B213" s="3">
        <v>1.05</v>
      </c>
      <c r="C213" s="3">
        <v>1</v>
      </c>
    </row>
    <row r="214" spans="1:3" x14ac:dyDescent="0.35">
      <c r="A214" s="8" t="s">
        <v>212</v>
      </c>
      <c r="B214" s="3">
        <v>1.99</v>
      </c>
      <c r="C214" s="3">
        <v>2.1800000000000002</v>
      </c>
    </row>
    <row r="215" spans="1:3" x14ac:dyDescent="0.35">
      <c r="A215" s="8" t="s">
        <v>213</v>
      </c>
      <c r="B215" s="3">
        <v>1.83</v>
      </c>
      <c r="C215" s="3">
        <v>1.83</v>
      </c>
    </row>
    <row r="216" spans="1:3" x14ac:dyDescent="0.35">
      <c r="A216" s="8" t="s">
        <v>214</v>
      </c>
      <c r="B216" s="3">
        <v>1.85</v>
      </c>
      <c r="C216" s="3">
        <v>1.91</v>
      </c>
    </row>
    <row r="217" spans="1:3" x14ac:dyDescent="0.35">
      <c r="A217" s="8" t="s">
        <v>215</v>
      </c>
      <c r="B217" s="3">
        <v>1.44</v>
      </c>
      <c r="C217" s="3">
        <v>1.45</v>
      </c>
    </row>
    <row r="218" spans="1:3" x14ac:dyDescent="0.35">
      <c r="A218" s="8" t="s">
        <v>216</v>
      </c>
      <c r="B218" s="3">
        <v>1.03</v>
      </c>
      <c r="C218" s="3">
        <v>1.05</v>
      </c>
    </row>
    <row r="219" spans="1:3" x14ac:dyDescent="0.35">
      <c r="A219" s="8" t="s">
        <v>217</v>
      </c>
      <c r="B219" s="3">
        <v>1.66</v>
      </c>
      <c r="C219" s="3">
        <v>1.71</v>
      </c>
    </row>
    <row r="220" spans="1:3" x14ac:dyDescent="0.35">
      <c r="A220" s="8" t="s">
        <v>218</v>
      </c>
      <c r="B220" s="3">
        <v>1.18</v>
      </c>
      <c r="C220" s="3">
        <v>1.1599999999999999</v>
      </c>
    </row>
    <row r="221" spans="1:3" x14ac:dyDescent="0.35">
      <c r="A221" s="8" t="s">
        <v>219</v>
      </c>
      <c r="B221" s="3">
        <v>1.9</v>
      </c>
      <c r="C221" s="3">
        <v>1.93</v>
      </c>
    </row>
    <row r="222" spans="1:3" x14ac:dyDescent="0.35">
      <c r="A222" s="8" t="s">
        <v>220</v>
      </c>
      <c r="B222" s="3">
        <v>2.0699999999999998</v>
      </c>
      <c r="C222" s="3">
        <v>2.27</v>
      </c>
    </row>
    <row r="223" spans="1:3" x14ac:dyDescent="0.35">
      <c r="A223" s="8" t="s">
        <v>221</v>
      </c>
      <c r="B223" s="3">
        <v>1.49</v>
      </c>
      <c r="C223" s="3">
        <v>1.44</v>
      </c>
    </row>
    <row r="224" spans="1:3" x14ac:dyDescent="0.35">
      <c r="A224" s="8" t="s">
        <v>222</v>
      </c>
      <c r="B224" s="3">
        <v>1.76</v>
      </c>
      <c r="C224" s="3">
        <v>1.79</v>
      </c>
    </row>
    <row r="225" spans="1:3" x14ac:dyDescent="0.35">
      <c r="A225" s="8" t="s">
        <v>223</v>
      </c>
      <c r="B225" s="3">
        <v>1.49</v>
      </c>
      <c r="C225" s="3">
        <v>1.49</v>
      </c>
    </row>
    <row r="226" spans="1:3" x14ac:dyDescent="0.35">
      <c r="A226" s="8" t="s">
        <v>224</v>
      </c>
      <c r="B226" s="3">
        <v>1.21</v>
      </c>
      <c r="C226" s="3">
        <v>1.27</v>
      </c>
    </row>
    <row r="227" spans="1:3" x14ac:dyDescent="0.35">
      <c r="A227" s="8" t="s">
        <v>225</v>
      </c>
      <c r="B227" s="3">
        <v>2.11</v>
      </c>
      <c r="C227" s="3">
        <v>2.17</v>
      </c>
    </row>
    <row r="228" spans="1:3" x14ac:dyDescent="0.35">
      <c r="A228" s="8" t="s">
        <v>226</v>
      </c>
      <c r="B228" s="3">
        <v>1.63</v>
      </c>
      <c r="C228" s="3">
        <v>1.67</v>
      </c>
    </row>
    <row r="229" spans="1:3" x14ac:dyDescent="0.35">
      <c r="A229" s="8" t="s">
        <v>227</v>
      </c>
      <c r="B229" s="3">
        <v>1.69</v>
      </c>
      <c r="C229" s="3">
        <v>1.74</v>
      </c>
    </row>
    <row r="230" spans="1:3" ht="28" x14ac:dyDescent="0.35">
      <c r="A230" s="8" t="s">
        <v>228</v>
      </c>
      <c r="B230" s="3">
        <v>2.15</v>
      </c>
      <c r="C230" s="3">
        <v>2.12</v>
      </c>
    </row>
    <row r="231" spans="1:3" x14ac:dyDescent="0.35">
      <c r="A231" s="8" t="s">
        <v>229</v>
      </c>
      <c r="B231" s="3">
        <v>1.64</v>
      </c>
      <c r="C231" s="3">
        <v>1.73</v>
      </c>
    </row>
    <row r="232" spans="1:3" x14ac:dyDescent="0.35">
      <c r="A232" s="8" t="s">
        <v>230</v>
      </c>
      <c r="B232" s="3">
        <v>1.78</v>
      </c>
      <c r="C232" s="3">
        <v>1.87</v>
      </c>
    </row>
    <row r="233" spans="1:3" x14ac:dyDescent="0.35">
      <c r="A233" s="8" t="s">
        <v>231</v>
      </c>
      <c r="B233" s="3">
        <v>2.2200000000000002</v>
      </c>
      <c r="C233" s="3">
        <v>2.2200000000000002</v>
      </c>
    </row>
    <row r="234" spans="1:3" x14ac:dyDescent="0.35">
      <c r="A234" s="8" t="s">
        <v>232</v>
      </c>
      <c r="B234" s="3">
        <v>1.91</v>
      </c>
      <c r="C234" s="3">
        <v>1.84</v>
      </c>
    </row>
    <row r="235" spans="1:3" x14ac:dyDescent="0.35">
      <c r="A235" s="8" t="s">
        <v>233</v>
      </c>
      <c r="B235" s="3">
        <v>1.68</v>
      </c>
      <c r="C235" s="3">
        <v>1.89</v>
      </c>
    </row>
    <row r="236" spans="1:3" x14ac:dyDescent="0.35">
      <c r="A236" s="8" t="s">
        <v>234</v>
      </c>
      <c r="B236" s="3">
        <v>1.39</v>
      </c>
      <c r="C236" s="3">
        <v>1.42</v>
      </c>
    </row>
    <row r="237" spans="1:3" x14ac:dyDescent="0.35">
      <c r="A237" s="8" t="s">
        <v>235</v>
      </c>
      <c r="B237" s="3">
        <v>2.0499999999999998</v>
      </c>
      <c r="C237" s="3">
        <v>2.04</v>
      </c>
    </row>
    <row r="238" spans="1:3" x14ac:dyDescent="0.35">
      <c r="A238" s="8" t="s">
        <v>236</v>
      </c>
      <c r="B238" s="3">
        <v>1.68</v>
      </c>
      <c r="C238" s="3">
        <v>1.68</v>
      </c>
    </row>
    <row r="239" spans="1:3" x14ac:dyDescent="0.35">
      <c r="A239" s="8" t="s">
        <v>237</v>
      </c>
      <c r="B239" s="3">
        <v>1.1000000000000001</v>
      </c>
      <c r="C239" s="3">
        <v>1.1399999999999999</v>
      </c>
    </row>
    <row r="240" spans="1:3" x14ac:dyDescent="0.35">
      <c r="A240" s="8" t="s">
        <v>238</v>
      </c>
      <c r="B240" s="3">
        <v>1.54</v>
      </c>
      <c r="C240" s="3">
        <v>1.46</v>
      </c>
    </row>
    <row r="241" spans="1:3" x14ac:dyDescent="0.35">
      <c r="A241" s="8" t="s">
        <v>239</v>
      </c>
      <c r="B241" s="3">
        <v>1.87</v>
      </c>
      <c r="C241" s="3">
        <v>1.95</v>
      </c>
    </row>
    <row r="242" spans="1:3" x14ac:dyDescent="0.35">
      <c r="A242" s="8" t="s">
        <v>240</v>
      </c>
      <c r="B242" s="3">
        <v>1.93</v>
      </c>
      <c r="C242" s="3">
        <v>1.99</v>
      </c>
    </row>
    <row r="243" spans="1:3" x14ac:dyDescent="0.35">
      <c r="A243" s="8" t="s">
        <v>241</v>
      </c>
      <c r="B243" s="3">
        <v>1.61</v>
      </c>
      <c r="C243" s="3">
        <v>1.65</v>
      </c>
    </row>
    <row r="244" spans="1:3" x14ac:dyDescent="0.35">
      <c r="A244" s="8" t="s">
        <v>242</v>
      </c>
      <c r="B244" s="3">
        <v>1.7</v>
      </c>
      <c r="C244" s="3">
        <v>1.71</v>
      </c>
    </row>
    <row r="245" spans="1:3" x14ac:dyDescent="0.35">
      <c r="A245" s="8" t="s">
        <v>243</v>
      </c>
      <c r="B245" s="3">
        <v>1.96</v>
      </c>
      <c r="C245" s="3">
        <v>2.09</v>
      </c>
    </row>
    <row r="246" spans="1:3" x14ac:dyDescent="0.35">
      <c r="A246" s="8" t="s">
        <v>244</v>
      </c>
      <c r="B246" s="3">
        <v>1.6</v>
      </c>
      <c r="C246" s="3">
        <v>1.62</v>
      </c>
    </row>
    <row r="247" spans="1:3" x14ac:dyDescent="0.35">
      <c r="A247" s="8" t="s">
        <v>245</v>
      </c>
      <c r="B247" s="3">
        <v>1.64</v>
      </c>
      <c r="C247" s="3">
        <v>1.66</v>
      </c>
    </row>
    <row r="248" spans="1:3" x14ac:dyDescent="0.35">
      <c r="A248" s="8" t="s">
        <v>246</v>
      </c>
      <c r="B248" s="3">
        <v>1.68</v>
      </c>
      <c r="C248" s="3">
        <v>1.71</v>
      </c>
    </row>
    <row r="249" spans="1:3" x14ac:dyDescent="0.35">
      <c r="A249" s="8" t="s">
        <v>247</v>
      </c>
      <c r="B249" s="3">
        <v>1.71</v>
      </c>
      <c r="C249" s="3">
        <v>1.8</v>
      </c>
    </row>
    <row r="250" spans="1:3" ht="28" x14ac:dyDescent="0.35">
      <c r="A250" s="8" t="s">
        <v>248</v>
      </c>
      <c r="B250" s="3">
        <v>1.85</v>
      </c>
      <c r="C250" s="3">
        <v>1.91</v>
      </c>
    </row>
    <row r="251" spans="1:3" x14ac:dyDescent="0.35">
      <c r="A251" s="8" t="s">
        <v>249</v>
      </c>
      <c r="B251" s="3">
        <v>1.76</v>
      </c>
      <c r="C251" s="3">
        <v>1.8</v>
      </c>
    </row>
    <row r="252" spans="1:3" x14ac:dyDescent="0.35">
      <c r="A252" s="8" t="s">
        <v>250</v>
      </c>
      <c r="B252" s="3">
        <v>1.07</v>
      </c>
      <c r="C252" s="3">
        <v>1.1000000000000001</v>
      </c>
    </row>
    <row r="253" spans="1:3" x14ac:dyDescent="0.35">
      <c r="A253" s="8" t="s">
        <v>251</v>
      </c>
      <c r="B253" s="3">
        <v>2.0699999999999998</v>
      </c>
      <c r="C253" s="3">
        <v>2.12</v>
      </c>
    </row>
    <row r="254" spans="1:3" x14ac:dyDescent="0.35">
      <c r="A254" s="8" t="s">
        <v>252</v>
      </c>
      <c r="B254" s="3">
        <v>1.84</v>
      </c>
      <c r="C254" s="3">
        <v>1.87</v>
      </c>
    </row>
    <row r="255" spans="1:3" x14ac:dyDescent="0.35">
      <c r="A255" s="8" t="s">
        <v>253</v>
      </c>
      <c r="B255" s="3">
        <v>1.57</v>
      </c>
      <c r="C255" s="3">
        <v>1.57</v>
      </c>
    </row>
    <row r="256" spans="1:3" x14ac:dyDescent="0.35">
      <c r="A256" s="8" t="s">
        <v>254</v>
      </c>
      <c r="B256" s="3">
        <v>2.21</v>
      </c>
      <c r="C256" s="3">
        <v>2.25</v>
      </c>
    </row>
    <row r="257" spans="1:3" x14ac:dyDescent="0.35">
      <c r="A257" s="8" t="s">
        <v>255</v>
      </c>
      <c r="B257" s="3">
        <v>1.87</v>
      </c>
      <c r="C257" s="3">
        <v>1.81</v>
      </c>
    </row>
    <row r="258" spans="1:3" x14ac:dyDescent="0.35">
      <c r="A258" s="8" t="s">
        <v>256</v>
      </c>
      <c r="B258" s="3">
        <v>2.06</v>
      </c>
      <c r="C258" s="3">
        <v>2.15</v>
      </c>
    </row>
    <row r="259" spans="1:3" x14ac:dyDescent="0.35">
      <c r="A259" s="8" t="s">
        <v>257</v>
      </c>
      <c r="B259" s="3">
        <v>2</v>
      </c>
      <c r="C259" s="3">
        <v>1.98</v>
      </c>
    </row>
    <row r="260" spans="1:3" x14ac:dyDescent="0.35">
      <c r="A260" s="8" t="s">
        <v>258</v>
      </c>
      <c r="B260" s="3">
        <v>1.86</v>
      </c>
      <c r="C260" s="3">
        <v>1.88</v>
      </c>
    </row>
    <row r="261" spans="1:3" x14ac:dyDescent="0.35">
      <c r="A261" s="8" t="s">
        <v>259</v>
      </c>
      <c r="B261" s="3">
        <v>1.45</v>
      </c>
      <c r="C261" s="3">
        <v>1.43</v>
      </c>
    </row>
    <row r="262" spans="1:3" x14ac:dyDescent="0.35">
      <c r="A262" s="8" t="s">
        <v>260</v>
      </c>
      <c r="B262" s="3">
        <v>1.67</v>
      </c>
      <c r="C262" s="3">
        <v>1.7</v>
      </c>
    </row>
    <row r="263" spans="1:3" x14ac:dyDescent="0.35">
      <c r="A263" s="8" t="s">
        <v>261</v>
      </c>
      <c r="B263" s="3">
        <v>1.4</v>
      </c>
      <c r="C263" s="3">
        <v>1.39</v>
      </c>
    </row>
    <row r="264" spans="1:3" x14ac:dyDescent="0.35">
      <c r="A264" s="8" t="s">
        <v>262</v>
      </c>
      <c r="B264" s="3">
        <v>1.53</v>
      </c>
      <c r="C264" s="3">
        <v>1.5</v>
      </c>
    </row>
    <row r="265" spans="1:3" x14ac:dyDescent="0.35">
      <c r="A265" s="8" t="s">
        <v>263</v>
      </c>
      <c r="B265" s="3">
        <v>2.2599999999999998</v>
      </c>
      <c r="C265" s="3">
        <v>2.29</v>
      </c>
    </row>
    <row r="266" spans="1:3" x14ac:dyDescent="0.35">
      <c r="A266" s="8" t="s">
        <v>264</v>
      </c>
      <c r="B266" s="3">
        <v>1.79</v>
      </c>
      <c r="C266" s="3">
        <v>1.82</v>
      </c>
    </row>
    <row r="267" spans="1:3" x14ac:dyDescent="0.35">
      <c r="A267" s="8" t="s">
        <v>265</v>
      </c>
      <c r="B267" s="3">
        <v>1.44</v>
      </c>
      <c r="C267" s="3">
        <v>1.43</v>
      </c>
    </row>
    <row r="268" spans="1:3" x14ac:dyDescent="0.35">
      <c r="A268" s="8" t="s">
        <v>266</v>
      </c>
      <c r="B268" s="3">
        <v>1.68</v>
      </c>
      <c r="C268" s="3">
        <v>1.66</v>
      </c>
    </row>
    <row r="269" spans="1:3" x14ac:dyDescent="0.35">
      <c r="A269" s="8" t="s">
        <v>267</v>
      </c>
      <c r="B269" s="3">
        <v>1.65</v>
      </c>
      <c r="C269" s="3">
        <v>1.75</v>
      </c>
    </row>
    <row r="270" spans="1:3" x14ac:dyDescent="0.35">
      <c r="A270" s="8" t="s">
        <v>268</v>
      </c>
      <c r="B270" s="3">
        <v>1.64</v>
      </c>
      <c r="C270" s="3">
        <v>1.62</v>
      </c>
    </row>
    <row r="271" spans="1:3" x14ac:dyDescent="0.35">
      <c r="A271" s="8" t="s">
        <v>269</v>
      </c>
      <c r="B271" s="3">
        <v>1.52</v>
      </c>
      <c r="C271" s="3">
        <v>1.52</v>
      </c>
    </row>
    <row r="272" spans="1:3" ht="28" x14ac:dyDescent="0.35">
      <c r="A272" s="8" t="s">
        <v>270</v>
      </c>
      <c r="B272" s="3">
        <v>1.31</v>
      </c>
      <c r="C272" s="3">
        <v>1.26</v>
      </c>
    </row>
    <row r="273" spans="1:3" x14ac:dyDescent="0.35">
      <c r="A273" s="8" t="s">
        <v>271</v>
      </c>
      <c r="B273" s="3">
        <v>1.56</v>
      </c>
      <c r="C273" s="3">
        <v>1.56</v>
      </c>
    </row>
    <row r="274" spans="1:3" x14ac:dyDescent="0.35">
      <c r="A274" s="8" t="s">
        <v>272</v>
      </c>
      <c r="B274" s="3">
        <v>1.25</v>
      </c>
      <c r="C274" s="3">
        <v>1.27</v>
      </c>
    </row>
    <row r="275" spans="1:3" x14ac:dyDescent="0.35">
      <c r="A275" s="8" t="s">
        <v>273</v>
      </c>
      <c r="B275" s="3">
        <v>1.52</v>
      </c>
      <c r="C275" s="3">
        <v>1.52</v>
      </c>
    </row>
    <row r="276" spans="1:3" x14ac:dyDescent="0.35">
      <c r="A276" s="8" t="s">
        <v>274</v>
      </c>
      <c r="B276" s="3">
        <v>1.49</v>
      </c>
      <c r="C276" s="3">
        <v>1.52</v>
      </c>
    </row>
    <row r="277" spans="1:3" x14ac:dyDescent="0.35">
      <c r="A277" s="8" t="s">
        <v>275</v>
      </c>
      <c r="B277" s="3">
        <v>1.67</v>
      </c>
      <c r="C277" s="3">
        <v>1.63</v>
      </c>
    </row>
    <row r="278" spans="1:3" x14ac:dyDescent="0.35">
      <c r="A278" s="8" t="s">
        <v>276</v>
      </c>
      <c r="B278" s="3">
        <v>1.85</v>
      </c>
      <c r="C278" s="3">
        <v>1.89</v>
      </c>
    </row>
    <row r="279" spans="1:3" x14ac:dyDescent="0.35">
      <c r="A279" s="8" t="s">
        <v>277</v>
      </c>
      <c r="B279" s="3">
        <v>1.8</v>
      </c>
      <c r="C279" s="3">
        <v>1.83</v>
      </c>
    </row>
    <row r="280" spans="1:3" x14ac:dyDescent="0.35">
      <c r="A280" s="8" t="s">
        <v>278</v>
      </c>
      <c r="B280" s="3">
        <v>1.83</v>
      </c>
      <c r="C280" s="3">
        <v>1.78</v>
      </c>
    </row>
    <row r="281" spans="1:3" x14ac:dyDescent="0.35">
      <c r="A281" s="8" t="s">
        <v>279</v>
      </c>
      <c r="B281" s="3">
        <v>1.6</v>
      </c>
      <c r="C281" s="3">
        <v>1.66</v>
      </c>
    </row>
    <row r="282" spans="1:3" x14ac:dyDescent="0.35">
      <c r="A282" s="8" t="s">
        <v>280</v>
      </c>
      <c r="B282" s="3">
        <v>1.87</v>
      </c>
      <c r="C282" s="3">
        <v>1.87</v>
      </c>
    </row>
    <row r="283" spans="1:3" x14ac:dyDescent="0.35">
      <c r="A283" s="8" t="s">
        <v>281</v>
      </c>
      <c r="B283" s="3">
        <v>1.0900000000000001</v>
      </c>
      <c r="C283" s="3">
        <v>1.08</v>
      </c>
    </row>
    <row r="284" spans="1:3" x14ac:dyDescent="0.35">
      <c r="A284" s="8" t="s">
        <v>282</v>
      </c>
      <c r="B284" s="3">
        <v>1.71</v>
      </c>
      <c r="C284" s="3">
        <v>1.7</v>
      </c>
    </row>
    <row r="285" spans="1:3" x14ac:dyDescent="0.35">
      <c r="A285" s="8" t="s">
        <v>283</v>
      </c>
      <c r="B285" s="3">
        <v>1.54</v>
      </c>
      <c r="C285" s="3">
        <v>1.65</v>
      </c>
    </row>
    <row r="286" spans="1:3" x14ac:dyDescent="0.35">
      <c r="A286" s="8" t="s">
        <v>284</v>
      </c>
      <c r="B286" s="3">
        <v>1.48</v>
      </c>
      <c r="C286" s="3">
        <v>1.49</v>
      </c>
    </row>
    <row r="287" spans="1:3" x14ac:dyDescent="0.35">
      <c r="A287" s="8" t="s">
        <v>285</v>
      </c>
      <c r="B287" s="3">
        <v>2.2400000000000002</v>
      </c>
      <c r="C287" s="3">
        <v>2.25</v>
      </c>
    </row>
    <row r="288" spans="1:3" x14ac:dyDescent="0.35">
      <c r="A288" s="8" t="s">
        <v>286</v>
      </c>
      <c r="B288" s="3">
        <v>1.57</v>
      </c>
      <c r="C288" s="3">
        <v>1.65</v>
      </c>
    </row>
    <row r="289" spans="1:3" x14ac:dyDescent="0.35">
      <c r="A289" s="8" t="s">
        <v>287</v>
      </c>
      <c r="B289" s="3">
        <v>1.97</v>
      </c>
      <c r="C289" s="3">
        <v>1.9</v>
      </c>
    </row>
    <row r="290" spans="1:3" x14ac:dyDescent="0.35">
      <c r="A290" s="8" t="s">
        <v>288</v>
      </c>
      <c r="B290" s="3">
        <v>2.1</v>
      </c>
      <c r="C290" s="3">
        <v>2.14</v>
      </c>
    </row>
    <row r="291" spans="1:3" ht="28" x14ac:dyDescent="0.35">
      <c r="A291" s="8" t="s">
        <v>289</v>
      </c>
      <c r="B291" s="3">
        <v>2.0699999999999998</v>
      </c>
      <c r="C291" s="3">
        <v>2.09</v>
      </c>
    </row>
    <row r="292" spans="1:3" x14ac:dyDescent="0.35">
      <c r="A292" s="8" t="s">
        <v>290</v>
      </c>
      <c r="B292" s="3">
        <v>1.45</v>
      </c>
      <c r="C292" s="3">
        <v>1.43</v>
      </c>
    </row>
    <row r="293" spans="1:3" x14ac:dyDescent="0.35">
      <c r="A293" s="8" t="s">
        <v>291</v>
      </c>
      <c r="B293" s="3">
        <v>1.57</v>
      </c>
      <c r="C293" s="3">
        <v>1.52</v>
      </c>
    </row>
    <row r="294" spans="1:3" x14ac:dyDescent="0.35">
      <c r="A294" s="8" t="s">
        <v>292</v>
      </c>
      <c r="B294" s="3">
        <v>1.91</v>
      </c>
      <c r="C294" s="3">
        <v>1.95</v>
      </c>
    </row>
    <row r="295" spans="1:3" x14ac:dyDescent="0.35">
      <c r="A295" s="8" t="s">
        <v>293</v>
      </c>
      <c r="B295" s="3">
        <v>1.49</v>
      </c>
      <c r="C295" s="3">
        <v>1.54</v>
      </c>
    </row>
    <row r="296" spans="1:3" x14ac:dyDescent="0.35">
      <c r="A296" s="8" t="s">
        <v>294</v>
      </c>
      <c r="B296" s="3">
        <v>1.63</v>
      </c>
      <c r="C296" s="3">
        <v>1.62</v>
      </c>
    </row>
    <row r="297" spans="1:3" x14ac:dyDescent="0.35">
      <c r="A297" s="8" t="s">
        <v>295</v>
      </c>
      <c r="B297" s="3">
        <v>1.61</v>
      </c>
      <c r="C297" s="3">
        <v>1.63</v>
      </c>
    </row>
    <row r="298" spans="1:3" x14ac:dyDescent="0.35">
      <c r="A298" s="8" t="s">
        <v>296</v>
      </c>
      <c r="B298" s="3">
        <v>1.94</v>
      </c>
      <c r="C298" s="3">
        <v>2.0099999999999998</v>
      </c>
    </row>
    <row r="299" spans="1:3" x14ac:dyDescent="0.35">
      <c r="A299" s="8" t="s">
        <v>297</v>
      </c>
      <c r="B299" s="3">
        <v>1.72</v>
      </c>
      <c r="C299" s="3">
        <v>1.75</v>
      </c>
    </row>
    <row r="300" spans="1:3" x14ac:dyDescent="0.35">
      <c r="A300" s="8" t="s">
        <v>298</v>
      </c>
      <c r="B300" s="3">
        <v>1.92</v>
      </c>
      <c r="C300" s="3">
        <v>1.95</v>
      </c>
    </row>
    <row r="301" spans="1:3" x14ac:dyDescent="0.35">
      <c r="A301" s="8" t="s">
        <v>299</v>
      </c>
      <c r="B301" s="3">
        <v>1.93</v>
      </c>
      <c r="C301" s="3">
        <v>1.98</v>
      </c>
    </row>
    <row r="302" spans="1:3" x14ac:dyDescent="0.35">
      <c r="A302" s="8" t="s">
        <v>300</v>
      </c>
      <c r="B302" s="3">
        <v>1.75</v>
      </c>
      <c r="C302" s="3">
        <v>1.84</v>
      </c>
    </row>
    <row r="303" spans="1:3" x14ac:dyDescent="0.35">
      <c r="A303" s="8" t="s">
        <v>301</v>
      </c>
      <c r="B303" s="3">
        <v>2.15</v>
      </c>
      <c r="C303" s="3">
        <v>2.14</v>
      </c>
    </row>
    <row r="304" spans="1:3" x14ac:dyDescent="0.35">
      <c r="A304" s="8" t="s">
        <v>302</v>
      </c>
      <c r="B304" s="3">
        <v>1.62</v>
      </c>
      <c r="C304" s="3">
        <v>1.67</v>
      </c>
    </row>
    <row r="305" spans="1:3" x14ac:dyDescent="0.35">
      <c r="A305" s="8" t="s">
        <v>303</v>
      </c>
      <c r="B305" s="3">
        <v>1.65</v>
      </c>
      <c r="C305" s="3">
        <v>1.73</v>
      </c>
    </row>
    <row r="306" spans="1:3" ht="28" x14ac:dyDescent="0.35">
      <c r="A306" s="8" t="s">
        <v>304</v>
      </c>
      <c r="B306" s="3">
        <v>0.89</v>
      </c>
      <c r="C306" s="3">
        <v>0.86</v>
      </c>
    </row>
    <row r="307" spans="1:3" x14ac:dyDescent="0.35">
      <c r="A307" s="8" t="s">
        <v>305</v>
      </c>
      <c r="B307" s="3">
        <v>1.36</v>
      </c>
      <c r="C307" s="3">
        <v>1.32</v>
      </c>
    </row>
    <row r="308" spans="1:3" x14ac:dyDescent="0.35">
      <c r="A308" s="8" t="s">
        <v>306</v>
      </c>
      <c r="B308" s="3">
        <v>2.2999999999999998</v>
      </c>
      <c r="C308" s="3">
        <v>2.2200000000000002</v>
      </c>
    </row>
    <row r="309" spans="1:3" x14ac:dyDescent="0.35">
      <c r="A309" s="8" t="s">
        <v>307</v>
      </c>
      <c r="B309" s="3">
        <v>2.14</v>
      </c>
      <c r="C309" s="3">
        <v>2.2999999999999998</v>
      </c>
    </row>
    <row r="310" spans="1:3" x14ac:dyDescent="0.35">
      <c r="A310" s="8" t="s">
        <v>308</v>
      </c>
      <c r="B310" s="3">
        <v>1.46</v>
      </c>
      <c r="C310" s="3">
        <v>1.43</v>
      </c>
    </row>
    <row r="311" spans="1:3" x14ac:dyDescent="0.35">
      <c r="A311" s="8" t="s">
        <v>309</v>
      </c>
      <c r="B311" s="3">
        <v>2.16</v>
      </c>
      <c r="C311" s="3">
        <v>2.1</v>
      </c>
    </row>
    <row r="312" spans="1:3" x14ac:dyDescent="0.35">
      <c r="A312" s="8" t="s">
        <v>310</v>
      </c>
      <c r="B312" s="3">
        <v>1.96</v>
      </c>
      <c r="C312" s="3">
        <v>1.91</v>
      </c>
    </row>
    <row r="313" spans="1:3" x14ac:dyDescent="0.35">
      <c r="A313" s="8" t="s">
        <v>311</v>
      </c>
      <c r="B313" s="3">
        <v>1.75</v>
      </c>
      <c r="C313" s="3">
        <v>1.63</v>
      </c>
    </row>
    <row r="314" spans="1:3" x14ac:dyDescent="0.35">
      <c r="A314" s="8" t="s">
        <v>312</v>
      </c>
      <c r="B314" s="3">
        <v>1.73</v>
      </c>
      <c r="C314" s="3">
        <v>1.8</v>
      </c>
    </row>
    <row r="315" spans="1:3" ht="28" x14ac:dyDescent="0.35">
      <c r="A315" s="8" t="s">
        <v>313</v>
      </c>
      <c r="B315" s="3">
        <v>1.63</v>
      </c>
      <c r="C315" s="3">
        <v>1.56</v>
      </c>
    </row>
    <row r="316" spans="1:3" ht="28" x14ac:dyDescent="0.35">
      <c r="A316" s="8" t="s">
        <v>314</v>
      </c>
      <c r="B316" s="3">
        <v>1.63</v>
      </c>
      <c r="C316" s="3">
        <v>1.68</v>
      </c>
    </row>
    <row r="317" spans="1:3" ht="28" x14ac:dyDescent="0.35">
      <c r="A317" s="8" t="s">
        <v>315</v>
      </c>
      <c r="B317" s="3">
        <v>1.3</v>
      </c>
      <c r="C317" s="3">
        <v>1.3</v>
      </c>
    </row>
    <row r="318" spans="1:3" x14ac:dyDescent="0.35">
      <c r="A318" s="8" t="s">
        <v>316</v>
      </c>
      <c r="B318" s="3">
        <v>1.26</v>
      </c>
      <c r="C318" s="3">
        <v>1.25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F9EC-F5E5-4801-8E75-A8C57ED0831E}">
  <dimension ref="A1:P318"/>
  <sheetViews>
    <sheetView workbookViewId="0">
      <selection activeCell="M23" sqref="M23:M318"/>
    </sheetView>
  </sheetViews>
  <sheetFormatPr defaultRowHeight="14.5" x14ac:dyDescent="0.35"/>
  <cols>
    <col min="1" max="1" width="28.6328125" bestFit="1" customWidth="1"/>
    <col min="2" max="2" width="30" bestFit="1" customWidth="1"/>
    <col min="3" max="3" width="8.7265625" style="50"/>
    <col min="4" max="4" width="11.90625" bestFit="1" customWidth="1"/>
    <col min="5" max="5" width="10.36328125" customWidth="1"/>
    <col min="7" max="7" width="11.90625" bestFit="1" customWidth="1"/>
    <col min="8" max="8" width="11.81640625" bestFit="1" customWidth="1"/>
    <col min="11" max="11" width="32" bestFit="1" customWidth="1"/>
    <col min="12" max="12" width="30" bestFit="1" customWidth="1"/>
    <col min="13" max="13" width="8.54296875" style="55" bestFit="1" customWidth="1"/>
    <col min="14" max="14" width="11.90625" bestFit="1" customWidth="1"/>
    <col min="15" max="15" width="8.54296875" customWidth="1"/>
    <col min="16" max="16" width="23.26953125" bestFit="1" customWidth="1"/>
  </cols>
  <sheetData>
    <row r="1" spans="1:16" s="44" customFormat="1" ht="15" thickBot="1" x14ac:dyDescent="0.4">
      <c r="A1" s="51" t="s">
        <v>317</v>
      </c>
      <c r="B1" s="51" t="s">
        <v>318</v>
      </c>
      <c r="C1" s="52" t="s">
        <v>354</v>
      </c>
      <c r="D1" s="44" t="s">
        <v>349</v>
      </c>
      <c r="E1">
        <f>QUARTILE($B$2:$B$318,1)</f>
        <v>5.2999999999999999E-2</v>
      </c>
      <c r="K1" s="51" t="s">
        <v>317</v>
      </c>
      <c r="L1" s="51" t="s">
        <v>320</v>
      </c>
      <c r="M1" s="54" t="s">
        <v>354</v>
      </c>
      <c r="N1" s="44" t="s">
        <v>349</v>
      </c>
      <c r="O1">
        <f>QUARTILE($L$2:$L$318,1)</f>
        <v>4.9000000000000002E-2</v>
      </c>
      <c r="P1" s="64" t="s">
        <v>411</v>
      </c>
    </row>
    <row r="2" spans="1:16" ht="15" thickTop="1" x14ac:dyDescent="0.35">
      <c r="A2" s="8" t="s">
        <v>0</v>
      </c>
      <c r="B2" s="4">
        <v>5.3999999999999999E-2</v>
      </c>
      <c r="C2" s="50" t="str">
        <f>IF(OR(B2&gt;$E$4,B2&lt;$E$5),"Outliner","")</f>
        <v/>
      </c>
      <c r="D2" s="44" t="s">
        <v>350</v>
      </c>
      <c r="E2">
        <f>QUARTILE($B$2:$B$318,3)</f>
        <v>0.112</v>
      </c>
      <c r="K2" t="s">
        <v>0</v>
      </c>
      <c r="L2" s="4">
        <v>0.08</v>
      </c>
      <c r="M2" s="55" t="str">
        <f>IF(OR(L2&gt;$O$4,L2&lt;$O$5),"Outliner","")</f>
        <v/>
      </c>
      <c r="N2" s="44" t="s">
        <v>350</v>
      </c>
      <c r="O2">
        <f>QUARTILE($L$2:$L$318,3)</f>
        <v>0.109</v>
      </c>
      <c r="P2" s="64" t="s">
        <v>412</v>
      </c>
    </row>
    <row r="3" spans="1:16" x14ac:dyDescent="0.35">
      <c r="A3" s="8" t="s">
        <v>1</v>
      </c>
      <c r="B3" s="4">
        <v>0.14499999999999999</v>
      </c>
      <c r="C3" s="50" t="str">
        <f t="shared" ref="C3:C66" si="0">IF(OR(B3&gt;$E$4,B3&lt;$E$5),"Outliner","")</f>
        <v/>
      </c>
      <c r="D3" s="44" t="s">
        <v>351</v>
      </c>
      <c r="E3">
        <f>E2-E1</f>
        <v>5.9000000000000004E-2</v>
      </c>
      <c r="K3" t="s">
        <v>1</v>
      </c>
      <c r="L3" s="4">
        <v>0.129</v>
      </c>
      <c r="M3" s="55" t="str">
        <f t="shared" ref="M3:M66" si="1">IF(OR(L3&gt;$O$4,L3&lt;$O$5),"Outliner","")</f>
        <v/>
      </c>
      <c r="N3" s="44" t="s">
        <v>351</v>
      </c>
      <c r="O3">
        <f>O2-O1</f>
        <v>0.06</v>
      </c>
      <c r="P3" s="64" t="s">
        <v>410</v>
      </c>
    </row>
    <row r="4" spans="1:16" x14ac:dyDescent="0.35">
      <c r="A4" s="8" t="s">
        <v>2</v>
      </c>
      <c r="B4" s="4">
        <v>8.5000000000000006E-2</v>
      </c>
      <c r="C4" s="50" t="str">
        <f t="shared" si="0"/>
        <v/>
      </c>
      <c r="D4" s="44" t="s">
        <v>352</v>
      </c>
      <c r="E4">
        <f>E2+(1.5*E3)</f>
        <v>0.20050000000000001</v>
      </c>
      <c r="K4" t="s">
        <v>2</v>
      </c>
      <c r="L4" s="4">
        <v>6.9000000000000006E-2</v>
      </c>
      <c r="M4" s="55" t="str">
        <f t="shared" si="1"/>
        <v/>
      </c>
      <c r="N4" s="44" t="s">
        <v>352</v>
      </c>
      <c r="O4">
        <f>O2+(1.5*O3)</f>
        <v>0.19900000000000001</v>
      </c>
      <c r="P4" s="64" t="s">
        <v>413</v>
      </c>
    </row>
    <row r="5" spans="1:16" x14ac:dyDescent="0.35">
      <c r="A5" s="8" t="s">
        <v>3</v>
      </c>
      <c r="B5" s="4">
        <v>0.10100000000000001</v>
      </c>
      <c r="C5" s="50" t="str">
        <f t="shared" si="0"/>
        <v/>
      </c>
      <c r="D5" s="44" t="s">
        <v>353</v>
      </c>
      <c r="E5">
        <f>E1-(1.5*E3)</f>
        <v>-3.5500000000000011E-2</v>
      </c>
      <c r="K5" t="s">
        <v>3</v>
      </c>
      <c r="L5" s="4">
        <v>0.1</v>
      </c>
      <c r="M5" s="55" t="str">
        <f t="shared" si="1"/>
        <v/>
      </c>
      <c r="N5" s="44" t="s">
        <v>353</v>
      </c>
      <c r="O5">
        <f>O1-(1.5*O3)</f>
        <v>-4.0999999999999995E-2</v>
      </c>
      <c r="P5" s="64" t="s">
        <v>414</v>
      </c>
    </row>
    <row r="6" spans="1:16" x14ac:dyDescent="0.35">
      <c r="A6" s="8" t="s">
        <v>4</v>
      </c>
      <c r="B6" s="4">
        <v>0.192</v>
      </c>
      <c r="C6" s="50" t="str">
        <f t="shared" si="0"/>
        <v/>
      </c>
      <c r="D6" s="44" t="s">
        <v>338</v>
      </c>
      <c r="E6" s="15">
        <f>MEDIAN(B2:B318)</f>
        <v>7.8E-2</v>
      </c>
      <c r="K6" t="s">
        <v>4</v>
      </c>
      <c r="L6" s="4">
        <v>0.16900000000000001</v>
      </c>
      <c r="M6" s="55" t="str">
        <f t="shared" si="1"/>
        <v/>
      </c>
    </row>
    <row r="7" spans="1:16" x14ac:dyDescent="0.35">
      <c r="A7" s="8" t="s">
        <v>5</v>
      </c>
      <c r="B7" s="4">
        <v>6.0999999999999999E-2</v>
      </c>
      <c r="C7" s="50" t="str">
        <f t="shared" si="0"/>
        <v/>
      </c>
      <c r="D7" s="44" t="s">
        <v>336</v>
      </c>
      <c r="E7" s="53">
        <f>AVERAGE(B2:B318)</f>
        <v>9.6958990536277628E-2</v>
      </c>
      <c r="K7" t="s">
        <v>5</v>
      </c>
      <c r="L7" s="4">
        <v>4.2000000000000003E-2</v>
      </c>
      <c r="M7" s="55" t="str">
        <f t="shared" si="1"/>
        <v/>
      </c>
    </row>
    <row r="8" spans="1:16" x14ac:dyDescent="0.35">
      <c r="A8" s="8" t="s">
        <v>6</v>
      </c>
      <c r="B8" s="4">
        <v>5.7000000000000002E-2</v>
      </c>
      <c r="C8" s="50" t="str">
        <f t="shared" si="0"/>
        <v/>
      </c>
      <c r="D8" s="44" t="s">
        <v>355</v>
      </c>
      <c r="E8" s="53">
        <f>MIN(B2:B318)</f>
        <v>0.01</v>
      </c>
      <c r="K8" t="s">
        <v>6</v>
      </c>
      <c r="L8" s="4">
        <v>5.1999999999999998E-2</v>
      </c>
      <c r="M8" s="55" t="str">
        <f t="shared" si="1"/>
        <v/>
      </c>
    </row>
    <row r="9" spans="1:16" x14ac:dyDescent="0.35">
      <c r="A9" s="8" t="s">
        <v>7</v>
      </c>
      <c r="B9" s="4">
        <v>6.8000000000000005E-2</v>
      </c>
      <c r="C9" s="50" t="str">
        <f t="shared" si="0"/>
        <v/>
      </c>
      <c r="D9" s="44" t="s">
        <v>356</v>
      </c>
      <c r="E9" s="53">
        <f>MAX(B2:B318)</f>
        <v>0.54500000000000004</v>
      </c>
      <c r="K9" t="s">
        <v>7</v>
      </c>
      <c r="L9" s="4">
        <v>6.0999999999999999E-2</v>
      </c>
      <c r="M9" s="55" t="str">
        <f t="shared" si="1"/>
        <v/>
      </c>
    </row>
    <row r="10" spans="1:16" x14ac:dyDescent="0.35">
      <c r="A10" s="8" t="s">
        <v>8</v>
      </c>
      <c r="B10" s="4">
        <v>0.124</v>
      </c>
      <c r="C10" s="50" t="str">
        <f t="shared" si="0"/>
        <v/>
      </c>
      <c r="K10" t="s">
        <v>8</v>
      </c>
      <c r="L10" s="4">
        <v>0.115</v>
      </c>
      <c r="M10" s="55" t="str">
        <f t="shared" si="1"/>
        <v/>
      </c>
    </row>
    <row r="11" spans="1:16" x14ac:dyDescent="0.35">
      <c r="A11" s="8" t="s">
        <v>9</v>
      </c>
      <c r="B11" s="4">
        <v>5.7000000000000002E-2</v>
      </c>
      <c r="C11" s="50" t="str">
        <f t="shared" si="0"/>
        <v/>
      </c>
      <c r="D11" s="44"/>
      <c r="K11" t="s">
        <v>9</v>
      </c>
      <c r="L11" s="4">
        <v>3.3000000000000002E-2</v>
      </c>
      <c r="M11" s="55" t="str">
        <f t="shared" si="1"/>
        <v/>
      </c>
    </row>
    <row r="12" spans="1:16" x14ac:dyDescent="0.35">
      <c r="A12" s="8" t="s">
        <v>10</v>
      </c>
      <c r="B12" s="4">
        <v>8.7999999999999995E-2</v>
      </c>
      <c r="C12" s="50" t="str">
        <f t="shared" si="0"/>
        <v/>
      </c>
      <c r="D12" s="44"/>
      <c r="E12" s="15"/>
      <c r="K12" t="s">
        <v>10</v>
      </c>
      <c r="L12" s="4">
        <v>9.6000000000000002E-2</v>
      </c>
      <c r="M12" s="55" t="str">
        <f t="shared" si="1"/>
        <v/>
      </c>
    </row>
    <row r="13" spans="1:16" x14ac:dyDescent="0.35">
      <c r="A13" s="8" t="s">
        <v>11</v>
      </c>
      <c r="B13" s="4">
        <v>4.7E-2</v>
      </c>
      <c r="C13" s="50" t="str">
        <f t="shared" si="0"/>
        <v/>
      </c>
      <c r="D13" s="44"/>
      <c r="E13" s="15"/>
      <c r="K13" t="s">
        <v>11</v>
      </c>
      <c r="L13" s="4">
        <v>3.6999999999999998E-2</v>
      </c>
      <c r="M13" s="55" t="str">
        <f t="shared" si="1"/>
        <v/>
      </c>
    </row>
    <row r="14" spans="1:16" x14ac:dyDescent="0.35">
      <c r="A14" s="8" t="s">
        <v>12</v>
      </c>
      <c r="B14" s="4">
        <v>0.13400000000000001</v>
      </c>
      <c r="C14" s="50" t="str">
        <f t="shared" si="0"/>
        <v/>
      </c>
      <c r="K14" t="s">
        <v>12</v>
      </c>
      <c r="L14" s="4">
        <v>0.127</v>
      </c>
      <c r="M14" s="55" t="str">
        <f t="shared" si="1"/>
        <v/>
      </c>
    </row>
    <row r="15" spans="1:16" x14ac:dyDescent="0.35">
      <c r="A15" s="8" t="s">
        <v>13</v>
      </c>
      <c r="B15" s="4">
        <v>3.6999999999999998E-2</v>
      </c>
      <c r="C15" s="50" t="str">
        <f t="shared" si="0"/>
        <v/>
      </c>
      <c r="D15" s="44"/>
      <c r="E15" s="53"/>
      <c r="K15" t="s">
        <v>13</v>
      </c>
      <c r="L15" s="4">
        <v>3.5999999999999997E-2</v>
      </c>
      <c r="M15" s="55" t="str">
        <f t="shared" si="1"/>
        <v/>
      </c>
    </row>
    <row r="16" spans="1:16" x14ac:dyDescent="0.35">
      <c r="A16" s="8" t="s">
        <v>14</v>
      </c>
      <c r="B16" s="4">
        <v>0.112</v>
      </c>
      <c r="C16" s="50" t="str">
        <f t="shared" si="0"/>
        <v/>
      </c>
      <c r="D16" s="44"/>
      <c r="E16" s="53"/>
      <c r="K16" t="s">
        <v>14</v>
      </c>
      <c r="L16" s="4">
        <v>0.09</v>
      </c>
      <c r="M16" s="55" t="str">
        <f t="shared" si="1"/>
        <v/>
      </c>
    </row>
    <row r="17" spans="1:13" x14ac:dyDescent="0.35">
      <c r="A17" s="8" t="s">
        <v>15</v>
      </c>
      <c r="B17" s="4">
        <v>0.152</v>
      </c>
      <c r="C17" s="50" t="str">
        <f t="shared" si="0"/>
        <v/>
      </c>
      <c r="K17" t="s">
        <v>15</v>
      </c>
      <c r="L17" s="4">
        <v>0.16400000000000001</v>
      </c>
      <c r="M17" s="55" t="str">
        <f t="shared" si="1"/>
        <v/>
      </c>
    </row>
    <row r="18" spans="1:13" ht="28" x14ac:dyDescent="0.35">
      <c r="A18" s="8" t="s">
        <v>16</v>
      </c>
      <c r="B18" s="4">
        <v>9.2999999999999999E-2</v>
      </c>
      <c r="C18" s="50" t="str">
        <f t="shared" si="0"/>
        <v/>
      </c>
      <c r="K18" t="s">
        <v>16</v>
      </c>
      <c r="L18" s="4">
        <v>9.0999999999999998E-2</v>
      </c>
      <c r="M18" s="55" t="str">
        <f t="shared" si="1"/>
        <v/>
      </c>
    </row>
    <row r="19" spans="1:13" x14ac:dyDescent="0.35">
      <c r="A19" s="8" t="s">
        <v>17</v>
      </c>
      <c r="B19" s="4">
        <v>7.3999999999999996E-2</v>
      </c>
      <c r="C19" s="50" t="str">
        <f t="shared" si="0"/>
        <v/>
      </c>
      <c r="K19" t="s">
        <v>17</v>
      </c>
      <c r="L19" s="4">
        <v>6.3E-2</v>
      </c>
      <c r="M19" s="55" t="str">
        <f t="shared" si="1"/>
        <v/>
      </c>
    </row>
    <row r="20" spans="1:13" x14ac:dyDescent="0.35">
      <c r="A20" s="8" t="s">
        <v>18</v>
      </c>
      <c r="B20" s="4">
        <v>0.04</v>
      </c>
      <c r="C20" s="50" t="str">
        <f t="shared" si="0"/>
        <v/>
      </c>
      <c r="K20" t="s">
        <v>18</v>
      </c>
      <c r="L20" s="4">
        <v>3.7999999999999999E-2</v>
      </c>
      <c r="M20" s="55" t="str">
        <f t="shared" si="1"/>
        <v/>
      </c>
    </row>
    <row r="21" spans="1:13" x14ac:dyDescent="0.35">
      <c r="A21" s="8" t="s">
        <v>19</v>
      </c>
      <c r="B21" s="4">
        <v>6.9000000000000006E-2</v>
      </c>
      <c r="C21" s="50" t="str">
        <f t="shared" si="0"/>
        <v/>
      </c>
      <c r="K21" t="s">
        <v>19</v>
      </c>
      <c r="L21" s="4">
        <v>0.06</v>
      </c>
      <c r="M21" s="55" t="str">
        <f t="shared" si="1"/>
        <v/>
      </c>
    </row>
    <row r="22" spans="1:13" x14ac:dyDescent="0.35">
      <c r="A22" s="8" t="s">
        <v>20</v>
      </c>
      <c r="B22" s="4">
        <v>5.5E-2</v>
      </c>
      <c r="C22" s="50" t="str">
        <f t="shared" si="0"/>
        <v/>
      </c>
      <c r="K22" t="s">
        <v>20</v>
      </c>
      <c r="L22" s="4">
        <v>6.0999999999999999E-2</v>
      </c>
      <c r="M22" s="55" t="str">
        <f t="shared" si="1"/>
        <v/>
      </c>
    </row>
    <row r="23" spans="1:13" x14ac:dyDescent="0.35">
      <c r="A23" s="8" t="s">
        <v>21</v>
      </c>
      <c r="B23" s="4">
        <v>0.307</v>
      </c>
      <c r="C23" s="50" t="str">
        <f t="shared" si="0"/>
        <v>Outliner</v>
      </c>
      <c r="K23" t="s">
        <v>21</v>
      </c>
      <c r="L23" s="4">
        <v>0.28899999999999998</v>
      </c>
      <c r="M23" s="55" t="str">
        <f t="shared" si="1"/>
        <v>Outliner</v>
      </c>
    </row>
    <row r="24" spans="1:13" x14ac:dyDescent="0.35">
      <c r="A24" s="8" t="s">
        <v>22</v>
      </c>
      <c r="B24" s="4">
        <v>0.104</v>
      </c>
      <c r="C24" s="50" t="str">
        <f t="shared" si="0"/>
        <v/>
      </c>
      <c r="K24" t="s">
        <v>22</v>
      </c>
      <c r="L24" s="4">
        <v>0.114</v>
      </c>
      <c r="M24" s="55" t="str">
        <f t="shared" si="1"/>
        <v/>
      </c>
    </row>
    <row r="25" spans="1:13" x14ac:dyDescent="0.35">
      <c r="A25" s="8" t="s">
        <v>23</v>
      </c>
      <c r="B25" s="4">
        <v>8.7999999999999995E-2</v>
      </c>
      <c r="C25" s="50" t="str">
        <f t="shared" si="0"/>
        <v/>
      </c>
      <c r="K25" t="s">
        <v>23</v>
      </c>
      <c r="L25" s="4">
        <v>7.6999999999999999E-2</v>
      </c>
      <c r="M25" s="55" t="str">
        <f t="shared" si="1"/>
        <v/>
      </c>
    </row>
    <row r="26" spans="1:13" x14ac:dyDescent="0.35">
      <c r="A26" s="8" t="s">
        <v>24</v>
      </c>
      <c r="B26" s="4">
        <v>5.5E-2</v>
      </c>
      <c r="C26" s="50" t="str">
        <f t="shared" si="0"/>
        <v/>
      </c>
      <c r="K26" t="s">
        <v>24</v>
      </c>
      <c r="L26" s="4">
        <v>6.9000000000000006E-2</v>
      </c>
      <c r="M26" s="55" t="str">
        <f t="shared" si="1"/>
        <v/>
      </c>
    </row>
    <row r="27" spans="1:13" x14ac:dyDescent="0.35">
      <c r="A27" s="8" t="s">
        <v>25</v>
      </c>
      <c r="B27" s="4">
        <v>0.19800000000000001</v>
      </c>
      <c r="C27" s="50" t="str">
        <f t="shared" si="0"/>
        <v/>
      </c>
      <c r="K27" t="s">
        <v>25</v>
      </c>
      <c r="L27" s="4">
        <v>0.23100000000000001</v>
      </c>
      <c r="M27" s="55" t="str">
        <f t="shared" si="1"/>
        <v>Outliner</v>
      </c>
    </row>
    <row r="28" spans="1:13" x14ac:dyDescent="0.35">
      <c r="A28" s="8" t="s">
        <v>26</v>
      </c>
      <c r="B28" s="4">
        <v>4.9000000000000002E-2</v>
      </c>
      <c r="C28" s="50" t="str">
        <f t="shared" si="0"/>
        <v/>
      </c>
      <c r="K28" t="s">
        <v>26</v>
      </c>
      <c r="L28" s="4">
        <v>6.7000000000000004E-2</v>
      </c>
      <c r="M28" s="55" t="str">
        <f t="shared" si="1"/>
        <v/>
      </c>
    </row>
    <row r="29" spans="1:13" x14ac:dyDescent="0.35">
      <c r="A29" s="8" t="s">
        <v>27</v>
      </c>
      <c r="B29" s="4">
        <v>0.158</v>
      </c>
      <c r="C29" s="50" t="str">
        <f t="shared" si="0"/>
        <v/>
      </c>
      <c r="K29" t="s">
        <v>27</v>
      </c>
      <c r="L29" s="4">
        <v>0.123</v>
      </c>
      <c r="M29" s="55" t="str">
        <f t="shared" si="1"/>
        <v/>
      </c>
    </row>
    <row r="30" spans="1:13" x14ac:dyDescent="0.35">
      <c r="A30" s="8" t="s">
        <v>28</v>
      </c>
      <c r="B30" s="4">
        <v>4.7E-2</v>
      </c>
      <c r="C30" s="50" t="str">
        <f t="shared" si="0"/>
        <v/>
      </c>
      <c r="K30" t="s">
        <v>28</v>
      </c>
      <c r="L30" s="4">
        <v>4.5999999999999999E-2</v>
      </c>
      <c r="M30" s="55" t="str">
        <f t="shared" si="1"/>
        <v/>
      </c>
    </row>
    <row r="31" spans="1:13" x14ac:dyDescent="0.35">
      <c r="A31" s="8" t="s">
        <v>29</v>
      </c>
      <c r="B31" s="4">
        <v>0.35399999999999998</v>
      </c>
      <c r="C31" s="50" t="str">
        <f t="shared" si="0"/>
        <v>Outliner</v>
      </c>
      <c r="K31" t="s">
        <v>29</v>
      </c>
      <c r="L31" s="4">
        <v>0.33800000000000002</v>
      </c>
      <c r="M31" s="55" t="str">
        <f t="shared" si="1"/>
        <v>Outliner</v>
      </c>
    </row>
    <row r="32" spans="1:13" x14ac:dyDescent="0.35">
      <c r="A32" s="8" t="s">
        <v>30</v>
      </c>
      <c r="B32" s="4">
        <v>8.1000000000000003E-2</v>
      </c>
      <c r="C32" s="50" t="str">
        <f t="shared" si="0"/>
        <v/>
      </c>
      <c r="K32" t="s">
        <v>30</v>
      </c>
      <c r="L32" s="4">
        <v>7.2999999999999995E-2</v>
      </c>
      <c r="M32" s="55" t="str">
        <f t="shared" si="1"/>
        <v/>
      </c>
    </row>
    <row r="33" spans="1:13" x14ac:dyDescent="0.35">
      <c r="A33" s="8" t="s">
        <v>31</v>
      </c>
      <c r="B33" s="4">
        <v>3.6999999999999998E-2</v>
      </c>
      <c r="C33" s="50" t="str">
        <f t="shared" si="0"/>
        <v/>
      </c>
      <c r="K33" t="s">
        <v>31</v>
      </c>
      <c r="L33" s="4">
        <v>6.6000000000000003E-2</v>
      </c>
      <c r="M33" s="55" t="str">
        <f t="shared" si="1"/>
        <v/>
      </c>
    </row>
    <row r="34" spans="1:13" x14ac:dyDescent="0.35">
      <c r="A34" s="8" t="s">
        <v>32</v>
      </c>
      <c r="B34" s="4">
        <v>0.221</v>
      </c>
      <c r="C34" s="50" t="str">
        <f t="shared" si="0"/>
        <v>Outliner</v>
      </c>
      <c r="K34" t="s">
        <v>32</v>
      </c>
      <c r="L34" s="4">
        <v>0.20100000000000001</v>
      </c>
      <c r="M34" s="55" t="str">
        <f t="shared" si="1"/>
        <v>Outliner</v>
      </c>
    </row>
    <row r="35" spans="1:13" x14ac:dyDescent="0.35">
      <c r="A35" s="8" t="s">
        <v>33</v>
      </c>
      <c r="B35" s="4">
        <v>3.2000000000000001E-2</v>
      </c>
      <c r="C35" s="50" t="str">
        <f t="shared" si="0"/>
        <v/>
      </c>
      <c r="K35" t="s">
        <v>33</v>
      </c>
      <c r="L35" s="4">
        <v>0.03</v>
      </c>
      <c r="M35" s="55" t="str">
        <f t="shared" si="1"/>
        <v/>
      </c>
    </row>
    <row r="36" spans="1:13" x14ac:dyDescent="0.35">
      <c r="A36" s="8" t="s">
        <v>34</v>
      </c>
      <c r="B36" s="4">
        <v>7.5999999999999998E-2</v>
      </c>
      <c r="C36" s="50" t="str">
        <f t="shared" si="0"/>
        <v/>
      </c>
      <c r="K36" t="s">
        <v>34</v>
      </c>
      <c r="L36" s="4">
        <v>9.6000000000000002E-2</v>
      </c>
      <c r="M36" s="55" t="str">
        <f t="shared" si="1"/>
        <v/>
      </c>
    </row>
    <row r="37" spans="1:13" x14ac:dyDescent="0.35">
      <c r="A37" s="8" t="s">
        <v>35</v>
      </c>
      <c r="B37" s="4">
        <v>0.3</v>
      </c>
      <c r="C37" s="50" t="str">
        <f t="shared" si="0"/>
        <v>Outliner</v>
      </c>
      <c r="K37" t="s">
        <v>35</v>
      </c>
      <c r="L37" s="4">
        <v>0.28199999999999997</v>
      </c>
      <c r="M37" s="55" t="str">
        <f t="shared" si="1"/>
        <v>Outliner</v>
      </c>
    </row>
    <row r="38" spans="1:13" x14ac:dyDescent="0.35">
      <c r="A38" s="8" t="s">
        <v>36</v>
      </c>
      <c r="B38" s="4">
        <v>7.5999999999999998E-2</v>
      </c>
      <c r="C38" s="50" t="str">
        <f t="shared" si="0"/>
        <v/>
      </c>
      <c r="K38" t="s">
        <v>36</v>
      </c>
      <c r="L38" s="4">
        <v>8.6999999999999994E-2</v>
      </c>
      <c r="M38" s="55" t="str">
        <f t="shared" si="1"/>
        <v/>
      </c>
    </row>
    <row r="39" spans="1:13" x14ac:dyDescent="0.35">
      <c r="A39" s="8" t="s">
        <v>37</v>
      </c>
      <c r="B39" s="4">
        <v>0.309</v>
      </c>
      <c r="C39" s="50" t="str">
        <f t="shared" si="0"/>
        <v>Outliner</v>
      </c>
      <c r="K39" t="s">
        <v>37</v>
      </c>
      <c r="L39" s="4">
        <v>0.36799999999999999</v>
      </c>
      <c r="M39" s="55" t="str">
        <f t="shared" si="1"/>
        <v>Outliner</v>
      </c>
    </row>
    <row r="40" spans="1:13" x14ac:dyDescent="0.35">
      <c r="A40" s="8" t="s">
        <v>38</v>
      </c>
      <c r="B40" s="4">
        <v>0.03</v>
      </c>
      <c r="C40" s="50" t="str">
        <f t="shared" si="0"/>
        <v/>
      </c>
      <c r="K40" t="s">
        <v>38</v>
      </c>
      <c r="L40" s="4">
        <v>0.03</v>
      </c>
      <c r="M40" s="55" t="str">
        <f t="shared" si="1"/>
        <v/>
      </c>
    </row>
    <row r="41" spans="1:13" x14ac:dyDescent="0.35">
      <c r="A41" s="8" t="s">
        <v>39</v>
      </c>
      <c r="B41" s="4">
        <v>2.1999999999999999E-2</v>
      </c>
      <c r="C41" s="50" t="str">
        <f t="shared" si="0"/>
        <v/>
      </c>
      <c r="K41" t="s">
        <v>39</v>
      </c>
      <c r="L41" s="4">
        <v>0.03</v>
      </c>
      <c r="M41" s="55" t="str">
        <f t="shared" si="1"/>
        <v/>
      </c>
    </row>
    <row r="42" spans="1:13" x14ac:dyDescent="0.35">
      <c r="A42" s="8" t="s">
        <v>40</v>
      </c>
      <c r="B42" s="4">
        <v>2.1999999999999999E-2</v>
      </c>
      <c r="C42" s="50" t="str">
        <f t="shared" si="0"/>
        <v/>
      </c>
      <c r="K42" t="s">
        <v>40</v>
      </c>
      <c r="L42" s="4">
        <v>2.5000000000000001E-2</v>
      </c>
      <c r="M42" s="55" t="str">
        <f t="shared" si="1"/>
        <v/>
      </c>
    </row>
    <row r="43" spans="1:13" x14ac:dyDescent="0.35">
      <c r="A43" s="8" t="s">
        <v>41</v>
      </c>
      <c r="B43" s="4">
        <v>2.4E-2</v>
      </c>
      <c r="C43" s="50" t="str">
        <f t="shared" si="0"/>
        <v/>
      </c>
      <c r="K43" t="s">
        <v>41</v>
      </c>
      <c r="L43" s="4">
        <v>1.4E-2</v>
      </c>
      <c r="M43" s="55" t="str">
        <f t="shared" si="1"/>
        <v/>
      </c>
    </row>
    <row r="44" spans="1:13" x14ac:dyDescent="0.35">
      <c r="A44" s="8" t="s">
        <v>42</v>
      </c>
      <c r="B44" s="4">
        <v>7.8E-2</v>
      </c>
      <c r="C44" s="50" t="str">
        <f t="shared" si="0"/>
        <v/>
      </c>
      <c r="K44" t="s">
        <v>42</v>
      </c>
      <c r="L44" s="4">
        <v>5.8999999999999997E-2</v>
      </c>
      <c r="M44" s="55" t="str">
        <f t="shared" si="1"/>
        <v/>
      </c>
    </row>
    <row r="45" spans="1:13" x14ac:dyDescent="0.35">
      <c r="A45" s="8" t="s">
        <v>43</v>
      </c>
      <c r="B45" s="4">
        <v>2.5999999999999999E-2</v>
      </c>
      <c r="C45" s="50" t="str">
        <f t="shared" si="0"/>
        <v/>
      </c>
      <c r="K45" t="s">
        <v>43</v>
      </c>
      <c r="L45" s="4">
        <v>1.7000000000000001E-2</v>
      </c>
      <c r="M45" s="55" t="str">
        <f t="shared" si="1"/>
        <v/>
      </c>
    </row>
    <row r="46" spans="1:13" x14ac:dyDescent="0.35">
      <c r="A46" s="8" t="s">
        <v>44</v>
      </c>
      <c r="B46" s="4">
        <v>4.2000000000000003E-2</v>
      </c>
      <c r="C46" s="50" t="str">
        <f t="shared" si="0"/>
        <v/>
      </c>
      <c r="K46" t="s">
        <v>44</v>
      </c>
      <c r="L46" s="4">
        <v>4.2000000000000003E-2</v>
      </c>
      <c r="M46" s="55" t="str">
        <f t="shared" si="1"/>
        <v/>
      </c>
    </row>
    <row r="47" spans="1:13" x14ac:dyDescent="0.35">
      <c r="A47" s="8" t="s">
        <v>45</v>
      </c>
      <c r="B47" s="4">
        <v>8.2000000000000003E-2</v>
      </c>
      <c r="C47" s="50" t="str">
        <f t="shared" si="0"/>
        <v/>
      </c>
      <c r="K47" t="s">
        <v>45</v>
      </c>
      <c r="L47" s="4">
        <v>7.1999999999999995E-2</v>
      </c>
      <c r="M47" s="55" t="str">
        <f t="shared" si="1"/>
        <v/>
      </c>
    </row>
    <row r="48" spans="1:13" x14ac:dyDescent="0.35">
      <c r="A48" s="8" t="s">
        <v>46</v>
      </c>
      <c r="B48" s="4">
        <v>7.3999999999999996E-2</v>
      </c>
      <c r="C48" s="50" t="str">
        <f t="shared" si="0"/>
        <v/>
      </c>
      <c r="K48" t="s">
        <v>46</v>
      </c>
      <c r="L48" s="4">
        <v>0.06</v>
      </c>
      <c r="M48" s="55" t="str">
        <f t="shared" si="1"/>
        <v/>
      </c>
    </row>
    <row r="49" spans="1:13" x14ac:dyDescent="0.35">
      <c r="A49" s="8" t="s">
        <v>47</v>
      </c>
      <c r="B49" s="4">
        <v>0.11799999999999999</v>
      </c>
      <c r="C49" s="50" t="str">
        <f t="shared" si="0"/>
        <v/>
      </c>
      <c r="K49" t="s">
        <v>47</v>
      </c>
      <c r="L49" s="4">
        <v>0.106</v>
      </c>
      <c r="M49" s="55" t="str">
        <f t="shared" si="1"/>
        <v/>
      </c>
    </row>
    <row r="50" spans="1:13" x14ac:dyDescent="0.35">
      <c r="A50" s="8" t="s">
        <v>48</v>
      </c>
      <c r="B50" s="4">
        <v>4.4999999999999998E-2</v>
      </c>
      <c r="C50" s="50" t="str">
        <f t="shared" si="0"/>
        <v/>
      </c>
      <c r="K50" t="s">
        <v>48</v>
      </c>
      <c r="L50" s="4">
        <v>4.3999999999999997E-2</v>
      </c>
      <c r="M50" s="55" t="str">
        <f t="shared" si="1"/>
        <v/>
      </c>
    </row>
    <row r="51" spans="1:13" x14ac:dyDescent="0.35">
      <c r="A51" s="8" t="s">
        <v>49</v>
      </c>
      <c r="B51" s="4">
        <v>0.26500000000000001</v>
      </c>
      <c r="C51" s="50" t="str">
        <f t="shared" si="0"/>
        <v>Outliner</v>
      </c>
      <c r="K51" t="s">
        <v>49</v>
      </c>
      <c r="L51" s="4">
        <v>0.27500000000000002</v>
      </c>
      <c r="M51" s="55" t="str">
        <f t="shared" si="1"/>
        <v>Outliner</v>
      </c>
    </row>
    <row r="52" spans="1:13" x14ac:dyDescent="0.35">
      <c r="A52" s="8" t="s">
        <v>50</v>
      </c>
      <c r="B52" s="4">
        <v>4.9000000000000002E-2</v>
      </c>
      <c r="C52" s="50" t="str">
        <f t="shared" si="0"/>
        <v/>
      </c>
      <c r="K52" t="s">
        <v>50</v>
      </c>
      <c r="L52" s="4">
        <v>4.9000000000000002E-2</v>
      </c>
      <c r="M52" s="55" t="str">
        <f t="shared" si="1"/>
        <v/>
      </c>
    </row>
    <row r="53" spans="1:13" x14ac:dyDescent="0.35">
      <c r="A53" s="8" t="s">
        <v>51</v>
      </c>
      <c r="B53" s="4">
        <v>0.193</v>
      </c>
      <c r="C53" s="50" t="str">
        <f t="shared" si="0"/>
        <v/>
      </c>
      <c r="K53" t="s">
        <v>51</v>
      </c>
      <c r="L53" s="4">
        <v>0.21199999999999999</v>
      </c>
      <c r="M53" s="55" t="str">
        <f t="shared" si="1"/>
        <v>Outliner</v>
      </c>
    </row>
    <row r="54" spans="1:13" x14ac:dyDescent="0.35">
      <c r="A54" s="8" t="s">
        <v>52</v>
      </c>
      <c r="B54" s="4">
        <v>4.7E-2</v>
      </c>
      <c r="C54" s="50" t="str">
        <f t="shared" si="0"/>
        <v/>
      </c>
      <c r="K54" t="s">
        <v>52</v>
      </c>
      <c r="L54" s="4">
        <v>2.4E-2</v>
      </c>
      <c r="M54" s="55" t="str">
        <f t="shared" si="1"/>
        <v/>
      </c>
    </row>
    <row r="55" spans="1:13" x14ac:dyDescent="0.35">
      <c r="A55" s="8" t="s">
        <v>53</v>
      </c>
      <c r="B55" s="4">
        <v>0.106</v>
      </c>
      <c r="C55" s="50" t="str">
        <f t="shared" si="0"/>
        <v/>
      </c>
      <c r="K55" t="s">
        <v>53</v>
      </c>
      <c r="L55" s="4">
        <v>0.109</v>
      </c>
      <c r="M55" s="55" t="str">
        <f t="shared" si="1"/>
        <v/>
      </c>
    </row>
    <row r="56" spans="1:13" x14ac:dyDescent="0.35">
      <c r="A56" s="8" t="s">
        <v>54</v>
      </c>
      <c r="B56" s="4">
        <v>0.23499999999999999</v>
      </c>
      <c r="C56" s="50" t="str">
        <f t="shared" si="0"/>
        <v>Outliner</v>
      </c>
      <c r="K56" t="s">
        <v>54</v>
      </c>
      <c r="L56" s="4">
        <v>0.23699999999999999</v>
      </c>
      <c r="M56" s="55" t="str">
        <f t="shared" si="1"/>
        <v>Outliner</v>
      </c>
    </row>
    <row r="57" spans="1:13" x14ac:dyDescent="0.35">
      <c r="A57" s="8" t="s">
        <v>55</v>
      </c>
      <c r="B57" s="4">
        <v>5.5E-2</v>
      </c>
      <c r="C57" s="50" t="str">
        <f t="shared" si="0"/>
        <v/>
      </c>
      <c r="K57" t="s">
        <v>55</v>
      </c>
      <c r="L57" s="4">
        <v>0.04</v>
      </c>
      <c r="M57" s="55" t="str">
        <f t="shared" si="1"/>
        <v/>
      </c>
    </row>
    <row r="58" spans="1:13" x14ac:dyDescent="0.35">
      <c r="A58" s="8" t="s">
        <v>56</v>
      </c>
      <c r="B58" s="4">
        <v>4.7E-2</v>
      </c>
      <c r="C58" s="50" t="str">
        <f t="shared" si="0"/>
        <v/>
      </c>
      <c r="K58" t="s">
        <v>56</v>
      </c>
      <c r="L58" s="4">
        <v>6.3E-2</v>
      </c>
      <c r="M58" s="55" t="str">
        <f t="shared" si="1"/>
        <v/>
      </c>
    </row>
    <row r="59" spans="1:13" x14ac:dyDescent="0.35">
      <c r="A59" s="8" t="s">
        <v>57</v>
      </c>
      <c r="B59" s="4">
        <v>5.8000000000000003E-2</v>
      </c>
      <c r="C59" s="50" t="str">
        <f t="shared" si="0"/>
        <v/>
      </c>
      <c r="K59" t="s">
        <v>57</v>
      </c>
      <c r="L59" s="4">
        <v>4.4999999999999998E-2</v>
      </c>
      <c r="M59" s="55" t="str">
        <f t="shared" si="1"/>
        <v/>
      </c>
    </row>
    <row r="60" spans="1:13" x14ac:dyDescent="0.35">
      <c r="A60" s="8" t="s">
        <v>58</v>
      </c>
      <c r="B60" s="4">
        <v>8.5999999999999993E-2</v>
      </c>
      <c r="C60" s="50" t="str">
        <f t="shared" si="0"/>
        <v/>
      </c>
      <c r="K60" t="s">
        <v>58</v>
      </c>
      <c r="L60" s="4">
        <v>0.05</v>
      </c>
      <c r="M60" s="55" t="str">
        <f t="shared" si="1"/>
        <v/>
      </c>
    </row>
    <row r="61" spans="1:13" x14ac:dyDescent="0.35">
      <c r="A61" s="8" t="s">
        <v>59</v>
      </c>
      <c r="B61" s="4">
        <v>0.09</v>
      </c>
      <c r="C61" s="50" t="str">
        <f t="shared" si="0"/>
        <v/>
      </c>
      <c r="K61" t="s">
        <v>59</v>
      </c>
      <c r="L61" s="4">
        <v>5.5E-2</v>
      </c>
      <c r="M61" s="55" t="str">
        <f t="shared" si="1"/>
        <v/>
      </c>
    </row>
    <row r="62" spans="1:13" x14ac:dyDescent="0.35">
      <c r="A62" s="8" t="s">
        <v>60</v>
      </c>
      <c r="B62" s="4">
        <v>0.129</v>
      </c>
      <c r="C62" s="50" t="str">
        <f t="shared" si="0"/>
        <v/>
      </c>
      <c r="K62" t="s">
        <v>60</v>
      </c>
      <c r="L62" s="4">
        <v>0.104</v>
      </c>
      <c r="M62" s="55" t="str">
        <f t="shared" si="1"/>
        <v/>
      </c>
    </row>
    <row r="63" spans="1:13" x14ac:dyDescent="0.35">
      <c r="A63" s="8" t="s">
        <v>61</v>
      </c>
      <c r="B63" s="4">
        <v>0.124</v>
      </c>
      <c r="C63" s="50" t="str">
        <f t="shared" si="0"/>
        <v/>
      </c>
      <c r="K63" t="s">
        <v>61</v>
      </c>
      <c r="L63" s="4">
        <v>8.5999999999999993E-2</v>
      </c>
      <c r="M63" s="55" t="str">
        <f t="shared" si="1"/>
        <v/>
      </c>
    </row>
    <row r="64" spans="1:13" x14ac:dyDescent="0.35">
      <c r="A64" s="8" t="s">
        <v>62</v>
      </c>
      <c r="B64" s="4">
        <v>9.8000000000000004E-2</v>
      </c>
      <c r="C64" s="50" t="str">
        <f t="shared" si="0"/>
        <v/>
      </c>
      <c r="K64" t="s">
        <v>62</v>
      </c>
      <c r="L64" s="4">
        <v>9.4E-2</v>
      </c>
      <c r="M64" s="55" t="str">
        <f t="shared" si="1"/>
        <v/>
      </c>
    </row>
    <row r="65" spans="1:13" x14ac:dyDescent="0.35">
      <c r="A65" s="8" t="s">
        <v>63</v>
      </c>
      <c r="B65" s="4">
        <v>6.9000000000000006E-2</v>
      </c>
      <c r="C65" s="50" t="str">
        <f t="shared" si="0"/>
        <v/>
      </c>
      <c r="K65" t="s">
        <v>63</v>
      </c>
      <c r="L65" s="4">
        <v>7.0000000000000007E-2</v>
      </c>
      <c r="M65" s="55" t="str">
        <f t="shared" si="1"/>
        <v/>
      </c>
    </row>
    <row r="66" spans="1:13" x14ac:dyDescent="0.35">
      <c r="A66" s="8" t="s">
        <v>64</v>
      </c>
      <c r="B66" s="4">
        <v>4.1000000000000002E-2</v>
      </c>
      <c r="C66" s="50" t="str">
        <f t="shared" si="0"/>
        <v/>
      </c>
      <c r="K66" t="s">
        <v>64</v>
      </c>
      <c r="L66" s="4">
        <v>5.0999999999999997E-2</v>
      </c>
      <c r="M66" s="55" t="str">
        <f t="shared" si="1"/>
        <v/>
      </c>
    </row>
    <row r="67" spans="1:13" x14ac:dyDescent="0.35">
      <c r="A67" s="8" t="s">
        <v>65</v>
      </c>
      <c r="B67" s="4">
        <v>3.5000000000000003E-2</v>
      </c>
      <c r="C67" s="50" t="str">
        <f t="shared" ref="C67:C130" si="2">IF(OR(B67&gt;$E$4,B67&lt;$E$5),"Outliner","")</f>
        <v/>
      </c>
      <c r="K67" t="s">
        <v>65</v>
      </c>
      <c r="L67" s="4">
        <v>2.5999999999999999E-2</v>
      </c>
      <c r="M67" s="55" t="str">
        <f t="shared" ref="M67:M130" si="3">IF(OR(L67&gt;$O$4,L67&lt;$O$5),"Outliner","")</f>
        <v/>
      </c>
    </row>
    <row r="68" spans="1:13" x14ac:dyDescent="0.35">
      <c r="A68" s="8" t="s">
        <v>66</v>
      </c>
      <c r="B68" s="4">
        <v>8.5000000000000006E-2</v>
      </c>
      <c r="C68" s="50" t="str">
        <f t="shared" si="2"/>
        <v/>
      </c>
      <c r="K68" t="s">
        <v>66</v>
      </c>
      <c r="L68" s="4">
        <v>7.9000000000000001E-2</v>
      </c>
      <c r="M68" s="55" t="str">
        <f t="shared" si="3"/>
        <v/>
      </c>
    </row>
    <row r="69" spans="1:13" x14ac:dyDescent="0.35">
      <c r="A69" s="8" t="s">
        <v>67</v>
      </c>
      <c r="B69" s="4">
        <v>0.06</v>
      </c>
      <c r="C69" s="50" t="str">
        <f t="shared" si="2"/>
        <v/>
      </c>
      <c r="K69" t="s">
        <v>67</v>
      </c>
      <c r="L69" s="4">
        <v>0.03</v>
      </c>
      <c r="M69" s="55" t="str">
        <f t="shared" si="3"/>
        <v/>
      </c>
    </row>
    <row r="70" spans="1:13" x14ac:dyDescent="0.35">
      <c r="A70" s="8" t="s">
        <v>68</v>
      </c>
      <c r="B70" s="4">
        <v>0.10199999999999999</v>
      </c>
      <c r="C70" s="50" t="str">
        <f t="shared" si="2"/>
        <v/>
      </c>
      <c r="K70" t="s">
        <v>68</v>
      </c>
      <c r="L70" s="4">
        <v>9.0999999999999998E-2</v>
      </c>
      <c r="M70" s="55" t="str">
        <f t="shared" si="3"/>
        <v/>
      </c>
    </row>
    <row r="71" spans="1:13" x14ac:dyDescent="0.35">
      <c r="A71" s="8" t="s">
        <v>69</v>
      </c>
      <c r="B71" s="4">
        <v>6.4000000000000001E-2</v>
      </c>
      <c r="C71" s="50" t="str">
        <f t="shared" si="2"/>
        <v/>
      </c>
      <c r="K71" t="s">
        <v>69</v>
      </c>
      <c r="L71" s="4">
        <v>8.5999999999999993E-2</v>
      </c>
      <c r="M71" s="55" t="str">
        <f t="shared" si="3"/>
        <v/>
      </c>
    </row>
    <row r="72" spans="1:13" x14ac:dyDescent="0.35">
      <c r="A72" s="8" t="s">
        <v>70</v>
      </c>
      <c r="B72" s="4">
        <v>9.5000000000000001E-2</v>
      </c>
      <c r="C72" s="50" t="str">
        <f t="shared" si="2"/>
        <v/>
      </c>
      <c r="K72" t="s">
        <v>70</v>
      </c>
      <c r="L72" s="4">
        <v>7.3999999999999996E-2</v>
      </c>
      <c r="M72" s="55" t="str">
        <f t="shared" si="3"/>
        <v/>
      </c>
    </row>
    <row r="73" spans="1:13" x14ac:dyDescent="0.35">
      <c r="A73" s="8" t="s">
        <v>71</v>
      </c>
      <c r="B73" s="4">
        <v>6.5000000000000002E-2</v>
      </c>
      <c r="C73" s="50" t="str">
        <f t="shared" si="2"/>
        <v/>
      </c>
      <c r="K73" t="s">
        <v>71</v>
      </c>
      <c r="L73" s="4">
        <v>3.2000000000000001E-2</v>
      </c>
      <c r="M73" s="55" t="str">
        <f t="shared" si="3"/>
        <v/>
      </c>
    </row>
    <row r="74" spans="1:13" x14ac:dyDescent="0.35">
      <c r="A74" s="8" t="s">
        <v>72</v>
      </c>
      <c r="B74" s="4">
        <v>0.222</v>
      </c>
      <c r="C74" s="50" t="str">
        <f t="shared" si="2"/>
        <v>Outliner</v>
      </c>
      <c r="K74" t="s">
        <v>72</v>
      </c>
      <c r="L74" s="4">
        <v>0.19</v>
      </c>
      <c r="M74" s="55" t="str">
        <f t="shared" si="3"/>
        <v/>
      </c>
    </row>
    <row r="75" spans="1:13" x14ac:dyDescent="0.35">
      <c r="A75" s="8" t="s">
        <v>73</v>
      </c>
      <c r="B75" s="4">
        <v>4.9000000000000002E-2</v>
      </c>
      <c r="C75" s="50" t="str">
        <f t="shared" si="2"/>
        <v/>
      </c>
      <c r="K75" t="s">
        <v>73</v>
      </c>
      <c r="L75" s="4">
        <v>3.1E-2</v>
      </c>
      <c r="M75" s="55" t="str">
        <f t="shared" si="3"/>
        <v/>
      </c>
    </row>
    <row r="76" spans="1:13" x14ac:dyDescent="0.35">
      <c r="A76" s="8" t="s">
        <v>74</v>
      </c>
      <c r="B76" s="4">
        <v>9.6000000000000002E-2</v>
      </c>
      <c r="C76" s="50" t="str">
        <f t="shared" si="2"/>
        <v/>
      </c>
      <c r="K76" t="s">
        <v>74</v>
      </c>
      <c r="L76" s="4">
        <v>9.4E-2</v>
      </c>
      <c r="M76" s="55" t="str">
        <f t="shared" si="3"/>
        <v/>
      </c>
    </row>
    <row r="77" spans="1:13" x14ac:dyDescent="0.35">
      <c r="A77" s="8" t="s">
        <v>75</v>
      </c>
      <c r="B77" s="4">
        <v>8.5000000000000006E-2</v>
      </c>
      <c r="C77" s="50" t="str">
        <f t="shared" si="2"/>
        <v/>
      </c>
      <c r="K77" t="s">
        <v>75</v>
      </c>
      <c r="L77" s="4">
        <v>9.6000000000000002E-2</v>
      </c>
      <c r="M77" s="55" t="str">
        <f t="shared" si="3"/>
        <v/>
      </c>
    </row>
    <row r="78" spans="1:13" x14ac:dyDescent="0.35">
      <c r="A78" s="8" t="s">
        <v>76</v>
      </c>
      <c r="B78" s="4">
        <v>0.253</v>
      </c>
      <c r="C78" s="50" t="str">
        <f t="shared" si="2"/>
        <v>Outliner</v>
      </c>
      <c r="K78" t="s">
        <v>76</v>
      </c>
      <c r="L78" s="4">
        <v>0.247</v>
      </c>
      <c r="M78" s="55" t="str">
        <f t="shared" si="3"/>
        <v>Outliner</v>
      </c>
    </row>
    <row r="79" spans="1:13" x14ac:dyDescent="0.35">
      <c r="A79" s="8" t="s">
        <v>77</v>
      </c>
      <c r="B79" s="4">
        <v>3.6999999999999998E-2</v>
      </c>
      <c r="C79" s="50" t="str">
        <f t="shared" si="2"/>
        <v/>
      </c>
      <c r="K79" t="s">
        <v>77</v>
      </c>
      <c r="L79" s="4">
        <v>2.1000000000000001E-2</v>
      </c>
      <c r="M79" s="55" t="str">
        <f t="shared" si="3"/>
        <v/>
      </c>
    </row>
    <row r="80" spans="1:13" x14ac:dyDescent="0.35">
      <c r="A80" s="8" t="s">
        <v>78</v>
      </c>
      <c r="B80" s="4">
        <v>9.8000000000000004E-2</v>
      </c>
      <c r="C80" s="50" t="str">
        <f t="shared" si="2"/>
        <v/>
      </c>
      <c r="K80" t="s">
        <v>78</v>
      </c>
      <c r="L80" s="4">
        <v>8.6999999999999994E-2</v>
      </c>
      <c r="M80" s="55" t="str">
        <f t="shared" si="3"/>
        <v/>
      </c>
    </row>
    <row r="81" spans="1:13" x14ac:dyDescent="0.35">
      <c r="A81" s="8" t="s">
        <v>79</v>
      </c>
      <c r="B81" s="4">
        <v>0.13</v>
      </c>
      <c r="C81" s="50" t="str">
        <f t="shared" si="2"/>
        <v/>
      </c>
      <c r="K81" t="s">
        <v>79</v>
      </c>
      <c r="L81" s="4">
        <v>0.12</v>
      </c>
      <c r="M81" s="55" t="str">
        <f t="shared" si="3"/>
        <v/>
      </c>
    </row>
    <row r="82" spans="1:13" x14ac:dyDescent="0.35">
      <c r="A82" s="8" t="s">
        <v>80</v>
      </c>
      <c r="B82" s="4">
        <v>0.104</v>
      </c>
      <c r="C82" s="50" t="str">
        <f t="shared" si="2"/>
        <v/>
      </c>
      <c r="K82" t="s">
        <v>80</v>
      </c>
      <c r="L82" s="4">
        <v>8.5999999999999993E-2</v>
      </c>
      <c r="M82" s="55" t="str">
        <f t="shared" si="3"/>
        <v/>
      </c>
    </row>
    <row r="83" spans="1:13" x14ac:dyDescent="0.35">
      <c r="A83" s="8" t="s">
        <v>81</v>
      </c>
      <c r="B83" s="4">
        <v>0.10199999999999999</v>
      </c>
      <c r="C83" s="50" t="str">
        <f t="shared" si="2"/>
        <v/>
      </c>
      <c r="K83" t="s">
        <v>81</v>
      </c>
      <c r="L83" s="4">
        <v>8.8999999999999996E-2</v>
      </c>
      <c r="M83" s="55" t="str">
        <f t="shared" si="3"/>
        <v/>
      </c>
    </row>
    <row r="84" spans="1:13" x14ac:dyDescent="0.35">
      <c r="A84" s="8" t="s">
        <v>82</v>
      </c>
      <c r="B84" s="4">
        <v>7.3999999999999996E-2</v>
      </c>
      <c r="C84" s="50" t="str">
        <f t="shared" si="2"/>
        <v/>
      </c>
      <c r="K84" t="s">
        <v>82</v>
      </c>
      <c r="L84" s="4">
        <v>8.4000000000000005E-2</v>
      </c>
      <c r="M84" s="55" t="str">
        <f t="shared" si="3"/>
        <v/>
      </c>
    </row>
    <row r="85" spans="1:13" x14ac:dyDescent="0.35">
      <c r="A85" s="8" t="s">
        <v>83</v>
      </c>
      <c r="B85" s="4">
        <v>4.8000000000000001E-2</v>
      </c>
      <c r="C85" s="50" t="str">
        <f t="shared" si="2"/>
        <v/>
      </c>
      <c r="K85" t="s">
        <v>83</v>
      </c>
      <c r="L85" s="4">
        <v>5.0999999999999997E-2</v>
      </c>
      <c r="M85" s="55" t="str">
        <f t="shared" si="3"/>
        <v/>
      </c>
    </row>
    <row r="86" spans="1:13" x14ac:dyDescent="0.35">
      <c r="A86" s="8" t="s">
        <v>84</v>
      </c>
      <c r="B86" s="4">
        <v>0.28299999999999997</v>
      </c>
      <c r="C86" s="50" t="str">
        <f t="shared" si="2"/>
        <v>Outliner</v>
      </c>
      <c r="K86" t="s">
        <v>84</v>
      </c>
      <c r="L86" s="4">
        <v>0.25800000000000001</v>
      </c>
      <c r="M86" s="55" t="str">
        <f t="shared" si="3"/>
        <v>Outliner</v>
      </c>
    </row>
    <row r="87" spans="1:13" x14ac:dyDescent="0.35">
      <c r="A87" s="8" t="s">
        <v>85</v>
      </c>
      <c r="B87" s="4">
        <v>3.4000000000000002E-2</v>
      </c>
      <c r="C87" s="50" t="str">
        <f t="shared" si="2"/>
        <v/>
      </c>
      <c r="K87" t="s">
        <v>85</v>
      </c>
      <c r="L87" s="4">
        <v>1.7999999999999999E-2</v>
      </c>
      <c r="M87" s="55" t="str">
        <f t="shared" si="3"/>
        <v/>
      </c>
    </row>
    <row r="88" spans="1:13" x14ac:dyDescent="0.35">
      <c r="A88" s="8" t="s">
        <v>86</v>
      </c>
      <c r="B88" s="4">
        <v>2.1999999999999999E-2</v>
      </c>
      <c r="C88" s="50" t="str">
        <f t="shared" si="2"/>
        <v/>
      </c>
      <c r="K88" t="s">
        <v>86</v>
      </c>
      <c r="L88" s="4">
        <v>4.2999999999999997E-2</v>
      </c>
      <c r="M88" s="55" t="str">
        <f t="shared" si="3"/>
        <v/>
      </c>
    </row>
    <row r="89" spans="1:13" x14ac:dyDescent="0.35">
      <c r="A89" s="8" t="s">
        <v>87</v>
      </c>
      <c r="B89" s="4">
        <v>0.08</v>
      </c>
      <c r="C89" s="50" t="str">
        <f t="shared" si="2"/>
        <v/>
      </c>
      <c r="K89" t="s">
        <v>87</v>
      </c>
      <c r="L89" s="4">
        <v>5.7000000000000002E-2</v>
      </c>
      <c r="M89" s="55" t="str">
        <f t="shared" si="3"/>
        <v/>
      </c>
    </row>
    <row r="90" spans="1:13" x14ac:dyDescent="0.35">
      <c r="A90" s="8" t="s">
        <v>88</v>
      </c>
      <c r="B90" s="4">
        <v>0.123</v>
      </c>
      <c r="C90" s="50" t="str">
        <f t="shared" si="2"/>
        <v/>
      </c>
      <c r="K90" t="s">
        <v>88</v>
      </c>
      <c r="L90" s="4">
        <v>0.11600000000000001</v>
      </c>
      <c r="M90" s="55" t="str">
        <f t="shared" si="3"/>
        <v/>
      </c>
    </row>
    <row r="91" spans="1:13" x14ac:dyDescent="0.35">
      <c r="A91" s="8" t="s">
        <v>89</v>
      </c>
      <c r="B91" s="4">
        <v>0.11700000000000001</v>
      </c>
      <c r="C91" s="50" t="str">
        <f t="shared" si="2"/>
        <v/>
      </c>
      <c r="K91" t="s">
        <v>89</v>
      </c>
      <c r="L91" s="4">
        <v>0.115</v>
      </c>
      <c r="M91" s="55" t="str">
        <f t="shared" si="3"/>
        <v/>
      </c>
    </row>
    <row r="92" spans="1:13" x14ac:dyDescent="0.35">
      <c r="A92" s="8" t="s">
        <v>90</v>
      </c>
      <c r="B92" s="4">
        <v>0.13200000000000001</v>
      </c>
      <c r="C92" s="50" t="str">
        <f t="shared" si="2"/>
        <v/>
      </c>
      <c r="K92" t="s">
        <v>90</v>
      </c>
      <c r="L92" s="4">
        <v>0.11600000000000001</v>
      </c>
      <c r="M92" s="55" t="str">
        <f t="shared" si="3"/>
        <v/>
      </c>
    </row>
    <row r="93" spans="1:13" x14ac:dyDescent="0.35">
      <c r="A93" s="8" t="s">
        <v>91</v>
      </c>
      <c r="B93" s="4">
        <v>4.8000000000000001E-2</v>
      </c>
      <c r="C93" s="50" t="str">
        <f t="shared" si="2"/>
        <v/>
      </c>
      <c r="K93" t="s">
        <v>91</v>
      </c>
      <c r="L93" s="4">
        <v>7.3999999999999996E-2</v>
      </c>
      <c r="M93" s="55" t="str">
        <f t="shared" si="3"/>
        <v/>
      </c>
    </row>
    <row r="94" spans="1:13" x14ac:dyDescent="0.35">
      <c r="A94" s="8" t="s">
        <v>92</v>
      </c>
      <c r="B94" s="4">
        <v>7.0000000000000007E-2</v>
      </c>
      <c r="C94" s="50" t="str">
        <f t="shared" si="2"/>
        <v/>
      </c>
      <c r="K94" t="s">
        <v>92</v>
      </c>
      <c r="L94" s="4">
        <v>8.7999999999999995E-2</v>
      </c>
      <c r="M94" s="55" t="str">
        <f t="shared" si="3"/>
        <v/>
      </c>
    </row>
    <row r="95" spans="1:13" x14ac:dyDescent="0.35">
      <c r="A95" s="8" t="s">
        <v>93</v>
      </c>
      <c r="B95" s="4">
        <v>8.8999999999999996E-2</v>
      </c>
      <c r="C95" s="50" t="str">
        <f t="shared" si="2"/>
        <v/>
      </c>
      <c r="K95" t="s">
        <v>93</v>
      </c>
      <c r="L95" s="4">
        <v>7.0000000000000007E-2</v>
      </c>
      <c r="M95" s="55" t="str">
        <f t="shared" si="3"/>
        <v/>
      </c>
    </row>
    <row r="96" spans="1:13" x14ac:dyDescent="0.35">
      <c r="A96" s="8" t="s">
        <v>94</v>
      </c>
      <c r="B96" s="4">
        <v>3.1E-2</v>
      </c>
      <c r="C96" s="50" t="str">
        <f t="shared" si="2"/>
        <v/>
      </c>
      <c r="K96" t="s">
        <v>94</v>
      </c>
      <c r="L96" s="4">
        <v>2.7E-2</v>
      </c>
      <c r="M96" s="55" t="str">
        <f t="shared" si="3"/>
        <v/>
      </c>
    </row>
    <row r="97" spans="1:13" x14ac:dyDescent="0.35">
      <c r="A97" s="8" t="s">
        <v>95</v>
      </c>
      <c r="B97" s="4">
        <v>4.3999999999999997E-2</v>
      </c>
      <c r="C97" s="50" t="str">
        <f t="shared" si="2"/>
        <v/>
      </c>
      <c r="K97" t="s">
        <v>95</v>
      </c>
      <c r="L97" s="4">
        <v>4.8000000000000001E-2</v>
      </c>
      <c r="M97" s="55" t="str">
        <f t="shared" si="3"/>
        <v/>
      </c>
    </row>
    <row r="98" spans="1:13" x14ac:dyDescent="0.35">
      <c r="A98" s="8" t="s">
        <v>96</v>
      </c>
      <c r="B98" s="4">
        <v>8.7999999999999995E-2</v>
      </c>
      <c r="C98" s="50" t="str">
        <f t="shared" si="2"/>
        <v/>
      </c>
      <c r="K98" t="s">
        <v>96</v>
      </c>
      <c r="L98" s="4">
        <v>8.2000000000000003E-2</v>
      </c>
      <c r="M98" s="55" t="str">
        <f t="shared" si="3"/>
        <v/>
      </c>
    </row>
    <row r="99" spans="1:13" x14ac:dyDescent="0.35">
      <c r="A99" s="8" t="s">
        <v>97</v>
      </c>
      <c r="B99" s="4">
        <v>0.08</v>
      </c>
      <c r="C99" s="50" t="str">
        <f t="shared" si="2"/>
        <v/>
      </c>
      <c r="K99" t="s">
        <v>97</v>
      </c>
      <c r="L99" s="4">
        <v>0.06</v>
      </c>
      <c r="M99" s="55" t="str">
        <f t="shared" si="3"/>
        <v/>
      </c>
    </row>
    <row r="100" spans="1:13" x14ac:dyDescent="0.35">
      <c r="A100" s="8" t="s">
        <v>98</v>
      </c>
      <c r="B100" s="4">
        <v>6.0999999999999999E-2</v>
      </c>
      <c r="C100" s="50" t="str">
        <f t="shared" si="2"/>
        <v/>
      </c>
      <c r="K100" t="s">
        <v>98</v>
      </c>
      <c r="L100" s="4">
        <v>4.8000000000000001E-2</v>
      </c>
      <c r="M100" s="55" t="str">
        <f t="shared" si="3"/>
        <v/>
      </c>
    </row>
    <row r="101" spans="1:13" x14ac:dyDescent="0.35">
      <c r="A101" s="8" t="s">
        <v>99</v>
      </c>
      <c r="B101" s="4">
        <v>4.4999999999999998E-2</v>
      </c>
      <c r="C101" s="50" t="str">
        <f t="shared" si="2"/>
        <v/>
      </c>
      <c r="K101" t="s">
        <v>99</v>
      </c>
      <c r="L101" s="4">
        <v>5.1999999999999998E-2</v>
      </c>
      <c r="M101" s="55" t="str">
        <f t="shared" si="3"/>
        <v/>
      </c>
    </row>
    <row r="102" spans="1:13" x14ac:dyDescent="0.35">
      <c r="A102" s="8" t="s">
        <v>100</v>
      </c>
      <c r="B102" s="4">
        <v>0.114</v>
      </c>
      <c r="C102" s="50" t="str">
        <f t="shared" si="2"/>
        <v/>
      </c>
      <c r="K102" t="s">
        <v>100</v>
      </c>
      <c r="L102" s="4">
        <v>0.124</v>
      </c>
      <c r="M102" s="55" t="str">
        <f t="shared" si="3"/>
        <v/>
      </c>
    </row>
    <row r="103" spans="1:13" x14ac:dyDescent="0.35">
      <c r="A103" s="8" t="s">
        <v>101</v>
      </c>
      <c r="B103" s="4">
        <v>1.0999999999999999E-2</v>
      </c>
      <c r="C103" s="50" t="str">
        <f t="shared" si="2"/>
        <v/>
      </c>
      <c r="K103" t="s">
        <v>101</v>
      </c>
      <c r="L103" s="4">
        <v>0.02</v>
      </c>
      <c r="M103" s="55" t="str">
        <f t="shared" si="3"/>
        <v/>
      </c>
    </row>
    <row r="104" spans="1:13" x14ac:dyDescent="0.35">
      <c r="A104" s="8" t="s">
        <v>102</v>
      </c>
      <c r="B104" s="4">
        <v>5.6000000000000001E-2</v>
      </c>
      <c r="C104" s="50" t="str">
        <f t="shared" si="2"/>
        <v/>
      </c>
      <c r="K104" t="s">
        <v>102</v>
      </c>
      <c r="L104" s="4">
        <v>5.5E-2</v>
      </c>
      <c r="M104" s="55" t="str">
        <f t="shared" si="3"/>
        <v/>
      </c>
    </row>
    <row r="105" spans="1:13" x14ac:dyDescent="0.35">
      <c r="A105" s="8" t="s">
        <v>103</v>
      </c>
      <c r="B105" s="4">
        <v>0.104</v>
      </c>
      <c r="C105" s="50" t="str">
        <f t="shared" si="2"/>
        <v/>
      </c>
      <c r="K105" t="s">
        <v>103</v>
      </c>
      <c r="L105" s="4">
        <v>0.114</v>
      </c>
      <c r="M105" s="55" t="str">
        <f t="shared" si="3"/>
        <v/>
      </c>
    </row>
    <row r="106" spans="1:13" x14ac:dyDescent="0.35">
      <c r="A106" s="8" t="s">
        <v>104</v>
      </c>
      <c r="B106" s="4">
        <v>5.2999999999999999E-2</v>
      </c>
      <c r="C106" s="50" t="str">
        <f t="shared" si="2"/>
        <v/>
      </c>
      <c r="K106" t="s">
        <v>104</v>
      </c>
      <c r="L106" s="4">
        <v>4.5999999999999999E-2</v>
      </c>
      <c r="M106" s="55" t="str">
        <f t="shared" si="3"/>
        <v/>
      </c>
    </row>
    <row r="107" spans="1:13" x14ac:dyDescent="0.35">
      <c r="A107" s="8" t="s">
        <v>105</v>
      </c>
      <c r="B107" s="4">
        <v>4.5999999999999999E-2</v>
      </c>
      <c r="C107" s="50" t="str">
        <f t="shared" si="2"/>
        <v/>
      </c>
      <c r="K107" t="s">
        <v>105</v>
      </c>
      <c r="L107" s="4">
        <v>4.3999999999999997E-2</v>
      </c>
      <c r="M107" s="55" t="str">
        <f t="shared" si="3"/>
        <v/>
      </c>
    </row>
    <row r="108" spans="1:13" x14ac:dyDescent="0.35">
      <c r="A108" s="8" t="s">
        <v>106</v>
      </c>
      <c r="B108" s="4">
        <v>1.9E-2</v>
      </c>
      <c r="C108" s="50" t="str">
        <f t="shared" si="2"/>
        <v/>
      </c>
      <c r="K108" t="s">
        <v>106</v>
      </c>
      <c r="L108" s="4">
        <v>1.7000000000000001E-2</v>
      </c>
      <c r="M108" s="55" t="str">
        <f t="shared" si="3"/>
        <v/>
      </c>
    </row>
    <row r="109" spans="1:13" x14ac:dyDescent="0.35">
      <c r="A109" s="8" t="s">
        <v>107</v>
      </c>
      <c r="B109" s="4">
        <v>8.4000000000000005E-2</v>
      </c>
      <c r="C109" s="50" t="str">
        <f t="shared" si="2"/>
        <v/>
      </c>
      <c r="K109" t="s">
        <v>107</v>
      </c>
      <c r="L109" s="4">
        <v>0.09</v>
      </c>
      <c r="M109" s="55" t="str">
        <f t="shared" si="3"/>
        <v/>
      </c>
    </row>
    <row r="110" spans="1:13" x14ac:dyDescent="0.35">
      <c r="A110" s="8" t="s">
        <v>108</v>
      </c>
      <c r="B110" s="4">
        <v>0.11700000000000001</v>
      </c>
      <c r="C110" s="50" t="str">
        <f t="shared" si="2"/>
        <v/>
      </c>
      <c r="K110" t="s">
        <v>108</v>
      </c>
      <c r="L110" s="4">
        <v>0.114</v>
      </c>
      <c r="M110" s="55" t="str">
        <f t="shared" si="3"/>
        <v/>
      </c>
    </row>
    <row r="111" spans="1:13" x14ac:dyDescent="0.35">
      <c r="A111" s="8" t="s">
        <v>109</v>
      </c>
      <c r="B111" s="4">
        <v>3.7999999999999999E-2</v>
      </c>
      <c r="C111" s="50" t="str">
        <f t="shared" si="2"/>
        <v/>
      </c>
      <c r="K111" t="s">
        <v>109</v>
      </c>
      <c r="L111" s="4">
        <v>3.3000000000000002E-2</v>
      </c>
      <c r="M111" s="55" t="str">
        <f t="shared" si="3"/>
        <v/>
      </c>
    </row>
    <row r="112" spans="1:13" x14ac:dyDescent="0.35">
      <c r="A112" s="8" t="s">
        <v>110</v>
      </c>
      <c r="B112" s="4">
        <v>0.125</v>
      </c>
      <c r="C112" s="50" t="str">
        <f t="shared" si="2"/>
        <v/>
      </c>
      <c r="K112" t="s">
        <v>110</v>
      </c>
      <c r="L112" s="4">
        <v>0.12</v>
      </c>
      <c r="M112" s="55" t="str">
        <f t="shared" si="3"/>
        <v/>
      </c>
    </row>
    <row r="113" spans="1:13" x14ac:dyDescent="0.35">
      <c r="A113" s="8" t="s">
        <v>111</v>
      </c>
      <c r="B113" s="4">
        <v>5.7000000000000002E-2</v>
      </c>
      <c r="C113" s="50" t="str">
        <f t="shared" si="2"/>
        <v/>
      </c>
      <c r="K113" t="s">
        <v>111</v>
      </c>
      <c r="L113" s="4">
        <v>5.8000000000000003E-2</v>
      </c>
      <c r="M113" s="55" t="str">
        <f t="shared" si="3"/>
        <v/>
      </c>
    </row>
    <row r="114" spans="1:13" x14ac:dyDescent="0.35">
      <c r="A114" s="8" t="s">
        <v>112</v>
      </c>
      <c r="B114" s="4">
        <v>8.5999999999999993E-2</v>
      </c>
      <c r="C114" s="50" t="str">
        <f t="shared" si="2"/>
        <v/>
      </c>
      <c r="K114" t="s">
        <v>112</v>
      </c>
      <c r="L114" s="4">
        <v>8.5000000000000006E-2</v>
      </c>
      <c r="M114" s="55" t="str">
        <f t="shared" si="3"/>
        <v/>
      </c>
    </row>
    <row r="115" spans="1:13" x14ac:dyDescent="0.35">
      <c r="A115" s="8" t="s">
        <v>113</v>
      </c>
      <c r="B115" s="4">
        <v>6.0999999999999999E-2</v>
      </c>
      <c r="C115" s="50" t="str">
        <f t="shared" si="2"/>
        <v/>
      </c>
      <c r="K115" t="s">
        <v>113</v>
      </c>
      <c r="L115" s="4">
        <v>7.2999999999999995E-2</v>
      </c>
      <c r="M115" s="55" t="str">
        <f t="shared" si="3"/>
        <v/>
      </c>
    </row>
    <row r="116" spans="1:13" x14ac:dyDescent="0.35">
      <c r="A116" s="8" t="s">
        <v>114</v>
      </c>
      <c r="B116" s="4">
        <v>9.8000000000000004E-2</v>
      </c>
      <c r="C116" s="50" t="str">
        <f t="shared" si="2"/>
        <v/>
      </c>
      <c r="K116" t="s">
        <v>114</v>
      </c>
      <c r="L116" s="4">
        <v>8.5000000000000006E-2</v>
      </c>
      <c r="M116" s="55" t="str">
        <f t="shared" si="3"/>
        <v/>
      </c>
    </row>
    <row r="117" spans="1:13" x14ac:dyDescent="0.35">
      <c r="A117" s="8" t="s">
        <v>115</v>
      </c>
      <c r="B117" s="4">
        <v>6.7000000000000004E-2</v>
      </c>
      <c r="C117" s="50" t="str">
        <f t="shared" si="2"/>
        <v/>
      </c>
      <c r="K117" t="s">
        <v>115</v>
      </c>
      <c r="L117" s="4">
        <v>7.8E-2</v>
      </c>
      <c r="M117" s="55" t="str">
        <f t="shared" si="3"/>
        <v/>
      </c>
    </row>
    <row r="118" spans="1:13" x14ac:dyDescent="0.35">
      <c r="A118" s="8" t="s">
        <v>116</v>
      </c>
      <c r="B118" s="4">
        <v>0.30299999999999999</v>
      </c>
      <c r="C118" s="50" t="str">
        <f t="shared" si="2"/>
        <v>Outliner</v>
      </c>
      <c r="K118" t="s">
        <v>116</v>
      </c>
      <c r="L118" s="4">
        <v>0.32600000000000001</v>
      </c>
      <c r="M118" s="55" t="str">
        <f t="shared" si="3"/>
        <v>Outliner</v>
      </c>
    </row>
    <row r="119" spans="1:13" x14ac:dyDescent="0.35">
      <c r="A119" s="8" t="s">
        <v>117</v>
      </c>
      <c r="B119" s="4">
        <v>0.06</v>
      </c>
      <c r="C119" s="50" t="str">
        <f t="shared" si="2"/>
        <v/>
      </c>
      <c r="K119" t="s">
        <v>117</v>
      </c>
      <c r="L119" s="4">
        <v>5.7000000000000002E-2</v>
      </c>
      <c r="M119" s="55" t="str">
        <f t="shared" si="3"/>
        <v/>
      </c>
    </row>
    <row r="120" spans="1:13" x14ac:dyDescent="0.35">
      <c r="A120" s="8" t="s">
        <v>118</v>
      </c>
      <c r="B120" s="4">
        <v>2.8000000000000001E-2</v>
      </c>
      <c r="C120" s="50" t="str">
        <f t="shared" si="2"/>
        <v/>
      </c>
      <c r="K120" t="s">
        <v>118</v>
      </c>
      <c r="L120" s="4">
        <v>0.05</v>
      </c>
      <c r="M120" s="55" t="str">
        <f t="shared" si="3"/>
        <v/>
      </c>
    </row>
    <row r="121" spans="1:13" x14ac:dyDescent="0.35">
      <c r="A121" s="8" t="s">
        <v>119</v>
      </c>
      <c r="B121" s="4">
        <v>0.126</v>
      </c>
      <c r="C121" s="50" t="str">
        <f t="shared" si="2"/>
        <v/>
      </c>
      <c r="K121" t="s">
        <v>119</v>
      </c>
      <c r="L121" s="4">
        <v>0.122</v>
      </c>
      <c r="M121" s="55" t="str">
        <f t="shared" si="3"/>
        <v/>
      </c>
    </row>
    <row r="122" spans="1:13" x14ac:dyDescent="0.35">
      <c r="A122" s="8" t="s">
        <v>120</v>
      </c>
      <c r="B122" s="4">
        <v>8.6999999999999994E-2</v>
      </c>
      <c r="C122" s="50" t="str">
        <f t="shared" si="2"/>
        <v/>
      </c>
      <c r="K122" t="s">
        <v>120</v>
      </c>
      <c r="L122" s="4">
        <v>9.0999999999999998E-2</v>
      </c>
      <c r="M122" s="55" t="str">
        <f t="shared" si="3"/>
        <v/>
      </c>
    </row>
    <row r="123" spans="1:13" x14ac:dyDescent="0.35">
      <c r="A123" s="8" t="s">
        <v>121</v>
      </c>
      <c r="B123" s="4">
        <v>2.7E-2</v>
      </c>
      <c r="C123" s="50" t="str">
        <f t="shared" si="2"/>
        <v/>
      </c>
      <c r="K123" t="s">
        <v>121</v>
      </c>
      <c r="L123" s="4">
        <v>1.4999999999999999E-2</v>
      </c>
      <c r="M123" s="55" t="str">
        <f t="shared" si="3"/>
        <v/>
      </c>
    </row>
    <row r="124" spans="1:13" x14ac:dyDescent="0.35">
      <c r="A124" s="8" t="s">
        <v>122</v>
      </c>
      <c r="B124" s="4">
        <v>7.5999999999999998E-2</v>
      </c>
      <c r="C124" s="50" t="str">
        <f t="shared" si="2"/>
        <v/>
      </c>
      <c r="K124" t="s">
        <v>122</v>
      </c>
      <c r="L124" s="4">
        <v>5.8999999999999997E-2</v>
      </c>
      <c r="M124" s="55" t="str">
        <f t="shared" si="3"/>
        <v/>
      </c>
    </row>
    <row r="125" spans="1:13" x14ac:dyDescent="0.35">
      <c r="A125" s="8" t="s">
        <v>123</v>
      </c>
      <c r="B125" s="4">
        <v>0.114</v>
      </c>
      <c r="C125" s="50" t="str">
        <f t="shared" si="2"/>
        <v/>
      </c>
      <c r="K125" t="s">
        <v>123</v>
      </c>
      <c r="L125" s="4">
        <v>9.7000000000000003E-2</v>
      </c>
      <c r="M125" s="55" t="str">
        <f t="shared" si="3"/>
        <v/>
      </c>
    </row>
    <row r="126" spans="1:13" x14ac:dyDescent="0.35">
      <c r="A126" s="8" t="s">
        <v>124</v>
      </c>
      <c r="B126" s="4">
        <v>0.16600000000000001</v>
      </c>
      <c r="C126" s="50" t="str">
        <f t="shared" si="2"/>
        <v/>
      </c>
      <c r="K126" t="s">
        <v>124</v>
      </c>
      <c r="L126" s="4">
        <v>0.17199999999999999</v>
      </c>
      <c r="M126" s="55" t="str">
        <f t="shared" si="3"/>
        <v/>
      </c>
    </row>
    <row r="127" spans="1:13" x14ac:dyDescent="0.35">
      <c r="A127" s="8" t="s">
        <v>125</v>
      </c>
      <c r="B127" s="4">
        <v>8.3000000000000004E-2</v>
      </c>
      <c r="C127" s="50" t="str">
        <f t="shared" si="2"/>
        <v/>
      </c>
      <c r="K127" t="s">
        <v>125</v>
      </c>
      <c r="L127" s="4">
        <v>8.1000000000000003E-2</v>
      </c>
      <c r="M127" s="55" t="str">
        <f t="shared" si="3"/>
        <v/>
      </c>
    </row>
    <row r="128" spans="1:13" x14ac:dyDescent="0.35">
      <c r="A128" s="8" t="s">
        <v>126</v>
      </c>
      <c r="B128" s="4">
        <v>2.5999999999999999E-2</v>
      </c>
      <c r="C128" s="50" t="str">
        <f t="shared" si="2"/>
        <v/>
      </c>
      <c r="K128" t="s">
        <v>126</v>
      </c>
      <c r="L128" s="4">
        <v>2.1999999999999999E-2</v>
      </c>
      <c r="M128" s="55" t="str">
        <f t="shared" si="3"/>
        <v/>
      </c>
    </row>
    <row r="129" spans="1:13" x14ac:dyDescent="0.35">
      <c r="A129" s="8" t="s">
        <v>127</v>
      </c>
      <c r="B129" s="4">
        <v>6.6000000000000003E-2</v>
      </c>
      <c r="C129" s="50" t="str">
        <f t="shared" si="2"/>
        <v/>
      </c>
      <c r="K129" t="s">
        <v>127</v>
      </c>
      <c r="L129" s="4">
        <v>6.3E-2</v>
      </c>
      <c r="M129" s="55" t="str">
        <f t="shared" si="3"/>
        <v/>
      </c>
    </row>
    <row r="130" spans="1:13" x14ac:dyDescent="0.35">
      <c r="A130" s="8" t="s">
        <v>128</v>
      </c>
      <c r="B130" s="4">
        <v>7.4999999999999997E-2</v>
      </c>
      <c r="C130" s="50" t="str">
        <f t="shared" si="2"/>
        <v/>
      </c>
      <c r="K130" t="s">
        <v>128</v>
      </c>
      <c r="L130" s="4">
        <v>5.8000000000000003E-2</v>
      </c>
      <c r="M130" s="55" t="str">
        <f t="shared" si="3"/>
        <v/>
      </c>
    </row>
    <row r="131" spans="1:13" x14ac:dyDescent="0.35">
      <c r="A131" s="8" t="s">
        <v>129</v>
      </c>
      <c r="B131" s="4">
        <v>0.105</v>
      </c>
      <c r="C131" s="50" t="str">
        <f t="shared" ref="C131:C194" si="4">IF(OR(B131&gt;$E$4,B131&lt;$E$5),"Outliner","")</f>
        <v/>
      </c>
      <c r="K131" t="s">
        <v>129</v>
      </c>
      <c r="L131" s="4">
        <v>8.6999999999999994E-2</v>
      </c>
      <c r="M131" s="55" t="str">
        <f t="shared" ref="M131:M194" si="5">IF(OR(L131&gt;$O$4,L131&lt;$O$5),"Outliner","")</f>
        <v/>
      </c>
    </row>
    <row r="132" spans="1:13" x14ac:dyDescent="0.35">
      <c r="A132" s="8" t="s">
        <v>130</v>
      </c>
      <c r="B132" s="4">
        <v>9.8000000000000004E-2</v>
      </c>
      <c r="C132" s="50" t="str">
        <f t="shared" si="4"/>
        <v/>
      </c>
      <c r="K132" t="s">
        <v>130</v>
      </c>
      <c r="L132" s="4">
        <v>9.8000000000000004E-2</v>
      </c>
      <c r="M132" s="55" t="str">
        <f t="shared" si="5"/>
        <v/>
      </c>
    </row>
    <row r="133" spans="1:13" x14ac:dyDescent="0.35">
      <c r="A133" s="8" t="s">
        <v>131</v>
      </c>
      <c r="B133" s="4">
        <v>0.05</v>
      </c>
      <c r="C133" s="50" t="str">
        <f t="shared" si="4"/>
        <v/>
      </c>
      <c r="K133" t="s">
        <v>131</v>
      </c>
      <c r="L133" s="4">
        <v>0.04</v>
      </c>
      <c r="M133" s="55" t="str">
        <f t="shared" si="5"/>
        <v/>
      </c>
    </row>
    <row r="134" spans="1:13" x14ac:dyDescent="0.35">
      <c r="A134" s="8" t="s">
        <v>132</v>
      </c>
      <c r="B134" s="4">
        <v>4.4999999999999998E-2</v>
      </c>
      <c r="C134" s="50" t="str">
        <f t="shared" si="4"/>
        <v/>
      </c>
      <c r="K134" t="s">
        <v>132</v>
      </c>
      <c r="L134" s="4">
        <v>4.9000000000000002E-2</v>
      </c>
      <c r="M134" s="55" t="str">
        <f t="shared" si="5"/>
        <v/>
      </c>
    </row>
    <row r="135" spans="1:13" x14ac:dyDescent="0.35">
      <c r="A135" s="8" t="s">
        <v>133</v>
      </c>
      <c r="B135" s="4">
        <v>0.11</v>
      </c>
      <c r="C135" s="50" t="str">
        <f t="shared" si="4"/>
        <v/>
      </c>
      <c r="K135" t="s">
        <v>133</v>
      </c>
      <c r="L135" s="4">
        <v>7.5999999999999998E-2</v>
      </c>
      <c r="M135" s="55" t="str">
        <f t="shared" si="5"/>
        <v/>
      </c>
    </row>
    <row r="136" spans="1:13" x14ac:dyDescent="0.35">
      <c r="A136" s="8" t="s">
        <v>134</v>
      </c>
      <c r="B136" s="4">
        <v>8.3000000000000004E-2</v>
      </c>
      <c r="C136" s="50" t="str">
        <f t="shared" si="4"/>
        <v/>
      </c>
      <c r="K136" t="s">
        <v>134</v>
      </c>
      <c r="L136" s="4">
        <v>8.6999999999999994E-2</v>
      </c>
      <c r="M136" s="55" t="str">
        <f t="shared" si="5"/>
        <v/>
      </c>
    </row>
    <row r="137" spans="1:13" x14ac:dyDescent="0.35">
      <c r="A137" s="8" t="s">
        <v>135</v>
      </c>
      <c r="B137" s="4">
        <v>0.40100000000000002</v>
      </c>
      <c r="C137" s="50" t="str">
        <f t="shared" si="4"/>
        <v>Outliner</v>
      </c>
      <c r="K137" t="s">
        <v>135</v>
      </c>
      <c r="L137" s="4">
        <v>0.371</v>
      </c>
      <c r="M137" s="55" t="str">
        <f t="shared" si="5"/>
        <v>Outliner</v>
      </c>
    </row>
    <row r="138" spans="1:13" x14ac:dyDescent="0.35">
      <c r="A138" s="8" t="s">
        <v>136</v>
      </c>
      <c r="B138" s="4">
        <v>7.1999999999999995E-2</v>
      </c>
      <c r="C138" s="50" t="str">
        <f t="shared" si="4"/>
        <v/>
      </c>
      <c r="K138" t="s">
        <v>136</v>
      </c>
      <c r="L138" s="4">
        <v>6.6000000000000003E-2</v>
      </c>
      <c r="M138" s="55" t="str">
        <f t="shared" si="5"/>
        <v/>
      </c>
    </row>
    <row r="139" spans="1:13" x14ac:dyDescent="0.35">
      <c r="A139" s="8" t="s">
        <v>137</v>
      </c>
      <c r="B139" s="4">
        <v>4.8000000000000001E-2</v>
      </c>
      <c r="C139" s="50" t="str">
        <f t="shared" si="4"/>
        <v/>
      </c>
      <c r="K139" t="s">
        <v>137</v>
      </c>
      <c r="L139" s="4">
        <v>4.9000000000000002E-2</v>
      </c>
      <c r="M139" s="55" t="str">
        <f t="shared" si="5"/>
        <v/>
      </c>
    </row>
    <row r="140" spans="1:13" x14ac:dyDescent="0.35">
      <c r="A140" s="8" t="s">
        <v>138</v>
      </c>
      <c r="B140" s="4">
        <v>0.10100000000000001</v>
      </c>
      <c r="C140" s="50" t="str">
        <f t="shared" si="4"/>
        <v/>
      </c>
      <c r="K140" t="s">
        <v>138</v>
      </c>
      <c r="L140" s="4">
        <v>8.5999999999999993E-2</v>
      </c>
      <c r="M140" s="55" t="str">
        <f t="shared" si="5"/>
        <v/>
      </c>
    </row>
    <row r="141" spans="1:13" x14ac:dyDescent="0.35">
      <c r="A141" s="8" t="s">
        <v>139</v>
      </c>
      <c r="B141" s="4">
        <v>0.114</v>
      </c>
      <c r="C141" s="50" t="str">
        <f t="shared" si="4"/>
        <v/>
      </c>
      <c r="K141" t="s">
        <v>139</v>
      </c>
      <c r="L141" s="4">
        <v>0.113</v>
      </c>
      <c r="M141" s="55" t="str">
        <f t="shared" si="5"/>
        <v/>
      </c>
    </row>
    <row r="142" spans="1:13" x14ac:dyDescent="0.35">
      <c r="A142" s="8" t="s">
        <v>140</v>
      </c>
      <c r="B142" s="4">
        <v>7.0000000000000007E-2</v>
      </c>
      <c r="C142" s="50" t="str">
        <f t="shared" si="4"/>
        <v/>
      </c>
      <c r="K142" t="s">
        <v>140</v>
      </c>
      <c r="L142" s="4">
        <v>8.6999999999999994E-2</v>
      </c>
      <c r="M142" s="55" t="str">
        <f t="shared" si="5"/>
        <v/>
      </c>
    </row>
    <row r="143" spans="1:13" x14ac:dyDescent="0.35">
      <c r="A143" s="8" t="s">
        <v>141</v>
      </c>
      <c r="B143" s="4">
        <v>6.3E-2</v>
      </c>
      <c r="C143" s="50" t="str">
        <f t="shared" si="4"/>
        <v/>
      </c>
      <c r="K143" t="s">
        <v>141</v>
      </c>
      <c r="L143" s="4">
        <v>6.2E-2</v>
      </c>
      <c r="M143" s="55" t="str">
        <f t="shared" si="5"/>
        <v/>
      </c>
    </row>
    <row r="144" spans="1:13" x14ac:dyDescent="0.35">
      <c r="A144" s="8" t="s">
        <v>142</v>
      </c>
      <c r="B144" s="4">
        <v>9.7000000000000003E-2</v>
      </c>
      <c r="C144" s="50" t="str">
        <f t="shared" si="4"/>
        <v/>
      </c>
      <c r="K144" t="s">
        <v>142</v>
      </c>
      <c r="L144" s="4">
        <v>0.113</v>
      </c>
      <c r="M144" s="55" t="str">
        <f t="shared" si="5"/>
        <v/>
      </c>
    </row>
    <row r="145" spans="1:13" x14ac:dyDescent="0.35">
      <c r="A145" s="8" t="s">
        <v>143</v>
      </c>
      <c r="B145" s="4">
        <v>0.106</v>
      </c>
      <c r="C145" s="50" t="str">
        <f t="shared" si="4"/>
        <v/>
      </c>
      <c r="K145" t="s">
        <v>143</v>
      </c>
      <c r="L145" s="4">
        <v>0.08</v>
      </c>
      <c r="M145" s="55" t="str">
        <f t="shared" si="5"/>
        <v/>
      </c>
    </row>
    <row r="146" spans="1:13" x14ac:dyDescent="0.35">
      <c r="A146" s="8" t="s">
        <v>144</v>
      </c>
      <c r="B146" s="4">
        <v>7.0000000000000007E-2</v>
      </c>
      <c r="C146" s="50" t="str">
        <f t="shared" si="4"/>
        <v/>
      </c>
      <c r="K146" t="s">
        <v>144</v>
      </c>
      <c r="L146" s="4">
        <v>5.6000000000000001E-2</v>
      </c>
      <c r="M146" s="55" t="str">
        <f t="shared" si="5"/>
        <v/>
      </c>
    </row>
    <row r="147" spans="1:13" x14ac:dyDescent="0.35">
      <c r="A147" s="8" t="s">
        <v>145</v>
      </c>
      <c r="B147" s="4">
        <v>5.5E-2</v>
      </c>
      <c r="C147" s="50" t="str">
        <f t="shared" si="4"/>
        <v/>
      </c>
      <c r="K147" t="s">
        <v>145</v>
      </c>
      <c r="L147" s="4">
        <v>6.5000000000000002E-2</v>
      </c>
      <c r="M147" s="55" t="str">
        <f t="shared" si="5"/>
        <v/>
      </c>
    </row>
    <row r="148" spans="1:13" x14ac:dyDescent="0.35">
      <c r="A148" s="8" t="s">
        <v>146</v>
      </c>
      <c r="B148" s="4">
        <v>9.6000000000000002E-2</v>
      </c>
      <c r="C148" s="50" t="str">
        <f t="shared" si="4"/>
        <v/>
      </c>
      <c r="K148" t="s">
        <v>146</v>
      </c>
      <c r="L148" s="4">
        <v>7.6999999999999999E-2</v>
      </c>
      <c r="M148" s="55" t="str">
        <f t="shared" si="5"/>
        <v/>
      </c>
    </row>
    <row r="149" spans="1:13" x14ac:dyDescent="0.35">
      <c r="A149" s="8" t="s">
        <v>147</v>
      </c>
      <c r="B149" s="4">
        <v>0.126</v>
      </c>
      <c r="C149" s="50" t="str">
        <f t="shared" si="4"/>
        <v/>
      </c>
      <c r="K149" t="s">
        <v>147</v>
      </c>
      <c r="L149" s="4">
        <v>0.13400000000000001</v>
      </c>
      <c r="M149" s="55" t="str">
        <f t="shared" si="5"/>
        <v/>
      </c>
    </row>
    <row r="150" spans="1:13" x14ac:dyDescent="0.35">
      <c r="A150" s="8" t="s">
        <v>148</v>
      </c>
      <c r="B150" s="4">
        <v>6.5000000000000002E-2</v>
      </c>
      <c r="C150" s="50" t="str">
        <f t="shared" si="4"/>
        <v/>
      </c>
      <c r="K150" t="s">
        <v>148</v>
      </c>
      <c r="L150" s="4">
        <v>5.8999999999999997E-2</v>
      </c>
      <c r="M150" s="55" t="str">
        <f t="shared" si="5"/>
        <v/>
      </c>
    </row>
    <row r="151" spans="1:13" x14ac:dyDescent="0.35">
      <c r="A151" s="8" t="s">
        <v>149</v>
      </c>
      <c r="B151" s="4">
        <v>6.0999999999999999E-2</v>
      </c>
      <c r="C151" s="50" t="str">
        <f t="shared" si="4"/>
        <v/>
      </c>
      <c r="K151" t="s">
        <v>149</v>
      </c>
      <c r="L151" s="4">
        <v>8.2000000000000003E-2</v>
      </c>
      <c r="M151" s="55" t="str">
        <f t="shared" si="5"/>
        <v/>
      </c>
    </row>
    <row r="152" spans="1:13" x14ac:dyDescent="0.35">
      <c r="A152" s="8" t="s">
        <v>150</v>
      </c>
      <c r="B152" s="4">
        <v>0.10199999999999999</v>
      </c>
      <c r="C152" s="50" t="str">
        <f t="shared" si="4"/>
        <v/>
      </c>
      <c r="K152" t="s">
        <v>150</v>
      </c>
      <c r="L152" s="4">
        <v>0.105</v>
      </c>
      <c r="M152" s="55" t="str">
        <f t="shared" si="5"/>
        <v/>
      </c>
    </row>
    <row r="153" spans="1:13" x14ac:dyDescent="0.35">
      <c r="A153" s="8" t="s">
        <v>151</v>
      </c>
      <c r="B153" s="4">
        <v>2.5999999999999999E-2</v>
      </c>
      <c r="C153" s="50" t="str">
        <f t="shared" si="4"/>
        <v/>
      </c>
      <c r="K153" t="s">
        <v>151</v>
      </c>
      <c r="L153" s="4">
        <v>0.01</v>
      </c>
      <c r="M153" s="55" t="str">
        <f t="shared" si="5"/>
        <v/>
      </c>
    </row>
    <row r="154" spans="1:13" x14ac:dyDescent="0.35">
      <c r="A154" s="8" t="s">
        <v>152</v>
      </c>
      <c r="B154" s="4">
        <v>3.5000000000000003E-2</v>
      </c>
      <c r="C154" s="50" t="str">
        <f t="shared" si="4"/>
        <v/>
      </c>
      <c r="K154" t="s">
        <v>152</v>
      </c>
      <c r="L154" s="4">
        <v>4.2000000000000003E-2</v>
      </c>
      <c r="M154" s="55" t="str">
        <f t="shared" si="5"/>
        <v/>
      </c>
    </row>
    <row r="155" spans="1:13" x14ac:dyDescent="0.35">
      <c r="A155" s="8" t="s">
        <v>153</v>
      </c>
      <c r="B155" s="4">
        <v>4.1000000000000002E-2</v>
      </c>
      <c r="C155" s="50" t="str">
        <f t="shared" si="4"/>
        <v/>
      </c>
      <c r="K155" t="s">
        <v>153</v>
      </c>
      <c r="L155" s="4">
        <v>4.2999999999999997E-2</v>
      </c>
      <c r="M155" s="55" t="str">
        <f t="shared" si="5"/>
        <v/>
      </c>
    </row>
    <row r="156" spans="1:13" x14ac:dyDescent="0.35">
      <c r="A156" s="8" t="s">
        <v>154</v>
      </c>
      <c r="B156" s="4">
        <v>7.1999999999999995E-2</v>
      </c>
      <c r="C156" s="50" t="str">
        <f t="shared" si="4"/>
        <v/>
      </c>
      <c r="K156" t="s">
        <v>154</v>
      </c>
      <c r="L156" s="4">
        <v>7.3999999999999996E-2</v>
      </c>
      <c r="M156" s="55" t="str">
        <f t="shared" si="5"/>
        <v/>
      </c>
    </row>
    <row r="157" spans="1:13" x14ac:dyDescent="0.35">
      <c r="A157" s="8" t="s">
        <v>155</v>
      </c>
      <c r="B157" s="4">
        <v>6.3E-2</v>
      </c>
      <c r="C157" s="50" t="str">
        <f t="shared" si="4"/>
        <v/>
      </c>
      <c r="K157" t="s">
        <v>155</v>
      </c>
      <c r="L157" s="4">
        <v>5.8000000000000003E-2</v>
      </c>
      <c r="M157" s="55" t="str">
        <f t="shared" si="5"/>
        <v/>
      </c>
    </row>
    <row r="158" spans="1:13" x14ac:dyDescent="0.35">
      <c r="A158" s="8" t="s">
        <v>156</v>
      </c>
      <c r="B158" s="4">
        <v>8.2000000000000003E-2</v>
      </c>
      <c r="C158" s="50" t="str">
        <f t="shared" si="4"/>
        <v/>
      </c>
      <c r="K158" t="s">
        <v>156</v>
      </c>
      <c r="L158" s="4">
        <v>8.8999999999999996E-2</v>
      </c>
      <c r="M158" s="55" t="str">
        <f t="shared" si="5"/>
        <v/>
      </c>
    </row>
    <row r="159" spans="1:13" x14ac:dyDescent="0.35">
      <c r="A159" s="8" t="s">
        <v>157</v>
      </c>
      <c r="B159" s="4">
        <v>0.104</v>
      </c>
      <c r="C159" s="50" t="str">
        <f t="shared" si="4"/>
        <v/>
      </c>
      <c r="K159" t="s">
        <v>157</v>
      </c>
      <c r="L159" s="4">
        <v>0.10100000000000001</v>
      </c>
      <c r="M159" s="55" t="str">
        <f t="shared" si="5"/>
        <v/>
      </c>
    </row>
    <row r="160" spans="1:13" x14ac:dyDescent="0.35">
      <c r="A160" s="8" t="s">
        <v>158</v>
      </c>
      <c r="B160" s="4">
        <v>0.121</v>
      </c>
      <c r="C160" s="50" t="str">
        <f t="shared" si="4"/>
        <v/>
      </c>
      <c r="K160" t="s">
        <v>158</v>
      </c>
      <c r="L160" s="4">
        <v>0.122</v>
      </c>
      <c r="M160" s="55" t="str">
        <f t="shared" si="5"/>
        <v/>
      </c>
    </row>
    <row r="161" spans="1:13" ht="28" x14ac:dyDescent="0.35">
      <c r="A161" s="8" t="s">
        <v>159</v>
      </c>
      <c r="B161" s="4">
        <v>0.11700000000000001</v>
      </c>
      <c r="C161" s="50" t="str">
        <f t="shared" si="4"/>
        <v/>
      </c>
      <c r="K161" t="s">
        <v>159</v>
      </c>
      <c r="L161" s="4">
        <v>0.109</v>
      </c>
      <c r="M161" s="55" t="str">
        <f t="shared" si="5"/>
        <v/>
      </c>
    </row>
    <row r="162" spans="1:13" x14ac:dyDescent="0.35">
      <c r="A162" s="8" t="s">
        <v>160</v>
      </c>
      <c r="B162" s="4">
        <v>0.17599999999999999</v>
      </c>
      <c r="C162" s="50" t="str">
        <f t="shared" si="4"/>
        <v/>
      </c>
      <c r="K162" t="s">
        <v>160</v>
      </c>
      <c r="L162" s="4">
        <v>0.16900000000000001</v>
      </c>
      <c r="M162" s="55" t="str">
        <f t="shared" si="5"/>
        <v/>
      </c>
    </row>
    <row r="163" spans="1:13" x14ac:dyDescent="0.35">
      <c r="A163" s="8" t="s">
        <v>161</v>
      </c>
      <c r="B163" s="4">
        <v>7.2999999999999995E-2</v>
      </c>
      <c r="C163" s="50" t="str">
        <f t="shared" si="4"/>
        <v/>
      </c>
      <c r="K163" t="s">
        <v>161</v>
      </c>
      <c r="L163" s="4">
        <v>5.6000000000000001E-2</v>
      </c>
      <c r="M163" s="55" t="str">
        <f t="shared" si="5"/>
        <v/>
      </c>
    </row>
    <row r="164" spans="1:13" x14ac:dyDescent="0.35">
      <c r="A164" s="8" t="s">
        <v>162</v>
      </c>
      <c r="B164" s="4">
        <v>0.13200000000000001</v>
      </c>
      <c r="C164" s="50" t="str">
        <f t="shared" si="4"/>
        <v/>
      </c>
      <c r="K164" t="s">
        <v>162</v>
      </c>
      <c r="L164" s="4">
        <v>0.13300000000000001</v>
      </c>
      <c r="M164" s="55" t="str">
        <f t="shared" si="5"/>
        <v/>
      </c>
    </row>
    <row r="165" spans="1:13" x14ac:dyDescent="0.35">
      <c r="A165" s="8" t="s">
        <v>163</v>
      </c>
      <c r="B165" s="4">
        <v>0.112</v>
      </c>
      <c r="C165" s="50" t="str">
        <f t="shared" si="4"/>
        <v/>
      </c>
      <c r="K165" t="s">
        <v>163</v>
      </c>
      <c r="L165" s="4">
        <v>0.112</v>
      </c>
      <c r="M165" s="55" t="str">
        <f t="shared" si="5"/>
        <v/>
      </c>
    </row>
    <row r="166" spans="1:13" x14ac:dyDescent="0.35">
      <c r="A166" s="8" t="s">
        <v>164</v>
      </c>
      <c r="B166" s="4">
        <v>8.1000000000000003E-2</v>
      </c>
      <c r="C166" s="50" t="str">
        <f t="shared" si="4"/>
        <v/>
      </c>
      <c r="K166" t="s">
        <v>164</v>
      </c>
      <c r="L166" s="4">
        <v>0.13500000000000001</v>
      </c>
      <c r="M166" s="55" t="str">
        <f t="shared" si="5"/>
        <v/>
      </c>
    </row>
    <row r="167" spans="1:13" x14ac:dyDescent="0.35">
      <c r="A167" s="8" t="s">
        <v>165</v>
      </c>
      <c r="B167" s="4">
        <v>6.9000000000000006E-2</v>
      </c>
      <c r="C167" s="50" t="str">
        <f t="shared" si="4"/>
        <v/>
      </c>
      <c r="K167" t="s">
        <v>165</v>
      </c>
      <c r="L167" s="4">
        <v>7.5999999999999998E-2</v>
      </c>
      <c r="M167" s="55" t="str">
        <f t="shared" si="5"/>
        <v/>
      </c>
    </row>
    <row r="168" spans="1:13" x14ac:dyDescent="0.35">
      <c r="A168" s="8" t="s">
        <v>166</v>
      </c>
      <c r="B168" s="4">
        <v>3.7999999999999999E-2</v>
      </c>
      <c r="C168" s="50" t="str">
        <f t="shared" si="4"/>
        <v/>
      </c>
      <c r="K168" t="s">
        <v>166</v>
      </c>
      <c r="L168" s="4">
        <v>2.4E-2</v>
      </c>
      <c r="M168" s="55" t="str">
        <f t="shared" si="5"/>
        <v/>
      </c>
    </row>
    <row r="169" spans="1:13" x14ac:dyDescent="0.35">
      <c r="A169" s="8" t="s">
        <v>167</v>
      </c>
      <c r="B169" s="4">
        <v>0.11799999999999999</v>
      </c>
      <c r="C169" s="50" t="str">
        <f t="shared" si="4"/>
        <v/>
      </c>
      <c r="K169" t="s">
        <v>167</v>
      </c>
      <c r="L169" s="4">
        <v>0.125</v>
      </c>
      <c r="M169" s="55" t="str">
        <f t="shared" si="5"/>
        <v/>
      </c>
    </row>
    <row r="170" spans="1:13" x14ac:dyDescent="0.35">
      <c r="A170" s="8" t="s">
        <v>168</v>
      </c>
      <c r="B170" s="4">
        <v>7.3999999999999996E-2</v>
      </c>
      <c r="C170" s="50" t="str">
        <f t="shared" si="4"/>
        <v/>
      </c>
      <c r="K170" t="s">
        <v>168</v>
      </c>
      <c r="L170" s="4">
        <v>6.8000000000000005E-2</v>
      </c>
      <c r="M170" s="55" t="str">
        <f t="shared" si="5"/>
        <v/>
      </c>
    </row>
    <row r="171" spans="1:13" x14ac:dyDescent="0.35">
      <c r="A171" s="8" t="s">
        <v>169</v>
      </c>
      <c r="B171" s="4">
        <v>4.7E-2</v>
      </c>
      <c r="C171" s="50" t="str">
        <f t="shared" si="4"/>
        <v/>
      </c>
      <c r="K171" t="s">
        <v>169</v>
      </c>
      <c r="L171" s="4">
        <v>3.6999999999999998E-2</v>
      </c>
      <c r="M171" s="55" t="str">
        <f t="shared" si="5"/>
        <v/>
      </c>
    </row>
    <row r="172" spans="1:13" x14ac:dyDescent="0.35">
      <c r="A172" s="8" t="s">
        <v>170</v>
      </c>
      <c r="B172" s="4">
        <v>6.3E-2</v>
      </c>
      <c r="C172" s="50" t="str">
        <f t="shared" si="4"/>
        <v/>
      </c>
      <c r="K172" t="s">
        <v>170</v>
      </c>
      <c r="L172" s="4">
        <v>7.1999999999999995E-2</v>
      </c>
      <c r="M172" s="55" t="str">
        <f t="shared" si="5"/>
        <v/>
      </c>
    </row>
    <row r="173" spans="1:13" x14ac:dyDescent="0.35">
      <c r="A173" s="8" t="s">
        <v>171</v>
      </c>
      <c r="B173" s="4">
        <v>6.5000000000000002E-2</v>
      </c>
      <c r="C173" s="50" t="str">
        <f t="shared" si="4"/>
        <v/>
      </c>
      <c r="K173" t="s">
        <v>171</v>
      </c>
      <c r="L173" s="4">
        <v>5.2999999999999999E-2</v>
      </c>
      <c r="M173" s="55" t="str">
        <f t="shared" si="5"/>
        <v/>
      </c>
    </row>
    <row r="174" spans="1:13" x14ac:dyDescent="0.35">
      <c r="A174" s="8" t="s">
        <v>172</v>
      </c>
      <c r="B174" s="4">
        <v>0.19900000000000001</v>
      </c>
      <c r="C174" s="50" t="str">
        <f t="shared" si="4"/>
        <v/>
      </c>
      <c r="K174" t="s">
        <v>172</v>
      </c>
      <c r="L174" s="4">
        <v>0.186</v>
      </c>
      <c r="M174" s="55" t="str">
        <f t="shared" si="5"/>
        <v/>
      </c>
    </row>
    <row r="175" spans="1:13" x14ac:dyDescent="0.35">
      <c r="A175" s="8" t="s">
        <v>173</v>
      </c>
      <c r="B175" s="4">
        <v>5.7000000000000002E-2</v>
      </c>
      <c r="C175" s="50" t="str">
        <f t="shared" si="4"/>
        <v/>
      </c>
      <c r="K175" t="s">
        <v>173</v>
      </c>
      <c r="L175" s="4">
        <v>3.6999999999999998E-2</v>
      </c>
      <c r="M175" s="55" t="str">
        <f t="shared" si="5"/>
        <v/>
      </c>
    </row>
    <row r="176" spans="1:13" x14ac:dyDescent="0.35">
      <c r="A176" s="8" t="s">
        <v>174</v>
      </c>
      <c r="B176" s="4">
        <v>0.17899999999999999</v>
      </c>
      <c r="C176" s="50" t="str">
        <f t="shared" si="4"/>
        <v/>
      </c>
      <c r="K176" t="s">
        <v>174</v>
      </c>
      <c r="L176" s="4">
        <v>0.187</v>
      </c>
      <c r="M176" s="55" t="str">
        <f t="shared" si="5"/>
        <v/>
      </c>
    </row>
    <row r="177" spans="1:13" x14ac:dyDescent="0.35">
      <c r="A177" s="8" t="s">
        <v>175</v>
      </c>
      <c r="B177" s="4">
        <v>0.182</v>
      </c>
      <c r="C177" s="50" t="str">
        <f t="shared" si="4"/>
        <v/>
      </c>
      <c r="K177" t="s">
        <v>175</v>
      </c>
      <c r="L177" s="4">
        <v>0.17100000000000001</v>
      </c>
      <c r="M177" s="55" t="str">
        <f t="shared" si="5"/>
        <v/>
      </c>
    </row>
    <row r="178" spans="1:13" x14ac:dyDescent="0.35">
      <c r="A178" s="8" t="s">
        <v>176</v>
      </c>
      <c r="B178" s="4">
        <v>2.5000000000000001E-2</v>
      </c>
      <c r="C178" s="50" t="str">
        <f t="shared" si="4"/>
        <v/>
      </c>
      <c r="K178" t="s">
        <v>176</v>
      </c>
      <c r="L178" s="4">
        <v>2.3E-2</v>
      </c>
      <c r="M178" s="55" t="str">
        <f t="shared" si="5"/>
        <v/>
      </c>
    </row>
    <row r="179" spans="1:13" x14ac:dyDescent="0.35">
      <c r="A179" s="8" t="s">
        <v>177</v>
      </c>
      <c r="B179" s="4">
        <v>9.7000000000000003E-2</v>
      </c>
      <c r="C179" s="50" t="str">
        <f t="shared" si="4"/>
        <v/>
      </c>
      <c r="K179" t="s">
        <v>177</v>
      </c>
      <c r="L179" s="4">
        <v>8.3000000000000004E-2</v>
      </c>
      <c r="M179" s="55" t="str">
        <f t="shared" si="5"/>
        <v/>
      </c>
    </row>
    <row r="180" spans="1:13" x14ac:dyDescent="0.35">
      <c r="A180" s="8" t="s">
        <v>178</v>
      </c>
      <c r="B180" s="4">
        <v>8.1000000000000003E-2</v>
      </c>
      <c r="C180" s="50" t="str">
        <f t="shared" si="4"/>
        <v/>
      </c>
      <c r="K180" t="s">
        <v>178</v>
      </c>
      <c r="L180" s="4">
        <v>7.1999999999999995E-2</v>
      </c>
      <c r="M180" s="55" t="str">
        <f t="shared" si="5"/>
        <v/>
      </c>
    </row>
    <row r="181" spans="1:13" x14ac:dyDescent="0.35">
      <c r="A181" s="8" t="s">
        <v>179</v>
      </c>
      <c r="B181" s="4">
        <v>8.5000000000000006E-2</v>
      </c>
      <c r="C181" s="50" t="str">
        <f t="shared" si="4"/>
        <v/>
      </c>
      <c r="K181" t="s">
        <v>179</v>
      </c>
      <c r="L181" s="4">
        <v>0.11</v>
      </c>
      <c r="M181" s="55" t="str">
        <f t="shared" si="5"/>
        <v/>
      </c>
    </row>
    <row r="182" spans="1:13" x14ac:dyDescent="0.35">
      <c r="A182" s="8" t="s">
        <v>180</v>
      </c>
      <c r="B182" s="4">
        <v>0.05</v>
      </c>
      <c r="C182" s="50" t="str">
        <f t="shared" si="4"/>
        <v/>
      </c>
      <c r="K182" t="s">
        <v>180</v>
      </c>
      <c r="L182" s="4">
        <v>2.9000000000000001E-2</v>
      </c>
      <c r="M182" s="55" t="str">
        <f t="shared" si="5"/>
        <v/>
      </c>
    </row>
    <row r="183" spans="1:13" x14ac:dyDescent="0.35">
      <c r="A183" s="8" t="s">
        <v>181</v>
      </c>
      <c r="B183" s="4">
        <v>3.7999999999999999E-2</v>
      </c>
      <c r="C183" s="50" t="str">
        <f t="shared" si="4"/>
        <v/>
      </c>
      <c r="K183" t="s">
        <v>181</v>
      </c>
      <c r="L183" s="4">
        <v>3.7999999999999999E-2</v>
      </c>
      <c r="M183" s="55" t="str">
        <f t="shared" si="5"/>
        <v/>
      </c>
    </row>
    <row r="184" spans="1:13" x14ac:dyDescent="0.35">
      <c r="A184" s="8" t="s">
        <v>182</v>
      </c>
      <c r="B184" s="4">
        <v>3.5000000000000003E-2</v>
      </c>
      <c r="C184" s="50" t="str">
        <f t="shared" si="4"/>
        <v/>
      </c>
      <c r="K184" t="s">
        <v>182</v>
      </c>
      <c r="L184" s="4">
        <v>7.0000000000000001E-3</v>
      </c>
      <c r="M184" s="55" t="str">
        <f t="shared" si="5"/>
        <v/>
      </c>
    </row>
    <row r="185" spans="1:13" x14ac:dyDescent="0.35">
      <c r="A185" s="8" t="s">
        <v>183</v>
      </c>
      <c r="B185" s="4">
        <v>3.3000000000000002E-2</v>
      </c>
      <c r="C185" s="50" t="str">
        <f t="shared" si="4"/>
        <v/>
      </c>
      <c r="K185" t="s">
        <v>183</v>
      </c>
      <c r="L185" s="4">
        <v>4.3999999999999997E-2</v>
      </c>
      <c r="M185" s="55" t="str">
        <f t="shared" si="5"/>
        <v/>
      </c>
    </row>
    <row r="186" spans="1:13" x14ac:dyDescent="0.35">
      <c r="A186" s="8" t="s">
        <v>184</v>
      </c>
      <c r="B186" s="4">
        <v>7.9000000000000001E-2</v>
      </c>
      <c r="C186" s="50" t="str">
        <f t="shared" si="4"/>
        <v/>
      </c>
      <c r="K186" t="s">
        <v>184</v>
      </c>
      <c r="L186" s="4">
        <v>5.8999999999999997E-2</v>
      </c>
      <c r="M186" s="55" t="str">
        <f t="shared" si="5"/>
        <v/>
      </c>
    </row>
    <row r="187" spans="1:13" x14ac:dyDescent="0.35">
      <c r="A187" s="8" t="s">
        <v>185</v>
      </c>
      <c r="B187" s="4">
        <v>0.30399999999999999</v>
      </c>
      <c r="C187" s="50" t="str">
        <f t="shared" si="4"/>
        <v>Outliner</v>
      </c>
      <c r="K187" t="s">
        <v>185</v>
      </c>
      <c r="L187" s="4">
        <v>0.29199999999999998</v>
      </c>
      <c r="M187" s="55" t="str">
        <f t="shared" si="5"/>
        <v>Outliner</v>
      </c>
    </row>
    <row r="188" spans="1:13" x14ac:dyDescent="0.35">
      <c r="A188" s="8" t="s">
        <v>186</v>
      </c>
      <c r="B188" s="4">
        <v>0.188</v>
      </c>
      <c r="C188" s="50" t="str">
        <f t="shared" si="4"/>
        <v/>
      </c>
      <c r="K188" t="s">
        <v>186</v>
      </c>
      <c r="L188" s="4">
        <v>0.20200000000000001</v>
      </c>
      <c r="M188" s="55" t="str">
        <f t="shared" si="5"/>
        <v>Outliner</v>
      </c>
    </row>
    <row r="189" spans="1:13" x14ac:dyDescent="0.35">
      <c r="A189" s="8" t="s">
        <v>187</v>
      </c>
      <c r="B189" s="4">
        <v>0.54500000000000004</v>
      </c>
      <c r="C189" s="50" t="str">
        <f t="shared" si="4"/>
        <v>Outliner</v>
      </c>
      <c r="K189" t="s">
        <v>187</v>
      </c>
      <c r="L189" s="4">
        <v>0.54400000000000004</v>
      </c>
      <c r="M189" s="55" t="str">
        <f t="shared" si="5"/>
        <v>Outliner</v>
      </c>
    </row>
    <row r="190" spans="1:13" x14ac:dyDescent="0.35">
      <c r="A190" s="8" t="s">
        <v>188</v>
      </c>
      <c r="B190" s="4">
        <v>0.39200000000000002</v>
      </c>
      <c r="C190" s="50" t="str">
        <f t="shared" si="4"/>
        <v>Outliner</v>
      </c>
      <c r="K190" t="s">
        <v>188</v>
      </c>
      <c r="L190" s="4">
        <v>0.40300000000000002</v>
      </c>
      <c r="M190" s="55" t="str">
        <f t="shared" si="5"/>
        <v>Outliner</v>
      </c>
    </row>
    <row r="191" spans="1:13" x14ac:dyDescent="0.35">
      <c r="A191" s="8" t="s">
        <v>189</v>
      </c>
      <c r="B191" s="4">
        <v>9.5000000000000001E-2</v>
      </c>
      <c r="C191" s="50" t="str">
        <f t="shared" si="4"/>
        <v/>
      </c>
      <c r="K191" t="s">
        <v>189</v>
      </c>
      <c r="L191" s="4">
        <v>8.4000000000000005E-2</v>
      </c>
      <c r="M191" s="55" t="str">
        <f t="shared" si="5"/>
        <v/>
      </c>
    </row>
    <row r="192" spans="1:13" x14ac:dyDescent="0.35">
      <c r="A192" s="8" t="s">
        <v>190</v>
      </c>
      <c r="B192" s="4">
        <v>0.106</v>
      </c>
      <c r="C192" s="50" t="str">
        <f t="shared" si="4"/>
        <v/>
      </c>
      <c r="K192" t="s">
        <v>190</v>
      </c>
      <c r="L192" s="4">
        <v>0.15</v>
      </c>
      <c r="M192" s="55" t="str">
        <f t="shared" si="5"/>
        <v/>
      </c>
    </row>
    <row r="193" spans="1:13" x14ac:dyDescent="0.35">
      <c r="A193" s="8" t="s">
        <v>191</v>
      </c>
      <c r="B193" s="4">
        <v>7.0000000000000007E-2</v>
      </c>
      <c r="C193" s="50" t="str">
        <f t="shared" si="4"/>
        <v/>
      </c>
      <c r="K193" t="s">
        <v>191</v>
      </c>
      <c r="L193" s="4">
        <v>4.2999999999999997E-2</v>
      </c>
      <c r="M193" s="55" t="str">
        <f t="shared" si="5"/>
        <v/>
      </c>
    </row>
    <row r="194" spans="1:13" ht="28" x14ac:dyDescent="0.35">
      <c r="A194" s="8" t="s">
        <v>192</v>
      </c>
      <c r="B194" s="4">
        <v>0.127</v>
      </c>
      <c r="C194" s="50" t="str">
        <f t="shared" si="4"/>
        <v/>
      </c>
      <c r="K194" t="s">
        <v>192</v>
      </c>
      <c r="L194" s="4">
        <v>0.107</v>
      </c>
      <c r="M194" s="55" t="str">
        <f t="shared" si="5"/>
        <v/>
      </c>
    </row>
    <row r="195" spans="1:13" x14ac:dyDescent="0.35">
      <c r="A195" s="8" t="s">
        <v>193</v>
      </c>
      <c r="B195" s="4">
        <v>7.0000000000000007E-2</v>
      </c>
      <c r="C195" s="50" t="str">
        <f t="shared" ref="C195:C258" si="6">IF(OR(B195&gt;$E$4,B195&lt;$E$5),"Outliner","")</f>
        <v/>
      </c>
      <c r="K195" t="s">
        <v>193</v>
      </c>
      <c r="L195" s="4">
        <v>5.6000000000000001E-2</v>
      </c>
      <c r="M195" s="55" t="str">
        <f t="shared" ref="M195:M258" si="7">IF(OR(L195&gt;$O$4,L195&lt;$O$5),"Outliner","")</f>
        <v/>
      </c>
    </row>
    <row r="196" spans="1:13" x14ac:dyDescent="0.35">
      <c r="A196" s="8" t="s">
        <v>194</v>
      </c>
      <c r="B196" s="4">
        <v>4.5999999999999999E-2</v>
      </c>
      <c r="C196" s="50" t="str">
        <f t="shared" si="6"/>
        <v/>
      </c>
      <c r="K196" t="s">
        <v>194</v>
      </c>
      <c r="L196" s="4">
        <v>5.5E-2</v>
      </c>
      <c r="M196" s="55" t="str">
        <f t="shared" si="7"/>
        <v/>
      </c>
    </row>
    <row r="197" spans="1:13" x14ac:dyDescent="0.35">
      <c r="A197" s="8" t="s">
        <v>195</v>
      </c>
      <c r="B197" s="4">
        <v>0.17299999999999999</v>
      </c>
      <c r="C197" s="50" t="str">
        <f t="shared" si="6"/>
        <v/>
      </c>
      <c r="K197" t="s">
        <v>195</v>
      </c>
      <c r="L197" s="4">
        <v>0.16700000000000001</v>
      </c>
      <c r="M197" s="55" t="str">
        <f t="shared" si="7"/>
        <v/>
      </c>
    </row>
    <row r="198" spans="1:13" x14ac:dyDescent="0.35">
      <c r="A198" s="8" t="s">
        <v>196</v>
      </c>
      <c r="B198" s="4">
        <v>5.6000000000000001E-2</v>
      </c>
      <c r="C198" s="50" t="str">
        <f t="shared" si="6"/>
        <v/>
      </c>
      <c r="K198" t="s">
        <v>196</v>
      </c>
      <c r="L198" s="4">
        <v>3.5999999999999997E-2</v>
      </c>
      <c r="M198" s="55" t="str">
        <f t="shared" si="7"/>
        <v/>
      </c>
    </row>
    <row r="199" spans="1:13" x14ac:dyDescent="0.35">
      <c r="A199" s="8" t="s">
        <v>197</v>
      </c>
      <c r="B199" s="4">
        <v>4.3999999999999997E-2</v>
      </c>
      <c r="C199" s="50" t="str">
        <f t="shared" si="6"/>
        <v/>
      </c>
      <c r="K199" t="s">
        <v>197</v>
      </c>
      <c r="L199" s="4">
        <v>5.1999999999999998E-2</v>
      </c>
      <c r="M199" s="55" t="str">
        <f t="shared" si="7"/>
        <v/>
      </c>
    </row>
    <row r="200" spans="1:13" x14ac:dyDescent="0.35">
      <c r="A200" s="8" t="s">
        <v>198</v>
      </c>
      <c r="B200" s="4">
        <v>0.06</v>
      </c>
      <c r="C200" s="50" t="str">
        <f t="shared" si="6"/>
        <v/>
      </c>
      <c r="K200" t="s">
        <v>198</v>
      </c>
      <c r="L200" s="4">
        <v>5.7000000000000002E-2</v>
      </c>
      <c r="M200" s="55" t="str">
        <f t="shared" si="7"/>
        <v/>
      </c>
    </row>
    <row r="201" spans="1:13" x14ac:dyDescent="0.35">
      <c r="A201" s="8" t="s">
        <v>199</v>
      </c>
      <c r="B201" s="4">
        <v>4.5999999999999999E-2</v>
      </c>
      <c r="C201" s="50" t="str">
        <f t="shared" si="6"/>
        <v/>
      </c>
      <c r="K201" t="s">
        <v>199</v>
      </c>
      <c r="L201" s="4">
        <v>2.7E-2</v>
      </c>
      <c r="M201" s="55" t="str">
        <f t="shared" si="7"/>
        <v/>
      </c>
    </row>
    <row r="202" spans="1:13" x14ac:dyDescent="0.35">
      <c r="A202" s="8" t="s">
        <v>200</v>
      </c>
      <c r="B202" s="4">
        <v>8.2000000000000003E-2</v>
      </c>
      <c r="C202" s="50" t="str">
        <f t="shared" si="6"/>
        <v/>
      </c>
      <c r="K202" t="s">
        <v>200</v>
      </c>
      <c r="L202" s="4">
        <v>9.1999999999999998E-2</v>
      </c>
      <c r="M202" s="55" t="str">
        <f t="shared" si="7"/>
        <v/>
      </c>
    </row>
    <row r="203" spans="1:13" x14ac:dyDescent="0.35">
      <c r="A203" s="8" t="s">
        <v>201</v>
      </c>
      <c r="B203" s="4">
        <v>4.5999999999999999E-2</v>
      </c>
      <c r="C203" s="50" t="str">
        <f t="shared" si="6"/>
        <v/>
      </c>
      <c r="K203" t="s">
        <v>201</v>
      </c>
      <c r="L203" s="4">
        <v>3.9E-2</v>
      </c>
      <c r="M203" s="55" t="str">
        <f t="shared" si="7"/>
        <v/>
      </c>
    </row>
    <row r="204" spans="1:13" x14ac:dyDescent="0.35">
      <c r="A204" s="8" t="s">
        <v>202</v>
      </c>
      <c r="B204" s="4">
        <v>3.6999999999999998E-2</v>
      </c>
      <c r="C204" s="50" t="str">
        <f t="shared" si="6"/>
        <v/>
      </c>
      <c r="K204" t="s">
        <v>202</v>
      </c>
      <c r="L204" s="4">
        <v>0.05</v>
      </c>
      <c r="M204" s="55" t="str">
        <f t="shared" si="7"/>
        <v/>
      </c>
    </row>
    <row r="205" spans="1:13" x14ac:dyDescent="0.35">
      <c r="A205" s="8" t="s">
        <v>203</v>
      </c>
      <c r="B205" s="4">
        <v>9.4E-2</v>
      </c>
      <c r="C205" s="50" t="str">
        <f t="shared" si="6"/>
        <v/>
      </c>
      <c r="K205" t="s">
        <v>203</v>
      </c>
      <c r="L205" s="4">
        <v>8.2000000000000003E-2</v>
      </c>
      <c r="M205" s="55" t="str">
        <f t="shared" si="7"/>
        <v/>
      </c>
    </row>
    <row r="206" spans="1:13" x14ac:dyDescent="0.35">
      <c r="A206" s="8" t="s">
        <v>204</v>
      </c>
      <c r="B206" s="4">
        <v>3.9E-2</v>
      </c>
      <c r="C206" s="50" t="str">
        <f t="shared" si="6"/>
        <v/>
      </c>
      <c r="K206" t="s">
        <v>204</v>
      </c>
      <c r="L206" s="4">
        <v>3.2000000000000001E-2</v>
      </c>
      <c r="M206" s="55" t="str">
        <f t="shared" si="7"/>
        <v/>
      </c>
    </row>
    <row r="207" spans="1:13" x14ac:dyDescent="0.35">
      <c r="A207" s="8" t="s">
        <v>205</v>
      </c>
      <c r="B207" s="4">
        <v>4.2999999999999997E-2</v>
      </c>
      <c r="C207" s="50" t="str">
        <f t="shared" si="6"/>
        <v/>
      </c>
      <c r="K207" t="s">
        <v>205</v>
      </c>
      <c r="L207" s="4">
        <v>4.5999999999999999E-2</v>
      </c>
      <c r="M207" s="55" t="str">
        <f t="shared" si="7"/>
        <v/>
      </c>
    </row>
    <row r="208" spans="1:13" x14ac:dyDescent="0.35">
      <c r="A208" s="8" t="s">
        <v>206</v>
      </c>
      <c r="B208" s="4">
        <v>6.2E-2</v>
      </c>
      <c r="C208" s="50" t="str">
        <f t="shared" si="6"/>
        <v/>
      </c>
      <c r="K208" t="s">
        <v>206</v>
      </c>
      <c r="L208" s="4">
        <v>0.03</v>
      </c>
      <c r="M208" s="55" t="str">
        <f t="shared" si="7"/>
        <v/>
      </c>
    </row>
    <row r="209" spans="1:13" x14ac:dyDescent="0.35">
      <c r="A209" s="8" t="s">
        <v>207</v>
      </c>
      <c r="B209" s="4">
        <v>8.1000000000000003E-2</v>
      </c>
      <c r="C209" s="50" t="str">
        <f t="shared" si="6"/>
        <v/>
      </c>
      <c r="K209" t="s">
        <v>207</v>
      </c>
      <c r="L209" s="4">
        <v>5.6000000000000001E-2</v>
      </c>
      <c r="M209" s="55" t="str">
        <f t="shared" si="7"/>
        <v/>
      </c>
    </row>
    <row r="210" spans="1:13" x14ac:dyDescent="0.35">
      <c r="A210" s="8" t="s">
        <v>208</v>
      </c>
      <c r="B210" s="4">
        <v>0.152</v>
      </c>
      <c r="C210" s="50" t="str">
        <f t="shared" si="6"/>
        <v/>
      </c>
      <c r="K210" t="s">
        <v>208</v>
      </c>
      <c r="L210" s="4">
        <v>0.154</v>
      </c>
      <c r="M210" s="55" t="str">
        <f t="shared" si="7"/>
        <v/>
      </c>
    </row>
    <row r="211" spans="1:13" x14ac:dyDescent="0.35">
      <c r="A211" s="8" t="s">
        <v>209</v>
      </c>
      <c r="B211" s="4">
        <v>9.7000000000000003E-2</v>
      </c>
      <c r="C211" s="50" t="str">
        <f t="shared" si="6"/>
        <v/>
      </c>
      <c r="K211" t="s">
        <v>209</v>
      </c>
      <c r="L211" s="4">
        <v>0.114</v>
      </c>
      <c r="M211" s="55" t="str">
        <f t="shared" si="7"/>
        <v/>
      </c>
    </row>
    <row r="212" spans="1:13" x14ac:dyDescent="0.35">
      <c r="A212" s="8" t="s">
        <v>210</v>
      </c>
      <c r="B212" s="4">
        <v>5.8000000000000003E-2</v>
      </c>
      <c r="C212" s="50" t="str">
        <f t="shared" si="6"/>
        <v/>
      </c>
      <c r="K212" t="s">
        <v>210</v>
      </c>
      <c r="L212" s="4">
        <v>5.7000000000000002E-2</v>
      </c>
      <c r="M212" s="55" t="str">
        <f t="shared" si="7"/>
        <v/>
      </c>
    </row>
    <row r="213" spans="1:13" x14ac:dyDescent="0.35">
      <c r="A213" s="8" t="s">
        <v>211</v>
      </c>
      <c r="B213" s="4">
        <v>0.33600000000000002</v>
      </c>
      <c r="C213" s="50" t="str">
        <f t="shared" si="6"/>
        <v>Outliner</v>
      </c>
      <c r="K213" t="s">
        <v>211</v>
      </c>
      <c r="L213" s="4">
        <v>0.33</v>
      </c>
      <c r="M213" s="55" t="str">
        <f t="shared" si="7"/>
        <v>Outliner</v>
      </c>
    </row>
    <row r="214" spans="1:13" x14ac:dyDescent="0.35">
      <c r="A214" s="8" t="s">
        <v>212</v>
      </c>
      <c r="B214" s="4">
        <v>2.4E-2</v>
      </c>
      <c r="C214" s="50" t="str">
        <f t="shared" si="6"/>
        <v/>
      </c>
      <c r="K214" t="s">
        <v>212</v>
      </c>
      <c r="L214" s="4">
        <v>1.4E-2</v>
      </c>
      <c r="M214" s="55" t="str">
        <f t="shared" si="7"/>
        <v/>
      </c>
    </row>
    <row r="215" spans="1:13" x14ac:dyDescent="0.35">
      <c r="A215" s="8" t="s">
        <v>213</v>
      </c>
      <c r="B215" s="4">
        <v>0.06</v>
      </c>
      <c r="C215" s="50" t="str">
        <f t="shared" si="6"/>
        <v/>
      </c>
      <c r="K215" t="s">
        <v>213</v>
      </c>
      <c r="L215" s="4">
        <v>4.2999999999999997E-2</v>
      </c>
      <c r="M215" s="55" t="str">
        <f t="shared" si="7"/>
        <v/>
      </c>
    </row>
    <row r="216" spans="1:13" x14ac:dyDescent="0.35">
      <c r="A216" s="8" t="s">
        <v>214</v>
      </c>
      <c r="B216" s="4">
        <v>5.6000000000000001E-2</v>
      </c>
      <c r="C216" s="50" t="str">
        <f t="shared" si="6"/>
        <v/>
      </c>
      <c r="K216" t="s">
        <v>214</v>
      </c>
      <c r="L216" s="4">
        <v>4.4999999999999998E-2</v>
      </c>
      <c r="M216" s="55" t="str">
        <f t="shared" si="7"/>
        <v/>
      </c>
    </row>
    <row r="217" spans="1:13" x14ac:dyDescent="0.35">
      <c r="A217" s="8" t="s">
        <v>215</v>
      </c>
      <c r="B217" s="4">
        <v>0.16500000000000001</v>
      </c>
      <c r="C217" s="50" t="str">
        <f t="shared" si="6"/>
        <v/>
      </c>
      <c r="K217" t="s">
        <v>215</v>
      </c>
      <c r="L217" s="4">
        <v>0.154</v>
      </c>
      <c r="M217" s="55" t="str">
        <f t="shared" si="7"/>
        <v/>
      </c>
    </row>
    <row r="218" spans="1:13" x14ac:dyDescent="0.35">
      <c r="A218" s="8" t="s">
        <v>216</v>
      </c>
      <c r="B218" s="4">
        <v>0.311</v>
      </c>
      <c r="C218" s="50" t="str">
        <f t="shared" si="6"/>
        <v>Outliner</v>
      </c>
      <c r="K218" t="s">
        <v>216</v>
      </c>
      <c r="L218" s="4">
        <v>0.29499999999999998</v>
      </c>
      <c r="M218" s="55" t="str">
        <f t="shared" si="7"/>
        <v>Outliner</v>
      </c>
    </row>
    <row r="219" spans="1:13" x14ac:dyDescent="0.35">
      <c r="A219" s="8" t="s">
        <v>217</v>
      </c>
      <c r="B219" s="4">
        <v>9.0999999999999998E-2</v>
      </c>
      <c r="C219" s="50" t="str">
        <f t="shared" si="6"/>
        <v/>
      </c>
      <c r="K219" t="s">
        <v>217</v>
      </c>
      <c r="L219" s="4">
        <v>8.4000000000000005E-2</v>
      </c>
      <c r="M219" s="55" t="str">
        <f t="shared" si="7"/>
        <v/>
      </c>
    </row>
    <row r="220" spans="1:13" x14ac:dyDescent="0.35">
      <c r="A220" s="8" t="s">
        <v>218</v>
      </c>
      <c r="B220" s="4">
        <v>0.23899999999999999</v>
      </c>
      <c r="C220" s="50" t="str">
        <f t="shared" si="6"/>
        <v>Outliner</v>
      </c>
      <c r="K220" t="s">
        <v>218</v>
      </c>
      <c r="L220" s="4">
        <v>0.23400000000000001</v>
      </c>
      <c r="M220" s="55" t="str">
        <f t="shared" si="7"/>
        <v>Outliner</v>
      </c>
    </row>
    <row r="221" spans="1:13" x14ac:dyDescent="0.35">
      <c r="A221" s="8" t="s">
        <v>219</v>
      </c>
      <c r="B221" s="4">
        <v>2.8000000000000001E-2</v>
      </c>
      <c r="C221" s="50" t="str">
        <f t="shared" si="6"/>
        <v/>
      </c>
      <c r="K221" t="s">
        <v>219</v>
      </c>
      <c r="L221" s="4">
        <v>2.4E-2</v>
      </c>
      <c r="M221" s="55" t="str">
        <f t="shared" si="7"/>
        <v/>
      </c>
    </row>
    <row r="222" spans="1:13" x14ac:dyDescent="0.35">
      <c r="A222" s="8" t="s">
        <v>220</v>
      </c>
      <c r="B222" s="4">
        <v>6.5000000000000002E-2</v>
      </c>
      <c r="C222" s="50" t="str">
        <f t="shared" si="6"/>
        <v/>
      </c>
      <c r="K222" t="s">
        <v>220</v>
      </c>
      <c r="L222" s="4">
        <v>5.2999999999999999E-2</v>
      </c>
      <c r="M222" s="55" t="str">
        <f t="shared" si="7"/>
        <v/>
      </c>
    </row>
    <row r="223" spans="1:13" x14ac:dyDescent="0.35">
      <c r="A223" s="8" t="s">
        <v>221</v>
      </c>
      <c r="B223" s="4">
        <v>7.8E-2</v>
      </c>
      <c r="C223" s="50" t="str">
        <f t="shared" si="6"/>
        <v/>
      </c>
      <c r="K223" t="s">
        <v>221</v>
      </c>
      <c r="L223" s="4">
        <v>7.4999999999999997E-2</v>
      </c>
      <c r="M223" s="55" t="str">
        <f t="shared" si="7"/>
        <v/>
      </c>
    </row>
    <row r="224" spans="1:13" x14ac:dyDescent="0.35">
      <c r="A224" s="8" t="s">
        <v>222</v>
      </c>
      <c r="B224" s="4">
        <v>3.5999999999999997E-2</v>
      </c>
      <c r="C224" s="50" t="str">
        <f t="shared" si="6"/>
        <v/>
      </c>
      <c r="K224" t="s">
        <v>222</v>
      </c>
      <c r="L224" s="4">
        <v>2.5999999999999999E-2</v>
      </c>
      <c r="M224" s="55" t="str">
        <f t="shared" si="7"/>
        <v/>
      </c>
    </row>
    <row r="225" spans="1:13" x14ac:dyDescent="0.35">
      <c r="A225" s="8" t="s">
        <v>223</v>
      </c>
      <c r="B225" s="4">
        <v>0.14699999999999999</v>
      </c>
      <c r="C225" s="50" t="str">
        <f t="shared" si="6"/>
        <v/>
      </c>
      <c r="K225" t="s">
        <v>223</v>
      </c>
      <c r="L225" s="4">
        <v>0.13700000000000001</v>
      </c>
      <c r="M225" s="55" t="str">
        <f t="shared" si="7"/>
        <v/>
      </c>
    </row>
    <row r="226" spans="1:13" x14ac:dyDescent="0.35">
      <c r="A226" s="8" t="s">
        <v>224</v>
      </c>
      <c r="B226" s="4">
        <v>0.217</v>
      </c>
      <c r="C226" s="50" t="str">
        <f t="shared" si="6"/>
        <v>Outliner</v>
      </c>
      <c r="K226" t="s">
        <v>224</v>
      </c>
      <c r="L226" s="4">
        <v>0.18</v>
      </c>
      <c r="M226" s="55" t="str">
        <f t="shared" si="7"/>
        <v/>
      </c>
    </row>
    <row r="227" spans="1:13" x14ac:dyDescent="0.35">
      <c r="A227" s="8" t="s">
        <v>225</v>
      </c>
      <c r="B227" s="4">
        <v>3.9E-2</v>
      </c>
      <c r="C227" s="50" t="str">
        <f t="shared" si="6"/>
        <v/>
      </c>
      <c r="K227" t="s">
        <v>225</v>
      </c>
      <c r="L227" s="4">
        <v>4.4999999999999998E-2</v>
      </c>
      <c r="M227" s="55" t="str">
        <f t="shared" si="7"/>
        <v/>
      </c>
    </row>
    <row r="228" spans="1:13" x14ac:dyDescent="0.35">
      <c r="A228" s="8" t="s">
        <v>226</v>
      </c>
      <c r="B228" s="4">
        <v>0.12</v>
      </c>
      <c r="C228" s="50" t="str">
        <f t="shared" si="6"/>
        <v/>
      </c>
      <c r="K228" t="s">
        <v>226</v>
      </c>
      <c r="L228" s="4">
        <v>8.1000000000000003E-2</v>
      </c>
      <c r="M228" s="55" t="str">
        <f t="shared" si="7"/>
        <v/>
      </c>
    </row>
    <row r="229" spans="1:13" x14ac:dyDescent="0.35">
      <c r="A229" s="8" t="s">
        <v>227</v>
      </c>
      <c r="B229" s="4">
        <v>5.2999999999999999E-2</v>
      </c>
      <c r="C229" s="50" t="str">
        <f t="shared" si="6"/>
        <v/>
      </c>
      <c r="K229" t="s">
        <v>227</v>
      </c>
      <c r="L229" s="4">
        <v>0.06</v>
      </c>
      <c r="M229" s="55" t="str">
        <f t="shared" si="7"/>
        <v/>
      </c>
    </row>
    <row r="230" spans="1:13" x14ac:dyDescent="0.35">
      <c r="A230" s="8" t="s">
        <v>228</v>
      </c>
      <c r="B230" s="4">
        <v>2.7E-2</v>
      </c>
      <c r="C230" s="50" t="str">
        <f t="shared" si="6"/>
        <v/>
      </c>
      <c r="K230" t="s">
        <v>228</v>
      </c>
      <c r="L230" s="4">
        <v>0.03</v>
      </c>
      <c r="M230" s="55" t="str">
        <f t="shared" si="7"/>
        <v/>
      </c>
    </row>
    <row r="231" spans="1:13" x14ac:dyDescent="0.35">
      <c r="A231" s="8" t="s">
        <v>229</v>
      </c>
      <c r="B231" s="4">
        <v>0.1</v>
      </c>
      <c r="C231" s="50" t="str">
        <f t="shared" si="6"/>
        <v/>
      </c>
      <c r="K231" t="s">
        <v>229</v>
      </c>
      <c r="L231" s="4">
        <v>0.108</v>
      </c>
      <c r="M231" s="55" t="str">
        <f t="shared" si="7"/>
        <v/>
      </c>
    </row>
    <row r="232" spans="1:13" x14ac:dyDescent="0.35">
      <c r="A232" s="8" t="s">
        <v>230</v>
      </c>
      <c r="B232" s="4">
        <v>5.5E-2</v>
      </c>
      <c r="C232" s="50" t="str">
        <f t="shared" si="6"/>
        <v/>
      </c>
      <c r="K232" t="s">
        <v>230</v>
      </c>
      <c r="L232" s="4">
        <v>0.06</v>
      </c>
      <c r="M232" s="55" t="str">
        <f t="shared" si="7"/>
        <v/>
      </c>
    </row>
    <row r="233" spans="1:13" x14ac:dyDescent="0.35">
      <c r="A233" s="8" t="s">
        <v>231</v>
      </c>
      <c r="B233" s="4">
        <v>6.5000000000000002E-2</v>
      </c>
      <c r="C233" s="50" t="str">
        <f t="shared" si="6"/>
        <v/>
      </c>
      <c r="K233" t="s">
        <v>231</v>
      </c>
      <c r="L233" s="4">
        <v>4.4999999999999998E-2</v>
      </c>
      <c r="M233" s="55" t="str">
        <f t="shared" si="7"/>
        <v/>
      </c>
    </row>
    <row r="234" spans="1:13" x14ac:dyDescent="0.35">
      <c r="A234" s="8" t="s">
        <v>232</v>
      </c>
      <c r="B234" s="4">
        <v>3.6999999999999998E-2</v>
      </c>
      <c r="C234" s="50" t="str">
        <f t="shared" si="6"/>
        <v/>
      </c>
      <c r="K234" t="s">
        <v>232</v>
      </c>
      <c r="L234" s="4">
        <v>3.6999999999999998E-2</v>
      </c>
      <c r="M234" s="55" t="str">
        <f t="shared" si="7"/>
        <v/>
      </c>
    </row>
    <row r="235" spans="1:13" x14ac:dyDescent="0.35">
      <c r="A235" s="8" t="s">
        <v>233</v>
      </c>
      <c r="B235" s="4">
        <v>0.11700000000000001</v>
      </c>
      <c r="C235" s="50" t="str">
        <f t="shared" si="6"/>
        <v/>
      </c>
      <c r="K235" t="s">
        <v>233</v>
      </c>
      <c r="L235" s="4">
        <v>8.1000000000000003E-2</v>
      </c>
      <c r="M235" s="55" t="str">
        <f t="shared" si="7"/>
        <v/>
      </c>
    </row>
    <row r="236" spans="1:13" x14ac:dyDescent="0.35">
      <c r="A236" s="8" t="s">
        <v>234</v>
      </c>
      <c r="B236" s="4">
        <v>0.16400000000000001</v>
      </c>
      <c r="C236" s="50" t="str">
        <f t="shared" si="6"/>
        <v/>
      </c>
      <c r="K236" t="s">
        <v>234</v>
      </c>
      <c r="L236" s="4">
        <v>0.18</v>
      </c>
      <c r="M236" s="55" t="str">
        <f t="shared" si="7"/>
        <v/>
      </c>
    </row>
    <row r="237" spans="1:13" x14ac:dyDescent="0.35">
      <c r="A237" s="8" t="s">
        <v>235</v>
      </c>
      <c r="B237" s="4">
        <v>5.3999999999999999E-2</v>
      </c>
      <c r="C237" s="50" t="str">
        <f t="shared" si="6"/>
        <v/>
      </c>
      <c r="K237" t="s">
        <v>235</v>
      </c>
      <c r="L237" s="4">
        <v>5.2999999999999999E-2</v>
      </c>
      <c r="M237" s="55" t="str">
        <f t="shared" si="7"/>
        <v/>
      </c>
    </row>
    <row r="238" spans="1:13" x14ac:dyDescent="0.35">
      <c r="A238" s="8" t="s">
        <v>236</v>
      </c>
      <c r="B238" s="4">
        <v>7.8E-2</v>
      </c>
      <c r="C238" s="50" t="str">
        <f t="shared" si="6"/>
        <v/>
      </c>
      <c r="K238" t="s">
        <v>236</v>
      </c>
      <c r="L238" s="4">
        <v>8.8999999999999996E-2</v>
      </c>
      <c r="M238" s="55" t="str">
        <f t="shared" si="7"/>
        <v/>
      </c>
    </row>
    <row r="239" spans="1:13" x14ac:dyDescent="0.35">
      <c r="A239" s="8" t="s">
        <v>237</v>
      </c>
      <c r="B239" s="4">
        <v>0.26800000000000002</v>
      </c>
      <c r="C239" s="50" t="str">
        <f t="shared" si="6"/>
        <v>Outliner</v>
      </c>
      <c r="K239" t="s">
        <v>237</v>
      </c>
      <c r="L239" s="4">
        <v>0.26500000000000001</v>
      </c>
      <c r="M239" s="55" t="str">
        <f t="shared" si="7"/>
        <v>Outliner</v>
      </c>
    </row>
    <row r="240" spans="1:13" x14ac:dyDescent="0.35">
      <c r="A240" s="8" t="s">
        <v>238</v>
      </c>
      <c r="B240" s="4">
        <v>0.11899999999999999</v>
      </c>
      <c r="C240" s="50" t="str">
        <f t="shared" si="6"/>
        <v/>
      </c>
      <c r="K240" t="s">
        <v>238</v>
      </c>
      <c r="L240" s="4">
        <v>0.13400000000000001</v>
      </c>
      <c r="M240" s="55" t="str">
        <f t="shared" si="7"/>
        <v/>
      </c>
    </row>
    <row r="241" spans="1:13" x14ac:dyDescent="0.35">
      <c r="A241" s="8" t="s">
        <v>239</v>
      </c>
      <c r="B241" s="4">
        <v>6.0999999999999999E-2</v>
      </c>
      <c r="C241" s="50" t="str">
        <f t="shared" si="6"/>
        <v/>
      </c>
      <c r="K241" t="s">
        <v>239</v>
      </c>
      <c r="L241" s="4">
        <v>4.2000000000000003E-2</v>
      </c>
      <c r="M241" s="55" t="str">
        <f t="shared" si="7"/>
        <v/>
      </c>
    </row>
    <row r="242" spans="1:13" x14ac:dyDescent="0.35">
      <c r="A242" s="8" t="s">
        <v>240</v>
      </c>
      <c r="B242" s="4">
        <v>2.8000000000000001E-2</v>
      </c>
      <c r="C242" s="50" t="str">
        <f t="shared" si="6"/>
        <v/>
      </c>
      <c r="K242" t="s">
        <v>240</v>
      </c>
      <c r="L242" s="4">
        <v>2.7E-2</v>
      </c>
      <c r="M242" s="55" t="str">
        <f t="shared" si="7"/>
        <v/>
      </c>
    </row>
    <row r="243" spans="1:13" x14ac:dyDescent="0.35">
      <c r="A243" s="8" t="s">
        <v>241</v>
      </c>
      <c r="B243" s="4">
        <v>0.1</v>
      </c>
      <c r="C243" s="50" t="str">
        <f t="shared" si="6"/>
        <v/>
      </c>
      <c r="K243" t="s">
        <v>241</v>
      </c>
      <c r="L243" s="4">
        <v>8.5999999999999993E-2</v>
      </c>
      <c r="M243" s="55" t="str">
        <f t="shared" si="7"/>
        <v/>
      </c>
    </row>
    <row r="244" spans="1:13" x14ac:dyDescent="0.35">
      <c r="A244" s="8" t="s">
        <v>242</v>
      </c>
      <c r="B244" s="4">
        <v>8.3000000000000004E-2</v>
      </c>
      <c r="C244" s="50" t="str">
        <f t="shared" si="6"/>
        <v/>
      </c>
      <c r="K244" t="s">
        <v>242</v>
      </c>
      <c r="L244" s="4">
        <v>7.0000000000000007E-2</v>
      </c>
      <c r="M244" s="55" t="str">
        <f t="shared" si="7"/>
        <v/>
      </c>
    </row>
    <row r="245" spans="1:13" x14ac:dyDescent="0.35">
      <c r="A245" s="8" t="s">
        <v>243</v>
      </c>
      <c r="B245" s="4">
        <v>0.06</v>
      </c>
      <c r="C245" s="50" t="str">
        <f t="shared" si="6"/>
        <v/>
      </c>
      <c r="K245" t="s">
        <v>243</v>
      </c>
      <c r="L245" s="4">
        <v>5.8000000000000003E-2</v>
      </c>
      <c r="M245" s="55" t="str">
        <f t="shared" si="7"/>
        <v/>
      </c>
    </row>
    <row r="246" spans="1:13" x14ac:dyDescent="0.35">
      <c r="A246" s="8" t="s">
        <v>244</v>
      </c>
      <c r="B246" s="4">
        <v>0.106</v>
      </c>
      <c r="C246" s="50" t="str">
        <f t="shared" si="6"/>
        <v/>
      </c>
      <c r="K246" t="s">
        <v>244</v>
      </c>
      <c r="L246" s="4">
        <v>0.106</v>
      </c>
      <c r="M246" s="55" t="str">
        <f t="shared" si="7"/>
        <v/>
      </c>
    </row>
    <row r="247" spans="1:13" x14ac:dyDescent="0.35">
      <c r="A247" s="8" t="s">
        <v>245</v>
      </c>
      <c r="B247" s="4">
        <v>8.2000000000000003E-2</v>
      </c>
      <c r="C247" s="50" t="str">
        <f t="shared" si="6"/>
        <v/>
      </c>
      <c r="K247" t="s">
        <v>245</v>
      </c>
      <c r="L247" s="4">
        <v>6.0999999999999999E-2</v>
      </c>
      <c r="M247" s="55" t="str">
        <f t="shared" si="7"/>
        <v/>
      </c>
    </row>
    <row r="248" spans="1:13" x14ac:dyDescent="0.35">
      <c r="A248" s="8" t="s">
        <v>246</v>
      </c>
      <c r="B248" s="4">
        <v>8.4000000000000005E-2</v>
      </c>
      <c r="C248" s="50" t="str">
        <f t="shared" si="6"/>
        <v/>
      </c>
      <c r="K248" t="s">
        <v>246</v>
      </c>
      <c r="L248" s="4">
        <v>8.3000000000000004E-2</v>
      </c>
      <c r="M248" s="55" t="str">
        <f t="shared" si="7"/>
        <v/>
      </c>
    </row>
    <row r="249" spans="1:13" x14ac:dyDescent="0.35">
      <c r="A249" s="8" t="s">
        <v>247</v>
      </c>
      <c r="B249" s="4">
        <v>0.11700000000000001</v>
      </c>
      <c r="C249" s="50" t="str">
        <f t="shared" si="6"/>
        <v/>
      </c>
      <c r="K249" t="s">
        <v>247</v>
      </c>
      <c r="L249" s="4">
        <v>0.111</v>
      </c>
      <c r="M249" s="55" t="str">
        <f t="shared" si="7"/>
        <v/>
      </c>
    </row>
    <row r="250" spans="1:13" x14ac:dyDescent="0.35">
      <c r="A250" s="8" t="s">
        <v>248</v>
      </c>
      <c r="B250" s="4">
        <v>7.1999999999999995E-2</v>
      </c>
      <c r="C250" s="50" t="str">
        <f t="shared" si="6"/>
        <v/>
      </c>
      <c r="K250" t="s">
        <v>248</v>
      </c>
      <c r="L250" s="4">
        <v>6.0999999999999999E-2</v>
      </c>
      <c r="M250" s="55" t="str">
        <f t="shared" si="7"/>
        <v/>
      </c>
    </row>
    <row r="251" spans="1:13" x14ac:dyDescent="0.35">
      <c r="A251" s="8" t="s">
        <v>249</v>
      </c>
      <c r="B251" s="4">
        <v>6.6000000000000003E-2</v>
      </c>
      <c r="C251" s="50" t="str">
        <f t="shared" si="6"/>
        <v/>
      </c>
      <c r="K251" t="s">
        <v>249</v>
      </c>
      <c r="L251" s="4">
        <v>6.3E-2</v>
      </c>
      <c r="M251" s="55" t="str">
        <f t="shared" si="7"/>
        <v/>
      </c>
    </row>
    <row r="252" spans="1:13" x14ac:dyDescent="0.35">
      <c r="A252" s="8" t="s">
        <v>250</v>
      </c>
      <c r="B252" s="4">
        <v>0.312</v>
      </c>
      <c r="C252" s="50" t="str">
        <f t="shared" si="6"/>
        <v>Outliner</v>
      </c>
      <c r="K252" t="s">
        <v>250</v>
      </c>
      <c r="L252" s="4">
        <v>0.29899999999999999</v>
      </c>
      <c r="M252" s="55" t="str">
        <f t="shared" si="7"/>
        <v>Outliner</v>
      </c>
    </row>
    <row r="253" spans="1:13" x14ac:dyDescent="0.35">
      <c r="A253" s="8" t="s">
        <v>251</v>
      </c>
      <c r="B253" s="4">
        <v>5.5E-2</v>
      </c>
      <c r="C253" s="50" t="str">
        <f t="shared" si="6"/>
        <v/>
      </c>
      <c r="K253" t="s">
        <v>251</v>
      </c>
      <c r="L253" s="4">
        <v>5.0999999999999997E-2</v>
      </c>
      <c r="M253" s="55" t="str">
        <f t="shared" si="7"/>
        <v/>
      </c>
    </row>
    <row r="254" spans="1:13" x14ac:dyDescent="0.35">
      <c r="A254" s="8" t="s">
        <v>252</v>
      </c>
      <c r="B254" s="4">
        <v>5.1999999999999998E-2</v>
      </c>
      <c r="C254" s="50" t="str">
        <f t="shared" si="6"/>
        <v/>
      </c>
      <c r="K254" t="s">
        <v>252</v>
      </c>
      <c r="L254" s="4">
        <v>5.0999999999999997E-2</v>
      </c>
      <c r="M254" s="55" t="str">
        <f t="shared" si="7"/>
        <v/>
      </c>
    </row>
    <row r="255" spans="1:13" x14ac:dyDescent="0.35">
      <c r="A255" s="8" t="s">
        <v>253</v>
      </c>
      <c r="B255" s="4">
        <v>6.9000000000000006E-2</v>
      </c>
      <c r="C255" s="50" t="str">
        <f t="shared" si="6"/>
        <v/>
      </c>
      <c r="K255" t="s">
        <v>253</v>
      </c>
      <c r="L255" s="4">
        <v>7.5999999999999998E-2</v>
      </c>
      <c r="M255" s="55" t="str">
        <f t="shared" si="7"/>
        <v/>
      </c>
    </row>
    <row r="256" spans="1:13" x14ac:dyDescent="0.35">
      <c r="A256" s="8" t="s">
        <v>254</v>
      </c>
      <c r="B256" s="4">
        <v>7.2999999999999995E-2</v>
      </c>
      <c r="C256" s="50" t="str">
        <f t="shared" si="6"/>
        <v/>
      </c>
      <c r="K256" t="s">
        <v>254</v>
      </c>
      <c r="L256" s="4">
        <v>5.7000000000000002E-2</v>
      </c>
      <c r="M256" s="55" t="str">
        <f t="shared" si="7"/>
        <v/>
      </c>
    </row>
    <row r="257" spans="1:13" x14ac:dyDescent="0.35">
      <c r="A257" s="8" t="s">
        <v>255</v>
      </c>
      <c r="B257" s="4">
        <v>0.06</v>
      </c>
      <c r="C257" s="50" t="str">
        <f t="shared" si="6"/>
        <v/>
      </c>
      <c r="K257" t="s">
        <v>255</v>
      </c>
      <c r="L257" s="4">
        <v>5.8000000000000003E-2</v>
      </c>
      <c r="M257" s="55" t="str">
        <f t="shared" si="7"/>
        <v/>
      </c>
    </row>
    <row r="258" spans="1:13" x14ac:dyDescent="0.35">
      <c r="A258" s="8" t="s">
        <v>256</v>
      </c>
      <c r="B258" s="4">
        <v>0.04</v>
      </c>
      <c r="C258" s="50" t="str">
        <f t="shared" si="6"/>
        <v/>
      </c>
      <c r="K258" t="s">
        <v>256</v>
      </c>
      <c r="L258" s="4">
        <v>3.6999999999999998E-2</v>
      </c>
      <c r="M258" s="55" t="str">
        <f t="shared" si="7"/>
        <v/>
      </c>
    </row>
    <row r="259" spans="1:13" x14ac:dyDescent="0.35">
      <c r="A259" s="8" t="s">
        <v>257</v>
      </c>
      <c r="B259" s="4">
        <v>6.2E-2</v>
      </c>
      <c r="C259" s="50" t="str">
        <f t="shared" ref="C259:C318" si="8">IF(OR(B259&gt;$E$4,B259&lt;$E$5),"Outliner","")</f>
        <v/>
      </c>
      <c r="K259" t="s">
        <v>257</v>
      </c>
      <c r="L259" s="4">
        <v>5.5E-2</v>
      </c>
      <c r="M259" s="55" t="str">
        <f t="shared" ref="M259:M318" si="9">IF(OR(L259&gt;$O$4,L259&lt;$O$5),"Outliner","")</f>
        <v/>
      </c>
    </row>
    <row r="260" spans="1:13" x14ac:dyDescent="0.35">
      <c r="A260" s="8" t="s">
        <v>258</v>
      </c>
      <c r="B260" s="4">
        <v>5.2999999999999999E-2</v>
      </c>
      <c r="C260" s="50" t="str">
        <f t="shared" si="8"/>
        <v/>
      </c>
      <c r="K260" t="s">
        <v>258</v>
      </c>
      <c r="L260" s="4">
        <v>6.2E-2</v>
      </c>
      <c r="M260" s="55" t="str">
        <f t="shared" si="9"/>
        <v/>
      </c>
    </row>
    <row r="261" spans="1:13" x14ac:dyDescent="0.35">
      <c r="A261" s="8" t="s">
        <v>259</v>
      </c>
      <c r="B261" s="4">
        <v>0.13900000000000001</v>
      </c>
      <c r="C261" s="50" t="str">
        <f t="shared" si="8"/>
        <v/>
      </c>
      <c r="K261" t="s">
        <v>259</v>
      </c>
      <c r="L261" s="4">
        <v>0.13700000000000001</v>
      </c>
      <c r="M261" s="55" t="str">
        <f t="shared" si="9"/>
        <v/>
      </c>
    </row>
    <row r="262" spans="1:13" x14ac:dyDescent="0.35">
      <c r="A262" s="8" t="s">
        <v>260</v>
      </c>
      <c r="B262" s="4">
        <v>4.3999999999999997E-2</v>
      </c>
      <c r="C262" s="50" t="str">
        <f t="shared" si="8"/>
        <v/>
      </c>
      <c r="K262" t="s">
        <v>260</v>
      </c>
      <c r="L262" s="4">
        <v>4.4999999999999998E-2</v>
      </c>
      <c r="M262" s="55" t="str">
        <f t="shared" si="9"/>
        <v/>
      </c>
    </row>
    <row r="263" spans="1:13" x14ac:dyDescent="0.35">
      <c r="A263" s="8" t="s">
        <v>261</v>
      </c>
      <c r="B263" s="4">
        <v>0.16600000000000001</v>
      </c>
      <c r="C263" s="50" t="str">
        <f t="shared" si="8"/>
        <v/>
      </c>
      <c r="K263" t="s">
        <v>261</v>
      </c>
      <c r="L263" s="4">
        <v>0.17100000000000001</v>
      </c>
      <c r="M263" s="55" t="str">
        <f t="shared" si="9"/>
        <v/>
      </c>
    </row>
    <row r="264" spans="1:13" x14ac:dyDescent="0.35">
      <c r="A264" s="8" t="s">
        <v>262</v>
      </c>
      <c r="B264" s="4">
        <v>0.11</v>
      </c>
      <c r="C264" s="50" t="str">
        <f t="shared" si="8"/>
        <v/>
      </c>
      <c r="K264" t="s">
        <v>262</v>
      </c>
      <c r="L264" s="4">
        <v>0.13600000000000001</v>
      </c>
      <c r="M264" s="55" t="str">
        <f t="shared" si="9"/>
        <v/>
      </c>
    </row>
    <row r="265" spans="1:13" x14ac:dyDescent="0.35">
      <c r="A265" s="8" t="s">
        <v>263</v>
      </c>
      <c r="B265" s="4">
        <v>2.3E-2</v>
      </c>
      <c r="C265" s="50" t="str">
        <f t="shared" si="8"/>
        <v/>
      </c>
      <c r="K265" t="s">
        <v>263</v>
      </c>
      <c r="L265" s="4">
        <v>4.1000000000000002E-2</v>
      </c>
      <c r="M265" s="55" t="str">
        <f t="shared" si="9"/>
        <v/>
      </c>
    </row>
    <row r="266" spans="1:13" x14ac:dyDescent="0.35">
      <c r="A266" s="8" t="s">
        <v>264</v>
      </c>
      <c r="B266" s="4">
        <v>6.6000000000000003E-2</v>
      </c>
      <c r="C266" s="50" t="str">
        <f t="shared" si="8"/>
        <v/>
      </c>
      <c r="K266" t="s">
        <v>264</v>
      </c>
      <c r="L266" s="4">
        <v>5.6000000000000001E-2</v>
      </c>
      <c r="M266" s="55" t="str">
        <f t="shared" si="9"/>
        <v/>
      </c>
    </row>
    <row r="267" spans="1:13" x14ac:dyDescent="0.35">
      <c r="A267" s="8" t="s">
        <v>265</v>
      </c>
      <c r="B267" s="4">
        <v>0.125</v>
      </c>
      <c r="C267" s="50" t="str">
        <f t="shared" si="8"/>
        <v/>
      </c>
      <c r="K267" t="s">
        <v>265</v>
      </c>
      <c r="L267" s="4">
        <v>0.13600000000000001</v>
      </c>
      <c r="M267" s="55" t="str">
        <f t="shared" si="9"/>
        <v/>
      </c>
    </row>
    <row r="268" spans="1:13" x14ac:dyDescent="0.35">
      <c r="A268" s="8" t="s">
        <v>266</v>
      </c>
      <c r="B268" s="4">
        <v>0.109</v>
      </c>
      <c r="C268" s="50" t="str">
        <f t="shared" si="8"/>
        <v/>
      </c>
      <c r="K268" t="s">
        <v>266</v>
      </c>
      <c r="L268" s="4">
        <v>9.4E-2</v>
      </c>
      <c r="M268" s="55" t="str">
        <f t="shared" si="9"/>
        <v/>
      </c>
    </row>
    <row r="269" spans="1:13" x14ac:dyDescent="0.35">
      <c r="A269" s="8" t="s">
        <v>267</v>
      </c>
      <c r="B269" s="4">
        <v>3.9E-2</v>
      </c>
      <c r="C269" s="50" t="str">
        <f t="shared" si="8"/>
        <v/>
      </c>
      <c r="K269" t="s">
        <v>267</v>
      </c>
      <c r="L269" s="4">
        <v>4.7E-2</v>
      </c>
      <c r="M269" s="55" t="str">
        <f t="shared" si="9"/>
        <v/>
      </c>
    </row>
    <row r="270" spans="1:13" x14ac:dyDescent="0.35">
      <c r="A270" s="8" t="s">
        <v>268</v>
      </c>
      <c r="B270" s="4">
        <v>6.0999999999999999E-2</v>
      </c>
      <c r="C270" s="50" t="str">
        <f t="shared" si="8"/>
        <v/>
      </c>
      <c r="K270" t="s">
        <v>268</v>
      </c>
      <c r="L270" s="4">
        <v>5.1999999999999998E-2</v>
      </c>
      <c r="M270" s="55" t="str">
        <f t="shared" si="9"/>
        <v/>
      </c>
    </row>
    <row r="271" spans="1:13" x14ac:dyDescent="0.35">
      <c r="A271" s="8" t="s">
        <v>269</v>
      </c>
      <c r="B271" s="4">
        <v>0.11899999999999999</v>
      </c>
      <c r="C271" s="50" t="str">
        <f t="shared" si="8"/>
        <v/>
      </c>
      <c r="K271" t="s">
        <v>269</v>
      </c>
      <c r="L271" s="4">
        <v>0.106</v>
      </c>
      <c r="M271" s="55" t="str">
        <f t="shared" si="9"/>
        <v/>
      </c>
    </row>
    <row r="272" spans="1:13" x14ac:dyDescent="0.35">
      <c r="A272" s="8" t="s">
        <v>270</v>
      </c>
      <c r="B272" s="4">
        <v>0.20799999999999999</v>
      </c>
      <c r="C272" s="50" t="str">
        <f t="shared" si="8"/>
        <v>Outliner</v>
      </c>
      <c r="K272" t="s">
        <v>270</v>
      </c>
      <c r="L272" s="4">
        <v>0.222</v>
      </c>
      <c r="M272" s="55" t="str">
        <f t="shared" si="9"/>
        <v>Outliner</v>
      </c>
    </row>
    <row r="273" spans="1:13" x14ac:dyDescent="0.35">
      <c r="A273" s="8" t="s">
        <v>271</v>
      </c>
      <c r="B273" s="4">
        <v>9.7000000000000003E-2</v>
      </c>
      <c r="C273" s="50" t="str">
        <f t="shared" si="8"/>
        <v/>
      </c>
      <c r="K273" t="s">
        <v>271</v>
      </c>
      <c r="L273" s="4">
        <v>9.2999999999999999E-2</v>
      </c>
      <c r="M273" s="55" t="str">
        <f t="shared" si="9"/>
        <v/>
      </c>
    </row>
    <row r="274" spans="1:13" x14ac:dyDescent="0.35">
      <c r="A274" s="8" t="s">
        <v>272</v>
      </c>
      <c r="B274" s="4">
        <v>0.19700000000000001</v>
      </c>
      <c r="C274" s="50" t="str">
        <f t="shared" si="8"/>
        <v/>
      </c>
      <c r="K274" t="s">
        <v>272</v>
      </c>
      <c r="L274" s="4">
        <v>0.185</v>
      </c>
      <c r="M274" s="55" t="str">
        <f t="shared" si="9"/>
        <v/>
      </c>
    </row>
    <row r="275" spans="1:13" x14ac:dyDescent="0.35">
      <c r="A275" s="8" t="s">
        <v>273</v>
      </c>
      <c r="B275" s="4">
        <v>0.13300000000000001</v>
      </c>
      <c r="C275" s="50" t="str">
        <f t="shared" si="8"/>
        <v/>
      </c>
      <c r="K275" t="s">
        <v>273</v>
      </c>
      <c r="L275" s="4">
        <v>0.13500000000000001</v>
      </c>
      <c r="M275" s="55" t="str">
        <f t="shared" si="9"/>
        <v/>
      </c>
    </row>
    <row r="276" spans="1:13" x14ac:dyDescent="0.35">
      <c r="A276" s="8" t="s">
        <v>274</v>
      </c>
      <c r="B276" s="4">
        <v>9.6000000000000002E-2</v>
      </c>
      <c r="C276" s="50" t="str">
        <f t="shared" si="8"/>
        <v/>
      </c>
      <c r="K276" t="s">
        <v>274</v>
      </c>
      <c r="L276" s="4">
        <v>9.2999999999999999E-2</v>
      </c>
      <c r="M276" s="55" t="str">
        <f t="shared" si="9"/>
        <v/>
      </c>
    </row>
    <row r="277" spans="1:13" x14ac:dyDescent="0.35">
      <c r="A277" s="8" t="s">
        <v>275</v>
      </c>
      <c r="B277" s="4">
        <v>0.11</v>
      </c>
      <c r="C277" s="50" t="str">
        <f t="shared" si="8"/>
        <v/>
      </c>
      <c r="K277" t="s">
        <v>275</v>
      </c>
      <c r="L277" s="4">
        <v>8.8999999999999996E-2</v>
      </c>
      <c r="M277" s="55" t="str">
        <f t="shared" si="9"/>
        <v/>
      </c>
    </row>
    <row r="278" spans="1:13" x14ac:dyDescent="0.35">
      <c r="A278" s="8" t="s">
        <v>276</v>
      </c>
      <c r="B278" s="4">
        <v>5.0999999999999997E-2</v>
      </c>
      <c r="C278" s="50" t="str">
        <f t="shared" si="8"/>
        <v/>
      </c>
      <c r="K278" t="s">
        <v>276</v>
      </c>
      <c r="L278" s="4">
        <v>4.2000000000000003E-2</v>
      </c>
      <c r="M278" s="55" t="str">
        <f t="shared" si="9"/>
        <v/>
      </c>
    </row>
    <row r="279" spans="1:13" x14ac:dyDescent="0.35">
      <c r="A279" s="8" t="s">
        <v>277</v>
      </c>
      <c r="B279" s="4">
        <v>0.105</v>
      </c>
      <c r="C279" s="50" t="str">
        <f t="shared" si="8"/>
        <v/>
      </c>
      <c r="K279" t="s">
        <v>277</v>
      </c>
      <c r="L279" s="4">
        <v>0.108</v>
      </c>
      <c r="M279" s="55" t="str">
        <f t="shared" si="9"/>
        <v/>
      </c>
    </row>
    <row r="280" spans="1:13" x14ac:dyDescent="0.35">
      <c r="A280" s="8" t="s">
        <v>278</v>
      </c>
      <c r="B280" s="4">
        <v>5.6000000000000001E-2</v>
      </c>
      <c r="C280" s="50" t="str">
        <f t="shared" si="8"/>
        <v/>
      </c>
      <c r="K280" t="s">
        <v>278</v>
      </c>
      <c r="L280" s="4">
        <v>4.9000000000000002E-2</v>
      </c>
      <c r="M280" s="55" t="str">
        <f t="shared" si="9"/>
        <v/>
      </c>
    </row>
    <row r="281" spans="1:13" x14ac:dyDescent="0.35">
      <c r="A281" s="8" t="s">
        <v>279</v>
      </c>
      <c r="B281" s="4">
        <v>0.11</v>
      </c>
      <c r="C281" s="50" t="str">
        <f t="shared" si="8"/>
        <v/>
      </c>
      <c r="K281" t="s">
        <v>279</v>
      </c>
      <c r="L281" s="4">
        <v>0.11799999999999999</v>
      </c>
      <c r="M281" s="55" t="str">
        <f t="shared" si="9"/>
        <v/>
      </c>
    </row>
    <row r="282" spans="1:13" x14ac:dyDescent="0.35">
      <c r="A282" s="8" t="s">
        <v>280</v>
      </c>
      <c r="B282" s="4">
        <v>2.4E-2</v>
      </c>
      <c r="C282" s="50" t="str">
        <f t="shared" si="8"/>
        <v/>
      </c>
      <c r="K282" t="s">
        <v>280</v>
      </c>
      <c r="L282" s="4">
        <v>1.2999999999999999E-2</v>
      </c>
      <c r="M282" s="55" t="str">
        <f t="shared" si="9"/>
        <v/>
      </c>
    </row>
    <row r="283" spans="1:13" x14ac:dyDescent="0.35">
      <c r="A283" s="8" t="s">
        <v>281</v>
      </c>
      <c r="B283" s="4">
        <v>0.26400000000000001</v>
      </c>
      <c r="C283" s="50" t="str">
        <f t="shared" si="8"/>
        <v>Outliner</v>
      </c>
      <c r="K283" t="s">
        <v>281</v>
      </c>
      <c r="L283" s="4">
        <v>0.29199999999999998</v>
      </c>
      <c r="M283" s="55" t="str">
        <f t="shared" si="9"/>
        <v>Outliner</v>
      </c>
    </row>
    <row r="284" spans="1:13" x14ac:dyDescent="0.35">
      <c r="A284" s="8" t="s">
        <v>282</v>
      </c>
      <c r="B284" s="4">
        <v>9.7000000000000003E-2</v>
      </c>
      <c r="C284" s="50" t="str">
        <f t="shared" si="8"/>
        <v/>
      </c>
      <c r="K284" t="s">
        <v>282</v>
      </c>
      <c r="L284" s="4">
        <v>9.2999999999999999E-2</v>
      </c>
      <c r="M284" s="55" t="str">
        <f t="shared" si="9"/>
        <v/>
      </c>
    </row>
    <row r="285" spans="1:13" x14ac:dyDescent="0.35">
      <c r="A285" s="8" t="s">
        <v>283</v>
      </c>
      <c r="B285" s="4">
        <v>8.4000000000000005E-2</v>
      </c>
      <c r="C285" s="50" t="str">
        <f t="shared" si="8"/>
        <v/>
      </c>
      <c r="K285" t="s">
        <v>283</v>
      </c>
      <c r="L285" s="4">
        <v>6.9000000000000006E-2</v>
      </c>
      <c r="M285" s="55" t="str">
        <f t="shared" si="9"/>
        <v/>
      </c>
    </row>
    <row r="286" spans="1:13" x14ac:dyDescent="0.35">
      <c r="A286" s="8" t="s">
        <v>284</v>
      </c>
      <c r="B286" s="4">
        <v>0.114</v>
      </c>
      <c r="C286" s="50" t="str">
        <f t="shared" si="8"/>
        <v/>
      </c>
      <c r="K286" t="s">
        <v>284</v>
      </c>
      <c r="L286" s="4">
        <v>0.10100000000000001</v>
      </c>
      <c r="M286" s="55" t="str">
        <f t="shared" si="9"/>
        <v/>
      </c>
    </row>
    <row r="287" spans="1:13" x14ac:dyDescent="0.35">
      <c r="A287" s="8" t="s">
        <v>285</v>
      </c>
      <c r="B287" s="4">
        <v>0.01</v>
      </c>
      <c r="C287" s="50" t="str">
        <f t="shared" si="8"/>
        <v/>
      </c>
      <c r="K287" t="s">
        <v>285</v>
      </c>
      <c r="L287" s="4">
        <v>0.02</v>
      </c>
      <c r="M287" s="55" t="str">
        <f t="shared" si="9"/>
        <v/>
      </c>
    </row>
    <row r="288" spans="1:13" x14ac:dyDescent="0.35">
      <c r="A288" s="8" t="s">
        <v>286</v>
      </c>
      <c r="B288" s="4">
        <v>0.111</v>
      </c>
      <c r="C288" s="50" t="str">
        <f t="shared" si="8"/>
        <v/>
      </c>
      <c r="K288" t="s">
        <v>286</v>
      </c>
      <c r="L288" s="4">
        <v>9.4E-2</v>
      </c>
      <c r="M288" s="55" t="str">
        <f t="shared" si="9"/>
        <v/>
      </c>
    </row>
    <row r="289" spans="1:13" x14ac:dyDescent="0.35">
      <c r="A289" s="8" t="s">
        <v>287</v>
      </c>
      <c r="B289" s="4">
        <v>3.3000000000000002E-2</v>
      </c>
      <c r="C289" s="50" t="str">
        <f t="shared" si="8"/>
        <v/>
      </c>
      <c r="K289" t="s">
        <v>287</v>
      </c>
      <c r="L289" s="4">
        <v>4.1000000000000002E-2</v>
      </c>
      <c r="M289" s="55" t="str">
        <f t="shared" si="9"/>
        <v/>
      </c>
    </row>
    <row r="290" spans="1:13" x14ac:dyDescent="0.35">
      <c r="A290" s="8" t="s">
        <v>288</v>
      </c>
      <c r="B290" s="4">
        <v>3.5000000000000003E-2</v>
      </c>
      <c r="C290" s="50" t="str">
        <f t="shared" si="8"/>
        <v/>
      </c>
      <c r="K290" t="s">
        <v>288</v>
      </c>
      <c r="L290" s="4">
        <v>0.03</v>
      </c>
      <c r="M290" s="55" t="str">
        <f t="shared" si="9"/>
        <v/>
      </c>
    </row>
    <row r="291" spans="1:13" x14ac:dyDescent="0.35">
      <c r="A291" s="8" t="s">
        <v>289</v>
      </c>
      <c r="B291" s="4">
        <v>3.3000000000000002E-2</v>
      </c>
      <c r="C291" s="50" t="str">
        <f t="shared" si="8"/>
        <v/>
      </c>
      <c r="K291" t="s">
        <v>289</v>
      </c>
      <c r="L291" s="4">
        <v>3.2000000000000001E-2</v>
      </c>
      <c r="M291" s="55" t="str">
        <f t="shared" si="9"/>
        <v/>
      </c>
    </row>
    <row r="292" spans="1:13" x14ac:dyDescent="0.35">
      <c r="A292" s="8" t="s">
        <v>290</v>
      </c>
      <c r="B292" s="4">
        <v>0.14699999999999999</v>
      </c>
      <c r="C292" s="50" t="str">
        <f t="shared" si="8"/>
        <v/>
      </c>
      <c r="K292" t="s">
        <v>290</v>
      </c>
      <c r="L292" s="4">
        <v>0.13300000000000001</v>
      </c>
      <c r="M292" s="55" t="str">
        <f t="shared" si="9"/>
        <v/>
      </c>
    </row>
    <row r="293" spans="1:13" x14ac:dyDescent="0.35">
      <c r="A293" s="8" t="s">
        <v>291</v>
      </c>
      <c r="B293" s="4">
        <v>9.7000000000000003E-2</v>
      </c>
      <c r="C293" s="50" t="str">
        <f t="shared" si="8"/>
        <v/>
      </c>
      <c r="K293" t="s">
        <v>291</v>
      </c>
      <c r="L293" s="4">
        <v>0.124</v>
      </c>
      <c r="M293" s="55" t="str">
        <f t="shared" si="9"/>
        <v/>
      </c>
    </row>
    <row r="294" spans="1:13" x14ac:dyDescent="0.35">
      <c r="A294" s="8" t="s">
        <v>292</v>
      </c>
      <c r="B294" s="4">
        <v>5.3999999999999999E-2</v>
      </c>
      <c r="C294" s="50" t="str">
        <f t="shared" si="8"/>
        <v/>
      </c>
      <c r="K294" t="s">
        <v>292</v>
      </c>
      <c r="L294" s="4">
        <v>5.1999999999999998E-2</v>
      </c>
      <c r="M294" s="55" t="str">
        <f t="shared" si="9"/>
        <v/>
      </c>
    </row>
    <row r="295" spans="1:13" x14ac:dyDescent="0.35">
      <c r="A295" s="8" t="s">
        <v>293</v>
      </c>
      <c r="B295" s="4">
        <v>0.14399999999999999</v>
      </c>
      <c r="C295" s="50" t="str">
        <f t="shared" si="8"/>
        <v/>
      </c>
      <c r="K295" t="s">
        <v>293</v>
      </c>
      <c r="L295" s="4">
        <v>0.11700000000000001</v>
      </c>
      <c r="M295" s="55" t="str">
        <f t="shared" si="9"/>
        <v/>
      </c>
    </row>
    <row r="296" spans="1:13" x14ac:dyDescent="0.35">
      <c r="A296" s="8" t="s">
        <v>294</v>
      </c>
      <c r="B296" s="4">
        <v>9.2999999999999999E-2</v>
      </c>
      <c r="C296" s="50" t="str">
        <f t="shared" si="8"/>
        <v/>
      </c>
      <c r="K296" t="s">
        <v>294</v>
      </c>
      <c r="L296" s="4">
        <v>8.7999999999999995E-2</v>
      </c>
      <c r="M296" s="55" t="str">
        <f t="shared" si="9"/>
        <v/>
      </c>
    </row>
    <row r="297" spans="1:13" x14ac:dyDescent="0.35">
      <c r="A297" s="8" t="s">
        <v>295</v>
      </c>
      <c r="B297" s="4">
        <v>6.7000000000000004E-2</v>
      </c>
      <c r="C297" s="50" t="str">
        <f t="shared" si="8"/>
        <v/>
      </c>
      <c r="K297" t="s">
        <v>295</v>
      </c>
      <c r="L297" s="4">
        <v>6.4000000000000001E-2</v>
      </c>
      <c r="M297" s="55" t="str">
        <f t="shared" si="9"/>
        <v/>
      </c>
    </row>
    <row r="298" spans="1:13" x14ac:dyDescent="0.35">
      <c r="A298" s="8" t="s">
        <v>296</v>
      </c>
      <c r="B298" s="4">
        <v>0.09</v>
      </c>
      <c r="C298" s="50" t="str">
        <f t="shared" si="8"/>
        <v/>
      </c>
      <c r="K298" t="s">
        <v>296</v>
      </c>
      <c r="L298" s="4">
        <v>7.5999999999999998E-2</v>
      </c>
      <c r="M298" s="55" t="str">
        <f t="shared" si="9"/>
        <v/>
      </c>
    </row>
    <row r="299" spans="1:13" x14ac:dyDescent="0.35">
      <c r="A299" s="8" t="s">
        <v>297</v>
      </c>
      <c r="B299" s="4">
        <v>5.5E-2</v>
      </c>
      <c r="C299" s="50" t="str">
        <f t="shared" si="8"/>
        <v/>
      </c>
      <c r="K299" t="s">
        <v>297</v>
      </c>
      <c r="L299" s="4">
        <v>7.5999999999999998E-2</v>
      </c>
      <c r="M299" s="55" t="str">
        <f t="shared" si="9"/>
        <v/>
      </c>
    </row>
    <row r="300" spans="1:13" x14ac:dyDescent="0.35">
      <c r="A300" s="8" t="s">
        <v>298</v>
      </c>
      <c r="B300" s="4">
        <v>6.5000000000000002E-2</v>
      </c>
      <c r="C300" s="50" t="str">
        <f t="shared" si="8"/>
        <v/>
      </c>
      <c r="K300" t="s">
        <v>298</v>
      </c>
      <c r="L300" s="4">
        <v>6.6000000000000003E-2</v>
      </c>
      <c r="M300" s="55" t="str">
        <f t="shared" si="9"/>
        <v/>
      </c>
    </row>
    <row r="301" spans="1:13" x14ac:dyDescent="0.35">
      <c r="A301" s="8" t="s">
        <v>299</v>
      </c>
      <c r="B301" s="4">
        <v>4.9000000000000002E-2</v>
      </c>
      <c r="C301" s="50" t="str">
        <f t="shared" si="8"/>
        <v/>
      </c>
      <c r="K301" t="s">
        <v>299</v>
      </c>
      <c r="L301" s="4">
        <v>3.4000000000000002E-2</v>
      </c>
      <c r="M301" s="55" t="str">
        <f t="shared" si="9"/>
        <v/>
      </c>
    </row>
    <row r="302" spans="1:13" x14ac:dyDescent="0.35">
      <c r="A302" s="8" t="s">
        <v>300</v>
      </c>
      <c r="B302" s="4">
        <v>6.9000000000000006E-2</v>
      </c>
      <c r="C302" s="50" t="str">
        <f t="shared" si="8"/>
        <v/>
      </c>
      <c r="K302" t="s">
        <v>300</v>
      </c>
      <c r="L302" s="4">
        <v>5.8999999999999997E-2</v>
      </c>
      <c r="M302" s="55" t="str">
        <f t="shared" si="9"/>
        <v/>
      </c>
    </row>
    <row r="303" spans="1:13" x14ac:dyDescent="0.35">
      <c r="A303" s="8" t="s">
        <v>301</v>
      </c>
      <c r="B303" s="4">
        <v>3.1E-2</v>
      </c>
      <c r="C303" s="50" t="str">
        <f t="shared" si="8"/>
        <v/>
      </c>
      <c r="K303" t="s">
        <v>301</v>
      </c>
      <c r="L303" s="4">
        <v>3.3000000000000002E-2</v>
      </c>
      <c r="M303" s="55" t="str">
        <f t="shared" si="9"/>
        <v/>
      </c>
    </row>
    <row r="304" spans="1:13" x14ac:dyDescent="0.35">
      <c r="A304" s="8" t="s">
        <v>302</v>
      </c>
      <c r="B304" s="4">
        <v>8.6999999999999994E-2</v>
      </c>
      <c r="C304" s="50" t="str">
        <f t="shared" si="8"/>
        <v/>
      </c>
      <c r="K304" t="s">
        <v>302</v>
      </c>
      <c r="L304" s="4">
        <v>8.7999999999999995E-2</v>
      </c>
      <c r="M304" s="55" t="str">
        <f t="shared" si="9"/>
        <v/>
      </c>
    </row>
    <row r="305" spans="1:13" x14ac:dyDescent="0.35">
      <c r="A305" s="8" t="s">
        <v>303</v>
      </c>
      <c r="B305" s="4">
        <v>7.8E-2</v>
      </c>
      <c r="C305" s="50" t="str">
        <f t="shared" si="8"/>
        <v/>
      </c>
      <c r="K305" t="s">
        <v>303</v>
      </c>
      <c r="L305" s="4">
        <v>7.1999999999999995E-2</v>
      </c>
      <c r="M305" s="55" t="str">
        <f t="shared" si="9"/>
        <v/>
      </c>
    </row>
    <row r="306" spans="1:13" ht="28" x14ac:dyDescent="0.35">
      <c r="A306" s="8" t="s">
        <v>304</v>
      </c>
      <c r="B306" s="4">
        <v>0.36199999999999999</v>
      </c>
      <c r="C306" s="50" t="str">
        <f t="shared" si="8"/>
        <v>Outliner</v>
      </c>
      <c r="K306" t="s">
        <v>304</v>
      </c>
      <c r="L306" s="4">
        <v>0.373</v>
      </c>
      <c r="M306" s="55" t="str">
        <f t="shared" si="9"/>
        <v>Outliner</v>
      </c>
    </row>
    <row r="307" spans="1:13" x14ac:dyDescent="0.35">
      <c r="A307" s="8" t="s">
        <v>305</v>
      </c>
      <c r="B307" s="4">
        <v>0.20399999999999999</v>
      </c>
      <c r="C307" s="50" t="str">
        <f t="shared" si="8"/>
        <v>Outliner</v>
      </c>
      <c r="K307" t="s">
        <v>305</v>
      </c>
      <c r="L307" s="4">
        <v>0.20599999999999999</v>
      </c>
      <c r="M307" s="55" t="str">
        <f t="shared" si="9"/>
        <v>Outliner</v>
      </c>
    </row>
    <row r="308" spans="1:13" x14ac:dyDescent="0.35">
      <c r="A308" s="8" t="s">
        <v>306</v>
      </c>
      <c r="B308" s="4">
        <v>4.1000000000000002E-2</v>
      </c>
      <c r="C308" s="50" t="str">
        <f t="shared" si="8"/>
        <v/>
      </c>
      <c r="K308" t="s">
        <v>306</v>
      </c>
      <c r="L308" s="4">
        <v>5.1999999999999998E-2</v>
      </c>
      <c r="M308" s="55" t="str">
        <f t="shared" si="9"/>
        <v/>
      </c>
    </row>
    <row r="309" spans="1:13" x14ac:dyDescent="0.35">
      <c r="A309" s="8" t="s">
        <v>307</v>
      </c>
      <c r="B309" s="4">
        <v>1.9E-2</v>
      </c>
      <c r="C309" s="50" t="str">
        <f t="shared" si="8"/>
        <v/>
      </c>
      <c r="K309" t="s">
        <v>307</v>
      </c>
      <c r="L309" s="4">
        <v>1.2999999999999999E-2</v>
      </c>
      <c r="M309" s="55" t="str">
        <f t="shared" si="9"/>
        <v/>
      </c>
    </row>
    <row r="310" spans="1:13" x14ac:dyDescent="0.35">
      <c r="A310" s="8" t="s">
        <v>308</v>
      </c>
      <c r="B310" s="4">
        <v>8.5999999999999993E-2</v>
      </c>
      <c r="C310" s="50" t="str">
        <f t="shared" si="8"/>
        <v/>
      </c>
      <c r="K310" t="s">
        <v>308</v>
      </c>
      <c r="L310" s="4">
        <v>0.104</v>
      </c>
      <c r="M310" s="55" t="str">
        <f t="shared" si="9"/>
        <v/>
      </c>
    </row>
    <row r="311" spans="1:13" x14ac:dyDescent="0.35">
      <c r="A311" s="8" t="s">
        <v>309</v>
      </c>
      <c r="B311" s="4">
        <v>0.05</v>
      </c>
      <c r="C311" s="50" t="str">
        <f t="shared" si="8"/>
        <v/>
      </c>
      <c r="K311" t="s">
        <v>309</v>
      </c>
      <c r="L311" s="4">
        <v>4.2999999999999997E-2</v>
      </c>
      <c r="M311" s="55" t="str">
        <f t="shared" si="9"/>
        <v/>
      </c>
    </row>
    <row r="312" spans="1:13" x14ac:dyDescent="0.35">
      <c r="A312" s="8" t="s">
        <v>310</v>
      </c>
      <c r="B312" s="4">
        <v>5.8999999999999997E-2</v>
      </c>
      <c r="C312" s="50" t="str">
        <f t="shared" si="8"/>
        <v/>
      </c>
      <c r="K312" t="s">
        <v>310</v>
      </c>
      <c r="L312" s="4">
        <v>4.5999999999999999E-2</v>
      </c>
      <c r="M312" s="55" t="str">
        <f t="shared" si="9"/>
        <v/>
      </c>
    </row>
    <row r="313" spans="1:13" x14ac:dyDescent="0.35">
      <c r="A313" s="8" t="s">
        <v>311</v>
      </c>
      <c r="B313" s="4">
        <v>8.6999999999999994E-2</v>
      </c>
      <c r="C313" s="50" t="str">
        <f t="shared" si="8"/>
        <v/>
      </c>
      <c r="K313" t="s">
        <v>311</v>
      </c>
      <c r="L313" s="4">
        <v>6.8000000000000005E-2</v>
      </c>
      <c r="M313" s="55" t="str">
        <f t="shared" si="9"/>
        <v/>
      </c>
    </row>
    <row r="314" spans="1:13" x14ac:dyDescent="0.35">
      <c r="A314" s="8" t="s">
        <v>312</v>
      </c>
      <c r="B314" s="4">
        <v>7.6999999999999999E-2</v>
      </c>
      <c r="C314" s="50" t="str">
        <f t="shared" si="8"/>
        <v/>
      </c>
      <c r="K314" t="s">
        <v>312</v>
      </c>
      <c r="L314" s="4">
        <v>6.7000000000000004E-2</v>
      </c>
      <c r="M314" s="55" t="str">
        <f t="shared" si="9"/>
        <v/>
      </c>
    </row>
    <row r="315" spans="1:13" x14ac:dyDescent="0.35">
      <c r="A315" s="8" t="s">
        <v>313</v>
      </c>
      <c r="B315" s="4">
        <v>0.10100000000000001</v>
      </c>
      <c r="C315" s="50" t="str">
        <f t="shared" si="8"/>
        <v/>
      </c>
      <c r="K315" t="s">
        <v>313</v>
      </c>
      <c r="L315" s="4">
        <v>8.5000000000000006E-2</v>
      </c>
      <c r="M315" s="55" t="str">
        <f t="shared" si="9"/>
        <v/>
      </c>
    </row>
    <row r="316" spans="1:13" x14ac:dyDescent="0.35">
      <c r="A316" s="8" t="s">
        <v>314</v>
      </c>
      <c r="B316" s="4">
        <v>0.113</v>
      </c>
      <c r="C316" s="50" t="str">
        <f t="shared" si="8"/>
        <v/>
      </c>
      <c r="K316" t="s">
        <v>314</v>
      </c>
      <c r="L316" s="4">
        <v>9.9000000000000005E-2</v>
      </c>
      <c r="M316" s="55" t="str">
        <f t="shared" si="9"/>
        <v/>
      </c>
    </row>
    <row r="317" spans="1:13" x14ac:dyDescent="0.35">
      <c r="A317" s="8" t="s">
        <v>315</v>
      </c>
      <c r="B317" s="4">
        <v>0.19600000000000001</v>
      </c>
      <c r="C317" s="50" t="str">
        <f t="shared" si="8"/>
        <v/>
      </c>
      <c r="K317" t="s">
        <v>315</v>
      </c>
      <c r="L317" s="4">
        <v>0.193</v>
      </c>
      <c r="M317" s="55" t="str">
        <f t="shared" si="9"/>
        <v/>
      </c>
    </row>
    <row r="318" spans="1:13" x14ac:dyDescent="0.35">
      <c r="A318" s="8" t="s">
        <v>316</v>
      </c>
      <c r="B318" s="4">
        <v>0.246</v>
      </c>
      <c r="C318" s="50" t="str">
        <f t="shared" si="8"/>
        <v>Outliner</v>
      </c>
      <c r="K318" t="s">
        <v>316</v>
      </c>
      <c r="L318" s="4">
        <v>0.23499999999999999</v>
      </c>
      <c r="M318" s="55" t="str">
        <f t="shared" si="9"/>
        <v>Outliner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7F75-07D6-4EF9-99C3-E9769371AD13}">
  <dimension ref="A1"/>
  <sheetViews>
    <sheetView workbookViewId="0">
      <selection activeCell="C15" sqref="C15"/>
    </sheetView>
  </sheetViews>
  <sheetFormatPr defaultRowHeight="14.5" x14ac:dyDescent="0.35"/>
  <sheetData>
    <row r="1" spans="1:1" x14ac:dyDescent="0.35">
      <c r="A1" t="s">
        <v>409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D24D-D0D8-44EA-A3BA-047C51AF13A2}">
  <dimension ref="A1:H318"/>
  <sheetViews>
    <sheetView tabSelected="1" topLeftCell="G1" workbookViewId="0">
      <selection activeCell="G12" sqref="G12"/>
    </sheetView>
  </sheetViews>
  <sheetFormatPr defaultRowHeight="14.5" x14ac:dyDescent="0.35"/>
  <cols>
    <col min="1" max="1" width="32.08984375" style="10" customWidth="1"/>
    <col min="2" max="3" width="25" bestFit="1" customWidth="1"/>
    <col min="4" max="4" width="18.81640625" style="10" bestFit="1" customWidth="1"/>
    <col min="6" max="6" width="17.81640625" bestFit="1" customWidth="1"/>
    <col min="7" max="8" width="34.7265625" bestFit="1" customWidth="1"/>
    <col min="9" max="51" width="18" bestFit="1" customWidth="1"/>
    <col min="52" max="52" width="10.7265625" bestFit="1" customWidth="1"/>
  </cols>
  <sheetData>
    <row r="1" spans="1:8" ht="15" thickBot="1" x14ac:dyDescent="0.4">
      <c r="A1" s="7" t="s">
        <v>317</v>
      </c>
      <c r="B1" s="2" t="s">
        <v>319</v>
      </c>
      <c r="C1" s="2" t="s">
        <v>321</v>
      </c>
      <c r="D1" s="58" t="s">
        <v>357</v>
      </c>
      <c r="F1" s="60" t="s">
        <v>405</v>
      </c>
      <c r="G1" t="s">
        <v>406</v>
      </c>
      <c r="H1" t="s">
        <v>407</v>
      </c>
    </row>
    <row r="2" spans="1:8" ht="15" thickTop="1" x14ac:dyDescent="0.35">
      <c r="A2" s="56" t="s">
        <v>0</v>
      </c>
      <c r="B2" s="57">
        <v>1.71</v>
      </c>
      <c r="C2" s="57">
        <v>1.69</v>
      </c>
      <c r="D2" s="59" t="str">
        <f>RIGHT(A2,LEN(A2)-SEARCH(",",A2))</f>
        <v xml:space="preserve"> Texas</v>
      </c>
      <c r="F2" s="10" t="s">
        <v>400</v>
      </c>
      <c r="G2" s="17">
        <v>2.0474999999999999</v>
      </c>
      <c r="H2" s="17">
        <v>2.0024999999999999</v>
      </c>
    </row>
    <row r="3" spans="1:8" x14ac:dyDescent="0.35">
      <c r="A3" s="56" t="s">
        <v>1</v>
      </c>
      <c r="B3" s="57">
        <v>1.42</v>
      </c>
      <c r="C3" s="57">
        <v>1.46</v>
      </c>
      <c r="D3" s="59" t="str">
        <f t="shared" ref="D3:D66" si="0">RIGHT(A3,LEN(A3)-SEARCH(",",A3))</f>
        <v xml:space="preserve"> Ohio</v>
      </c>
      <c r="F3" s="10" t="s">
        <v>362</v>
      </c>
      <c r="G3" s="17">
        <v>1.9606666666666663</v>
      </c>
      <c r="H3" s="17">
        <v>1.9214666666666664</v>
      </c>
    </row>
    <row r="4" spans="1:8" x14ac:dyDescent="0.35">
      <c r="A4" s="56" t="s">
        <v>2</v>
      </c>
      <c r="B4" s="57">
        <v>1.69</v>
      </c>
      <c r="C4" s="57">
        <v>1.75</v>
      </c>
      <c r="D4" s="59" t="str">
        <f t="shared" si="0"/>
        <v xml:space="preserve"> New Mexico</v>
      </c>
      <c r="F4" s="10" t="s">
        <v>359</v>
      </c>
      <c r="G4" s="17">
        <v>1.95</v>
      </c>
      <c r="H4" s="17">
        <v>1.84</v>
      </c>
    </row>
    <row r="5" spans="1:8" x14ac:dyDescent="0.35">
      <c r="A5" s="56" t="s">
        <v>3</v>
      </c>
      <c r="B5" s="57">
        <v>1.38</v>
      </c>
      <c r="C5" s="57">
        <v>1.34</v>
      </c>
      <c r="D5" s="59" t="str">
        <f t="shared" si="0"/>
        <v xml:space="preserve"> Virginia</v>
      </c>
      <c r="F5" s="10" t="s">
        <v>382</v>
      </c>
      <c r="G5" s="17">
        <v>1.91</v>
      </c>
      <c r="H5" s="66">
        <v>2.0499999999999998</v>
      </c>
    </row>
    <row r="6" spans="1:8" x14ac:dyDescent="0.35">
      <c r="A6" s="56" t="s">
        <v>4</v>
      </c>
      <c r="B6" s="57">
        <v>1.31</v>
      </c>
      <c r="C6" s="57">
        <v>1.33</v>
      </c>
      <c r="D6" s="59" t="str">
        <f t="shared" si="0"/>
        <v xml:space="preserve"> Pennsylvania</v>
      </c>
      <c r="F6" s="10" t="s">
        <v>363</v>
      </c>
      <c r="G6" s="17">
        <v>1.8953846153846152</v>
      </c>
      <c r="H6" s="17">
        <v>1.8761538461538465</v>
      </c>
    </row>
    <row r="7" spans="1:8" x14ac:dyDescent="0.35">
      <c r="A7" s="56" t="s">
        <v>5</v>
      </c>
      <c r="B7" s="57">
        <v>1.73</v>
      </c>
      <c r="C7" s="57">
        <v>1.81</v>
      </c>
      <c r="D7" s="59" t="str">
        <f t="shared" si="0"/>
        <v xml:space="preserve"> Texas</v>
      </c>
      <c r="F7" s="10" t="s">
        <v>392</v>
      </c>
      <c r="G7" s="17">
        <v>1.8275000000000001</v>
      </c>
      <c r="H7" s="17">
        <v>1.8174999999999999</v>
      </c>
    </row>
    <row r="8" spans="1:8" x14ac:dyDescent="0.35">
      <c r="A8" s="56" t="s">
        <v>6</v>
      </c>
      <c r="B8" s="57">
        <v>2.0099999999999998</v>
      </c>
      <c r="C8" s="57">
        <v>2.0499999999999998</v>
      </c>
      <c r="D8" s="59" t="str">
        <f t="shared" si="0"/>
        <v xml:space="preserve"> California</v>
      </c>
      <c r="F8" s="10" t="s">
        <v>399</v>
      </c>
      <c r="G8" s="17">
        <v>1.8217948717948718</v>
      </c>
      <c r="H8" s="17">
        <v>1.8007692307692305</v>
      </c>
    </row>
    <row r="9" spans="1:8" x14ac:dyDescent="0.35">
      <c r="A9" s="56" t="s">
        <v>7</v>
      </c>
      <c r="B9" s="57">
        <v>1.84</v>
      </c>
      <c r="C9" s="57">
        <v>1.95</v>
      </c>
      <c r="D9" s="59" t="str">
        <f t="shared" si="0"/>
        <v xml:space="preserve"> Alaska</v>
      </c>
      <c r="F9" s="10" t="s">
        <v>397</v>
      </c>
      <c r="G9" s="17">
        <v>1.82</v>
      </c>
      <c r="H9" s="17">
        <v>1.79</v>
      </c>
    </row>
    <row r="10" spans="1:8" x14ac:dyDescent="0.35">
      <c r="A10" s="56" t="s">
        <v>8</v>
      </c>
      <c r="B10" s="57">
        <v>1.45</v>
      </c>
      <c r="C10" s="57">
        <v>1.44</v>
      </c>
      <c r="D10" s="59" t="str">
        <f t="shared" si="0"/>
        <v xml:space="preserve"> Michigan</v>
      </c>
      <c r="F10" s="10" t="s">
        <v>360</v>
      </c>
      <c r="G10" s="17">
        <v>1.7809999999999999</v>
      </c>
      <c r="H10" s="17">
        <v>1.73</v>
      </c>
    </row>
    <row r="11" spans="1:8" x14ac:dyDescent="0.35">
      <c r="A11" s="56" t="s">
        <v>9</v>
      </c>
      <c r="B11" s="57">
        <v>2.14</v>
      </c>
      <c r="C11" s="57">
        <v>2.2400000000000002</v>
      </c>
      <c r="D11" s="59" t="str">
        <f t="shared" si="0"/>
        <v xml:space="preserve"> California</v>
      </c>
      <c r="F11" s="10" t="s">
        <v>373</v>
      </c>
      <c r="G11" s="17">
        <v>1.78</v>
      </c>
      <c r="H11" s="17">
        <v>1.7880000000000003</v>
      </c>
    </row>
    <row r="12" spans="1:8" x14ac:dyDescent="0.35">
      <c r="A12" s="56" t="s">
        <v>10</v>
      </c>
      <c r="B12" s="57">
        <v>1.53</v>
      </c>
      <c r="C12" s="57">
        <v>1.58</v>
      </c>
      <c r="D12" s="59" t="str">
        <f t="shared" si="0"/>
        <v xml:space="preserve"> California</v>
      </c>
      <c r="F12" s="10" t="s">
        <v>387</v>
      </c>
      <c r="G12" s="17">
        <v>1.74</v>
      </c>
      <c r="H12" s="17">
        <v>1.72</v>
      </c>
    </row>
    <row r="13" spans="1:8" x14ac:dyDescent="0.35">
      <c r="A13" s="56" t="s">
        <v>11</v>
      </c>
      <c r="B13" s="57">
        <v>1.85</v>
      </c>
      <c r="C13" s="57">
        <v>1.89</v>
      </c>
      <c r="D13" s="59" t="str">
        <f t="shared" si="0"/>
        <v xml:space="preserve"> Texas</v>
      </c>
      <c r="F13" s="10" t="s">
        <v>383</v>
      </c>
      <c r="G13" s="17">
        <v>1.72</v>
      </c>
      <c r="H13" s="17">
        <v>1.71</v>
      </c>
    </row>
    <row r="14" spans="1:8" x14ac:dyDescent="0.35">
      <c r="A14" s="56" t="s">
        <v>12</v>
      </c>
      <c r="B14" s="57">
        <v>1.38</v>
      </c>
      <c r="C14" s="57">
        <v>1.4</v>
      </c>
      <c r="D14" s="59" t="str">
        <f t="shared" si="0"/>
        <v xml:space="preserve"> Virginia</v>
      </c>
      <c r="F14" s="10" t="s">
        <v>393</v>
      </c>
      <c r="G14" s="17">
        <v>1.714</v>
      </c>
      <c r="H14" s="17">
        <v>1.6219999999999999</v>
      </c>
    </row>
    <row r="15" spans="1:8" x14ac:dyDescent="0.35">
      <c r="A15" s="56" t="s">
        <v>13</v>
      </c>
      <c r="B15" s="57">
        <v>2.04</v>
      </c>
      <c r="C15" s="57">
        <v>2.0699999999999998</v>
      </c>
      <c r="D15" s="59" t="str">
        <f t="shared" si="0"/>
        <v xml:space="preserve"> Colorado</v>
      </c>
      <c r="F15" s="10" t="s">
        <v>402</v>
      </c>
      <c r="G15" s="17">
        <v>1.71</v>
      </c>
      <c r="H15" s="17">
        <v>1.70625</v>
      </c>
    </row>
    <row r="16" spans="1:8" x14ac:dyDescent="0.35">
      <c r="A16" s="56" t="s">
        <v>14</v>
      </c>
      <c r="B16" s="57">
        <v>1.52</v>
      </c>
      <c r="C16" s="57">
        <v>1.67</v>
      </c>
      <c r="D16" s="59" t="str">
        <f t="shared" si="0"/>
        <v xml:space="preserve"> Georgia</v>
      </c>
      <c r="F16" s="10" t="s">
        <v>372</v>
      </c>
      <c r="G16" s="17">
        <v>1.7066666666666668</v>
      </c>
      <c r="H16" s="17">
        <v>1.7066666666666668</v>
      </c>
    </row>
    <row r="17" spans="1:8" x14ac:dyDescent="0.35">
      <c r="A17" s="56" t="s">
        <v>15</v>
      </c>
      <c r="B17" s="57">
        <v>1.31</v>
      </c>
      <c r="C17" s="57">
        <v>1.28</v>
      </c>
      <c r="D17" s="59" t="str">
        <f t="shared" si="0"/>
        <v xml:space="preserve"> Georgia</v>
      </c>
      <c r="F17" s="10" t="s">
        <v>384</v>
      </c>
      <c r="G17" s="17">
        <v>1.7025000000000001</v>
      </c>
      <c r="H17" s="17">
        <v>1.67625</v>
      </c>
    </row>
    <row r="18" spans="1:8" s="62" customFormat="1" ht="21.5" customHeight="1" x14ac:dyDescent="0.35">
      <c r="A18" s="8" t="s">
        <v>16</v>
      </c>
      <c r="B18" s="3">
        <v>1.68</v>
      </c>
      <c r="C18" s="3">
        <v>1.69</v>
      </c>
      <c r="D18" s="61" t="str">
        <f t="shared" si="0"/>
        <v xml:space="preserve"> Georgia</v>
      </c>
      <c r="F18" s="10" t="s">
        <v>369</v>
      </c>
      <c r="G18" s="17">
        <v>1.7</v>
      </c>
      <c r="H18" s="17">
        <v>1.81</v>
      </c>
    </row>
    <row r="19" spans="1:8" x14ac:dyDescent="0.35">
      <c r="A19" s="56" t="s">
        <v>17</v>
      </c>
      <c r="B19" s="57">
        <v>1.82</v>
      </c>
      <c r="C19" s="57">
        <v>1.85</v>
      </c>
      <c r="D19" s="59" t="str">
        <f t="shared" si="0"/>
        <v xml:space="preserve"> Colorado</v>
      </c>
      <c r="F19" s="10" t="s">
        <v>398</v>
      </c>
      <c r="G19" s="17">
        <v>1.6866666666666665</v>
      </c>
      <c r="H19" s="17">
        <v>1.6416666666666666</v>
      </c>
    </row>
    <row r="20" spans="1:8" x14ac:dyDescent="0.35">
      <c r="A20" s="56" t="s">
        <v>18</v>
      </c>
      <c r="B20" s="57">
        <v>1.98</v>
      </c>
      <c r="C20" s="57">
        <v>1.94</v>
      </c>
      <c r="D20" s="59" t="str">
        <f t="shared" si="0"/>
        <v xml:space="preserve"> Illinois</v>
      </c>
      <c r="F20" s="10" t="s">
        <v>389</v>
      </c>
      <c r="G20" s="17">
        <v>1.68</v>
      </c>
      <c r="H20" s="17">
        <v>1.671111111111111</v>
      </c>
    </row>
    <row r="21" spans="1:8" x14ac:dyDescent="0.35">
      <c r="A21" s="56" t="s">
        <v>19</v>
      </c>
      <c r="B21" s="57">
        <v>1.65</v>
      </c>
      <c r="C21" s="57">
        <v>1.65</v>
      </c>
      <c r="D21" s="59" t="str">
        <f t="shared" si="0"/>
        <v xml:space="preserve"> Texas</v>
      </c>
      <c r="F21" s="10" t="s">
        <v>380</v>
      </c>
      <c r="G21" s="17">
        <v>1.68</v>
      </c>
      <c r="H21" s="17">
        <v>1.6</v>
      </c>
    </row>
    <row r="22" spans="1:8" x14ac:dyDescent="0.35">
      <c r="A22" s="56" t="s">
        <v>20</v>
      </c>
      <c r="B22" s="57">
        <v>1.93</v>
      </c>
      <c r="C22" s="57">
        <v>1.92</v>
      </c>
      <c r="D22" s="59" t="str">
        <f t="shared" si="0"/>
        <v xml:space="preserve"> California</v>
      </c>
      <c r="F22" s="10" t="s">
        <v>390</v>
      </c>
      <c r="G22" s="17">
        <v>1.67</v>
      </c>
      <c r="H22" s="17">
        <v>1.66</v>
      </c>
    </row>
    <row r="23" spans="1:8" x14ac:dyDescent="0.35">
      <c r="A23" s="56" t="s">
        <v>21</v>
      </c>
      <c r="B23" s="57">
        <v>1.08</v>
      </c>
      <c r="C23" s="57">
        <v>1.08</v>
      </c>
      <c r="D23" s="59" t="str">
        <f t="shared" si="0"/>
        <v xml:space="preserve"> Maryland</v>
      </c>
      <c r="F23" s="10" t="s">
        <v>370</v>
      </c>
      <c r="G23" s="17">
        <v>1.6574999999999998</v>
      </c>
      <c r="H23" s="17">
        <v>1.645</v>
      </c>
    </row>
    <row r="24" spans="1:8" x14ac:dyDescent="0.35">
      <c r="A24" s="56" t="s">
        <v>22</v>
      </c>
      <c r="B24" s="57">
        <v>1.54</v>
      </c>
      <c r="C24" s="57">
        <v>1.55</v>
      </c>
      <c r="D24" s="59" t="str">
        <f t="shared" si="0"/>
        <v xml:space="preserve"> Louisiana</v>
      </c>
      <c r="F24" s="63" t="s">
        <v>374</v>
      </c>
      <c r="G24" s="65">
        <v>1.655</v>
      </c>
      <c r="H24" s="65">
        <v>1.62</v>
      </c>
    </row>
    <row r="25" spans="1:8" x14ac:dyDescent="0.35">
      <c r="A25" s="56" t="s">
        <v>23</v>
      </c>
      <c r="B25" s="57">
        <v>1.57</v>
      </c>
      <c r="C25" s="57">
        <v>1.62</v>
      </c>
      <c r="D25" s="59" t="str">
        <f t="shared" si="0"/>
        <v xml:space="preserve"> Texas</v>
      </c>
      <c r="F25" s="10" t="s">
        <v>401</v>
      </c>
      <c r="G25" s="17">
        <v>1.6312499999999999</v>
      </c>
      <c r="H25" s="17">
        <v>1.6325000000000001</v>
      </c>
    </row>
    <row r="26" spans="1:8" x14ac:dyDescent="0.35">
      <c r="A26" s="56" t="s">
        <v>24</v>
      </c>
      <c r="B26" s="57">
        <v>1.74</v>
      </c>
      <c r="C26" s="57">
        <v>1.81</v>
      </c>
      <c r="D26" s="59" t="str">
        <f t="shared" si="0"/>
        <v xml:space="preserve"> Washington</v>
      </c>
      <c r="F26" s="10" t="s">
        <v>366</v>
      </c>
      <c r="G26" s="17">
        <v>1.6296000000000002</v>
      </c>
      <c r="H26" s="17">
        <v>1.6115999999999999</v>
      </c>
    </row>
    <row r="27" spans="1:8" x14ac:dyDescent="0.35">
      <c r="A27" s="56" t="s">
        <v>25</v>
      </c>
      <c r="B27" s="57">
        <v>1.29</v>
      </c>
      <c r="C27" s="57">
        <v>1.23</v>
      </c>
      <c r="D27" s="59" t="str">
        <f t="shared" si="0"/>
        <v xml:space="preserve"> California</v>
      </c>
      <c r="F27" s="10" t="s">
        <v>358</v>
      </c>
      <c r="G27" s="17">
        <v>1.6125</v>
      </c>
      <c r="H27" s="17">
        <v>1.5924999999999998</v>
      </c>
    </row>
    <row r="28" spans="1:8" x14ac:dyDescent="0.35">
      <c r="A28" s="56" t="s">
        <v>26</v>
      </c>
      <c r="B28" s="57">
        <v>2.0499999999999998</v>
      </c>
      <c r="C28" s="57">
        <v>1.91</v>
      </c>
      <c r="D28" s="59" t="str">
        <f t="shared" si="0"/>
        <v xml:space="preserve"> Montana</v>
      </c>
      <c r="F28" s="10" t="s">
        <v>361</v>
      </c>
      <c r="G28" s="17">
        <v>1.58</v>
      </c>
      <c r="H28" s="17">
        <v>1.59</v>
      </c>
    </row>
    <row r="29" spans="1:8" x14ac:dyDescent="0.35">
      <c r="A29" s="56" t="s">
        <v>27</v>
      </c>
      <c r="B29" s="57">
        <v>1.41</v>
      </c>
      <c r="C29" s="57">
        <v>1.48</v>
      </c>
      <c r="D29" s="59" t="str">
        <f t="shared" si="0"/>
        <v xml:space="preserve"> Alabama</v>
      </c>
      <c r="F29" s="10" t="s">
        <v>367</v>
      </c>
      <c r="G29" s="17">
        <v>1.56</v>
      </c>
      <c r="H29" s="17">
        <v>1.514285714285714</v>
      </c>
    </row>
    <row r="30" spans="1:8" x14ac:dyDescent="0.35">
      <c r="A30" s="56" t="s">
        <v>28</v>
      </c>
      <c r="B30" s="57">
        <v>1.81</v>
      </c>
      <c r="C30" s="57">
        <v>1.7</v>
      </c>
      <c r="D30" s="59" t="str">
        <f t="shared" si="0"/>
        <v xml:space="preserve"> Idaho</v>
      </c>
      <c r="F30" s="10" t="s">
        <v>385</v>
      </c>
      <c r="G30" s="17">
        <v>1.56</v>
      </c>
      <c r="H30" s="17">
        <v>1.6</v>
      </c>
    </row>
    <row r="31" spans="1:8" x14ac:dyDescent="0.35">
      <c r="A31" s="56" t="s">
        <v>29</v>
      </c>
      <c r="B31" s="57">
        <v>0.94</v>
      </c>
      <c r="C31" s="57">
        <v>0.94</v>
      </c>
      <c r="D31" s="59" t="str">
        <f t="shared" si="0"/>
        <v xml:space="preserve"> Massachusetts</v>
      </c>
      <c r="F31" s="10" t="s">
        <v>381</v>
      </c>
      <c r="G31" s="17">
        <v>1.5579999999999998</v>
      </c>
      <c r="H31" s="17">
        <v>1.544</v>
      </c>
    </row>
    <row r="32" spans="1:8" x14ac:dyDescent="0.35">
      <c r="A32" s="56" t="s">
        <v>30</v>
      </c>
      <c r="B32" s="57">
        <v>1.63</v>
      </c>
      <c r="C32" s="57">
        <v>1.72</v>
      </c>
      <c r="D32" s="59" t="str">
        <f t="shared" si="0"/>
        <v xml:space="preserve"> Colorado</v>
      </c>
      <c r="F32" s="10" t="s">
        <v>371</v>
      </c>
      <c r="G32" s="17">
        <v>1.5574999999999999</v>
      </c>
      <c r="H32" s="17">
        <v>1.5425</v>
      </c>
    </row>
    <row r="33" spans="1:8" x14ac:dyDescent="0.35">
      <c r="A33" s="56" t="s">
        <v>31</v>
      </c>
      <c r="B33" s="57">
        <v>1.75</v>
      </c>
      <c r="C33" s="57">
        <v>1.69</v>
      </c>
      <c r="D33" s="59" t="str">
        <f t="shared" si="0"/>
        <v xml:space="preserve"> Florida</v>
      </c>
      <c r="F33" s="10" t="s">
        <v>378</v>
      </c>
      <c r="G33" s="17">
        <v>1.5366666666666668</v>
      </c>
      <c r="H33" s="17">
        <v>1.5</v>
      </c>
    </row>
    <row r="34" spans="1:8" x14ac:dyDescent="0.35">
      <c r="A34" s="56" t="s">
        <v>32</v>
      </c>
      <c r="B34" s="57">
        <v>1.37</v>
      </c>
      <c r="C34" s="57">
        <v>1.42</v>
      </c>
      <c r="D34" s="59" t="str">
        <f t="shared" si="0"/>
        <v xml:space="preserve"> Connecticut</v>
      </c>
      <c r="F34" s="10" t="s">
        <v>396</v>
      </c>
      <c r="G34" s="17">
        <v>1.5200000000000002</v>
      </c>
      <c r="H34" s="17">
        <v>1.5433333333333332</v>
      </c>
    </row>
    <row r="35" spans="1:8" x14ac:dyDescent="0.35">
      <c r="A35" s="56" t="s">
        <v>33</v>
      </c>
      <c r="B35" s="57">
        <v>2.0299999999999998</v>
      </c>
      <c r="C35" s="57">
        <v>2</v>
      </c>
      <c r="D35" s="59" t="str">
        <f t="shared" si="0"/>
        <v xml:space="preserve"> Oklahoma</v>
      </c>
      <c r="F35" s="10" t="s">
        <v>379</v>
      </c>
      <c r="G35" s="17">
        <v>1.5166666666666668</v>
      </c>
      <c r="H35" s="17">
        <v>1.5099999999999998</v>
      </c>
    </row>
    <row r="36" spans="1:8" x14ac:dyDescent="0.35">
      <c r="A36" s="56" t="s">
        <v>34</v>
      </c>
      <c r="B36" s="57">
        <v>1.73</v>
      </c>
      <c r="C36" s="57">
        <v>1.73</v>
      </c>
      <c r="D36" s="59" t="str">
        <f t="shared" si="0"/>
        <v xml:space="preserve"> Texas</v>
      </c>
      <c r="F36" s="10" t="s">
        <v>375</v>
      </c>
      <c r="G36" s="17">
        <v>1.502</v>
      </c>
      <c r="H36" s="17">
        <v>1.5100000000000002</v>
      </c>
    </row>
    <row r="37" spans="1:8" x14ac:dyDescent="0.35">
      <c r="A37" s="56" t="s">
        <v>35</v>
      </c>
      <c r="B37" s="57">
        <v>1.03</v>
      </c>
      <c r="C37" s="57">
        <v>1.08</v>
      </c>
      <c r="D37" s="59" t="str">
        <f t="shared" si="0"/>
        <v xml:space="preserve"> New York</v>
      </c>
      <c r="F37" s="10" t="s">
        <v>403</v>
      </c>
      <c r="G37" s="17">
        <v>1.5</v>
      </c>
      <c r="H37" s="17">
        <v>1.4733333333333334</v>
      </c>
    </row>
    <row r="38" spans="1:8" x14ac:dyDescent="0.35">
      <c r="A38" s="56" t="s">
        <v>36</v>
      </c>
      <c r="B38" s="57">
        <v>1.65</v>
      </c>
      <c r="C38" s="57">
        <v>1.71</v>
      </c>
      <c r="D38" s="59" t="str">
        <f t="shared" si="0"/>
        <v xml:space="preserve"> California</v>
      </c>
      <c r="F38" s="10" t="s">
        <v>376</v>
      </c>
      <c r="G38" s="17">
        <v>1.4450000000000001</v>
      </c>
      <c r="H38" s="17">
        <v>1.4</v>
      </c>
    </row>
    <row r="39" spans="1:8" x14ac:dyDescent="0.35">
      <c r="A39" s="56" t="s">
        <v>37</v>
      </c>
      <c r="B39" s="57">
        <v>0.9</v>
      </c>
      <c r="C39" s="57">
        <v>0.86</v>
      </c>
      <c r="D39" s="59" t="str">
        <f t="shared" si="0"/>
        <v xml:space="preserve"> Massachusetts</v>
      </c>
      <c r="F39" s="10" t="s">
        <v>368</v>
      </c>
      <c r="G39" s="17">
        <v>1.4</v>
      </c>
      <c r="H39" s="17">
        <v>1.4</v>
      </c>
    </row>
    <row r="40" spans="1:8" x14ac:dyDescent="0.35">
      <c r="A40" s="56" t="s">
        <v>38</v>
      </c>
      <c r="B40" s="57">
        <v>1.72</v>
      </c>
      <c r="C40" s="57">
        <v>1.78</v>
      </c>
      <c r="D40" s="59" t="str">
        <f t="shared" si="0"/>
        <v xml:space="preserve"> Florida</v>
      </c>
      <c r="F40" s="10" t="s">
        <v>391</v>
      </c>
      <c r="G40" s="17">
        <v>1.3866666666666667</v>
      </c>
      <c r="H40" s="17">
        <v>1.3583333333333334</v>
      </c>
    </row>
    <row r="41" spans="1:8" x14ac:dyDescent="0.35">
      <c r="A41" s="56" t="s">
        <v>39</v>
      </c>
      <c r="B41" s="57">
        <v>1.99</v>
      </c>
      <c r="C41" s="57">
        <v>2.0099999999999998</v>
      </c>
      <c r="D41" s="59" t="str">
        <f t="shared" si="0"/>
        <v xml:space="preserve"> California</v>
      </c>
      <c r="F41" s="10" t="s">
        <v>364</v>
      </c>
      <c r="G41" s="17">
        <v>1.2920000000000003</v>
      </c>
      <c r="H41" s="17">
        <v>1.282</v>
      </c>
    </row>
    <row r="42" spans="1:8" x14ac:dyDescent="0.35">
      <c r="A42" s="56" t="s">
        <v>40</v>
      </c>
      <c r="B42" s="57">
        <v>1.91</v>
      </c>
      <c r="C42" s="57">
        <v>1.91</v>
      </c>
      <c r="D42" s="59" t="str">
        <f t="shared" si="0"/>
        <v xml:space="preserve"> Texas</v>
      </c>
      <c r="F42" s="10" t="s">
        <v>395</v>
      </c>
      <c r="G42" s="17">
        <v>1.27</v>
      </c>
      <c r="H42" s="17">
        <v>1.21</v>
      </c>
    </row>
    <row r="43" spans="1:8" x14ac:dyDescent="0.35">
      <c r="A43" s="56" t="s">
        <v>41</v>
      </c>
      <c r="B43" s="57">
        <v>1.94</v>
      </c>
      <c r="C43" s="57">
        <v>1.89</v>
      </c>
      <c r="D43" s="59" t="str">
        <f t="shared" si="0"/>
        <v xml:space="preserve"> North Carolina</v>
      </c>
      <c r="F43" s="10" t="s">
        <v>394</v>
      </c>
      <c r="G43" s="17">
        <v>1.18</v>
      </c>
      <c r="H43" s="17">
        <v>1.1733333333333331</v>
      </c>
    </row>
    <row r="44" spans="1:8" x14ac:dyDescent="0.35">
      <c r="A44" s="56" t="s">
        <v>42</v>
      </c>
      <c r="B44" s="57">
        <v>1.72</v>
      </c>
      <c r="C44" s="57">
        <v>1.75</v>
      </c>
      <c r="D44" s="59" t="str">
        <f t="shared" si="0"/>
        <v xml:space="preserve"> Iowa</v>
      </c>
      <c r="F44" s="10" t="s">
        <v>377</v>
      </c>
      <c r="G44" s="17">
        <v>1.1759999999999999</v>
      </c>
      <c r="H44" s="17">
        <v>1.1599999999999999</v>
      </c>
    </row>
    <row r="45" spans="1:8" x14ac:dyDescent="0.35">
      <c r="A45" s="56" t="s">
        <v>43</v>
      </c>
      <c r="B45" s="57">
        <v>2.1</v>
      </c>
      <c r="C45" s="57">
        <v>2.15</v>
      </c>
      <c r="D45" s="59" t="str">
        <f t="shared" si="0"/>
        <v xml:space="preserve"> Colorado</v>
      </c>
      <c r="F45" s="10" t="s">
        <v>388</v>
      </c>
      <c r="G45" s="17">
        <v>1.036</v>
      </c>
      <c r="H45" s="17">
        <v>1.022</v>
      </c>
    </row>
    <row r="46" spans="1:8" x14ac:dyDescent="0.35">
      <c r="A46" s="56" t="s">
        <v>44</v>
      </c>
      <c r="B46" s="57">
        <v>1.82</v>
      </c>
      <c r="C46" s="57">
        <v>1.85</v>
      </c>
      <c r="D46" s="59" t="str">
        <f t="shared" si="0"/>
        <v xml:space="preserve"> Arizona</v>
      </c>
      <c r="F46" s="10" t="s">
        <v>386</v>
      </c>
      <c r="G46" s="17">
        <v>0.97750000000000004</v>
      </c>
      <c r="H46" s="17">
        <v>0.95</v>
      </c>
    </row>
    <row r="47" spans="1:8" x14ac:dyDescent="0.35">
      <c r="A47" s="56" t="s">
        <v>45</v>
      </c>
      <c r="B47" s="57">
        <v>1.64</v>
      </c>
      <c r="C47" s="57">
        <v>1.55</v>
      </c>
      <c r="D47" s="59" t="str">
        <f t="shared" si="0"/>
        <v xml:space="preserve"> South Carolina</v>
      </c>
      <c r="F47" s="10" t="s">
        <v>365</v>
      </c>
      <c r="G47" s="17">
        <v>0.86</v>
      </c>
      <c r="H47" s="17">
        <v>0.89</v>
      </c>
    </row>
    <row r="48" spans="1:8" x14ac:dyDescent="0.35">
      <c r="A48" s="56" t="s">
        <v>46</v>
      </c>
      <c r="B48" s="57">
        <v>1.65</v>
      </c>
      <c r="C48" s="57">
        <v>1.71</v>
      </c>
      <c r="D48" s="59" t="str">
        <f t="shared" si="0"/>
        <v xml:space="preserve"> North Carolina</v>
      </c>
      <c r="F48" s="10" t="s">
        <v>404</v>
      </c>
      <c r="G48" s="17">
        <v>1.7153627760252366</v>
      </c>
      <c r="H48" s="17">
        <v>1.6910410094637225</v>
      </c>
    </row>
    <row r="49" spans="1:4" x14ac:dyDescent="0.35">
      <c r="A49" s="56" t="s">
        <v>47</v>
      </c>
      <c r="B49" s="57">
        <v>1.53</v>
      </c>
      <c r="C49" s="57">
        <v>1.54</v>
      </c>
      <c r="D49" s="59" t="str">
        <f t="shared" si="0"/>
        <v xml:space="preserve"> Tennessee</v>
      </c>
    </row>
    <row r="50" spans="1:4" x14ac:dyDescent="0.35">
      <c r="A50" s="56" t="s">
        <v>48</v>
      </c>
      <c r="B50" s="57">
        <v>2.02</v>
      </c>
      <c r="C50" s="57">
        <v>1.99</v>
      </c>
      <c r="D50" s="59" t="str">
        <f t="shared" si="0"/>
        <v xml:space="preserve"> Virginia</v>
      </c>
    </row>
    <row r="51" spans="1:4" x14ac:dyDescent="0.35">
      <c r="A51" s="56" t="s">
        <v>49</v>
      </c>
      <c r="B51" s="57">
        <v>1.1100000000000001</v>
      </c>
      <c r="C51" s="57">
        <v>1.1200000000000001</v>
      </c>
      <c r="D51" s="59" t="str">
        <f t="shared" si="0"/>
        <v xml:space="preserve"> Illinois</v>
      </c>
    </row>
    <row r="52" spans="1:4" x14ac:dyDescent="0.35">
      <c r="A52" s="56" t="s">
        <v>50</v>
      </c>
      <c r="B52" s="57">
        <v>1.99</v>
      </c>
      <c r="C52" s="57">
        <v>2.0099999999999998</v>
      </c>
      <c r="D52" s="59" t="str">
        <f t="shared" si="0"/>
        <v xml:space="preserve"> California</v>
      </c>
    </row>
    <row r="53" spans="1:4" x14ac:dyDescent="0.35">
      <c r="A53" s="56" t="s">
        <v>51</v>
      </c>
      <c r="B53" s="57">
        <v>1.27</v>
      </c>
      <c r="C53" s="57">
        <v>1.3</v>
      </c>
      <c r="D53" s="59" t="str">
        <f t="shared" si="0"/>
        <v xml:space="preserve"> Ohio</v>
      </c>
    </row>
    <row r="54" spans="1:4" x14ac:dyDescent="0.35">
      <c r="A54" s="56" t="s">
        <v>52</v>
      </c>
      <c r="B54" s="57">
        <v>1.78</v>
      </c>
      <c r="C54" s="57">
        <v>1.84</v>
      </c>
      <c r="D54" s="59" t="str">
        <f t="shared" si="0"/>
        <v xml:space="preserve"> Tennessee</v>
      </c>
    </row>
    <row r="55" spans="1:4" x14ac:dyDescent="0.35">
      <c r="A55" s="56" t="s">
        <v>53</v>
      </c>
      <c r="B55" s="57">
        <v>1.49</v>
      </c>
      <c r="C55" s="57">
        <v>1.45</v>
      </c>
      <c r="D55" s="59" t="str">
        <f t="shared" si="0"/>
        <v xml:space="preserve"> Florida</v>
      </c>
    </row>
    <row r="56" spans="1:4" x14ac:dyDescent="0.35">
      <c r="A56" s="56" t="s">
        <v>54</v>
      </c>
      <c r="B56" s="57">
        <v>1.1499999999999999</v>
      </c>
      <c r="C56" s="57">
        <v>1.19</v>
      </c>
      <c r="D56" s="59" t="str">
        <f t="shared" si="0"/>
        <v xml:space="preserve"> Ohio</v>
      </c>
    </row>
    <row r="57" spans="1:4" x14ac:dyDescent="0.35">
      <c r="A57" s="56" t="s">
        <v>55</v>
      </c>
      <c r="B57" s="57">
        <v>1.92</v>
      </c>
      <c r="C57" s="57">
        <v>1.98</v>
      </c>
      <c r="D57" s="59" t="str">
        <f t="shared" si="0"/>
        <v xml:space="preserve"> California</v>
      </c>
    </row>
    <row r="58" spans="1:4" x14ac:dyDescent="0.35">
      <c r="A58" s="56" t="s">
        <v>56</v>
      </c>
      <c r="B58" s="57">
        <v>1.78</v>
      </c>
      <c r="C58" s="57">
        <v>1.86</v>
      </c>
      <c r="D58" s="59" t="str">
        <f t="shared" si="0"/>
        <v xml:space="preserve"> Texas</v>
      </c>
    </row>
    <row r="59" spans="1:4" x14ac:dyDescent="0.35">
      <c r="A59" s="56" t="s">
        <v>57</v>
      </c>
      <c r="B59" s="57">
        <v>1.8</v>
      </c>
      <c r="C59" s="57">
        <v>1.85</v>
      </c>
      <c r="D59" s="59" t="str">
        <f t="shared" si="0"/>
        <v xml:space="preserve"> Colorado</v>
      </c>
    </row>
    <row r="60" spans="1:4" x14ac:dyDescent="0.35">
      <c r="A60" s="56" t="s">
        <v>58</v>
      </c>
      <c r="B60" s="57">
        <v>1.72</v>
      </c>
      <c r="C60" s="57">
        <v>1.81</v>
      </c>
      <c r="D60" s="59" t="str">
        <f t="shared" si="0"/>
        <v xml:space="preserve"> Maryland</v>
      </c>
    </row>
    <row r="61" spans="1:4" x14ac:dyDescent="0.35">
      <c r="A61" s="56" t="s">
        <v>59</v>
      </c>
      <c r="B61" s="57">
        <v>1.66</v>
      </c>
      <c r="C61" s="57">
        <v>1.68</v>
      </c>
      <c r="D61" s="59" t="str">
        <f t="shared" si="0"/>
        <v xml:space="preserve"> Missouri</v>
      </c>
    </row>
    <row r="62" spans="1:4" x14ac:dyDescent="0.35">
      <c r="A62" s="56" t="s">
        <v>60</v>
      </c>
      <c r="B62" s="57">
        <v>1.47</v>
      </c>
      <c r="C62" s="57">
        <v>1.55</v>
      </c>
      <c r="D62" s="59" t="str">
        <f t="shared" si="0"/>
        <v xml:space="preserve"> South Carolina</v>
      </c>
    </row>
    <row r="63" spans="1:4" x14ac:dyDescent="0.35">
      <c r="A63" s="56" t="s">
        <v>61</v>
      </c>
      <c r="B63" s="57">
        <v>1.52</v>
      </c>
      <c r="C63" s="57">
        <v>1.68</v>
      </c>
      <c r="D63" s="59" t="str">
        <f t="shared" si="0"/>
        <v xml:space="preserve"> Georgia</v>
      </c>
    </row>
    <row r="64" spans="1:4" x14ac:dyDescent="0.35">
      <c r="A64" s="56" t="s">
        <v>62</v>
      </c>
      <c r="B64" s="57">
        <v>1.54</v>
      </c>
      <c r="C64" s="57">
        <v>1.55</v>
      </c>
      <c r="D64" s="59" t="str">
        <f t="shared" si="0"/>
        <v xml:space="preserve"> Ohio</v>
      </c>
    </row>
    <row r="65" spans="1:4" x14ac:dyDescent="0.35">
      <c r="A65" s="56" t="s">
        <v>63</v>
      </c>
      <c r="B65" s="57">
        <v>1.94</v>
      </c>
      <c r="C65" s="57">
        <v>1.86</v>
      </c>
      <c r="D65" s="59" t="str">
        <f t="shared" si="0"/>
        <v xml:space="preserve"> California</v>
      </c>
    </row>
    <row r="66" spans="1:4" x14ac:dyDescent="0.35">
      <c r="A66" s="56" t="s">
        <v>64</v>
      </c>
      <c r="B66" s="57">
        <v>1.88</v>
      </c>
      <c r="C66" s="57">
        <v>1.81</v>
      </c>
      <c r="D66" s="59" t="str">
        <f t="shared" si="0"/>
        <v xml:space="preserve"> Florida</v>
      </c>
    </row>
    <row r="67" spans="1:4" x14ac:dyDescent="0.35">
      <c r="A67" s="56" t="s">
        <v>65</v>
      </c>
      <c r="B67" s="57">
        <v>2.17</v>
      </c>
      <c r="C67" s="57">
        <v>2.29</v>
      </c>
      <c r="D67" s="59" t="str">
        <f t="shared" ref="D67:D130" si="1">RIGHT(A67,LEN(A67)-SEARCH(",",A67))</f>
        <v xml:space="preserve"> California</v>
      </c>
    </row>
    <row r="68" spans="1:4" x14ac:dyDescent="0.35">
      <c r="A68" s="56" t="s">
        <v>66</v>
      </c>
      <c r="B68" s="57">
        <v>1.75</v>
      </c>
      <c r="C68" s="57">
        <v>1.77</v>
      </c>
      <c r="D68" s="59" t="str">
        <f t="shared" si="1"/>
        <v xml:space="preserve"> Texas</v>
      </c>
    </row>
    <row r="69" spans="1:4" x14ac:dyDescent="0.35">
      <c r="A69" s="56" t="s">
        <v>67</v>
      </c>
      <c r="B69" s="57">
        <v>1.79</v>
      </c>
      <c r="C69" s="57">
        <v>2</v>
      </c>
      <c r="D69" s="59" t="str">
        <f t="shared" si="1"/>
        <v xml:space="preserve"> California</v>
      </c>
    </row>
    <row r="70" spans="1:4" x14ac:dyDescent="0.35">
      <c r="A70" s="56" t="s">
        <v>68</v>
      </c>
      <c r="B70" s="57">
        <v>1.56</v>
      </c>
      <c r="C70" s="57">
        <v>1.59</v>
      </c>
      <c r="D70" s="59" t="str">
        <f t="shared" si="1"/>
        <v xml:space="preserve"> Texas</v>
      </c>
    </row>
    <row r="71" spans="1:4" x14ac:dyDescent="0.35">
      <c r="A71" s="56" t="s">
        <v>69</v>
      </c>
      <c r="B71" s="57">
        <v>1.96</v>
      </c>
      <c r="C71" s="57">
        <v>1.95</v>
      </c>
      <c r="D71" s="59" t="str">
        <f t="shared" si="1"/>
        <v xml:space="preserve"> California</v>
      </c>
    </row>
    <row r="72" spans="1:4" x14ac:dyDescent="0.35">
      <c r="A72" s="56" t="s">
        <v>70</v>
      </c>
      <c r="B72" s="57">
        <v>1.7</v>
      </c>
      <c r="C72" s="57">
        <v>1.66</v>
      </c>
      <c r="D72" s="59" t="str">
        <f t="shared" si="1"/>
        <v xml:space="preserve"> Iowa</v>
      </c>
    </row>
    <row r="73" spans="1:4" x14ac:dyDescent="0.35">
      <c r="A73" s="56" t="s">
        <v>71</v>
      </c>
      <c r="B73" s="57">
        <v>1.81</v>
      </c>
      <c r="C73" s="57">
        <v>1.9</v>
      </c>
      <c r="D73" s="59" t="str">
        <f t="shared" si="1"/>
        <v xml:space="preserve"> Florida</v>
      </c>
    </row>
    <row r="74" spans="1:4" x14ac:dyDescent="0.35">
      <c r="A74" s="56" t="s">
        <v>72</v>
      </c>
      <c r="B74" s="57">
        <v>1.32</v>
      </c>
      <c r="C74" s="57">
        <v>1.39</v>
      </c>
      <c r="D74" s="59" t="str">
        <f t="shared" si="1"/>
        <v xml:space="preserve"> Ohio</v>
      </c>
    </row>
    <row r="75" spans="1:4" x14ac:dyDescent="0.35">
      <c r="A75" s="56" t="s">
        <v>73</v>
      </c>
      <c r="B75" s="57">
        <v>1.78</v>
      </c>
      <c r="C75" s="57">
        <v>1.8</v>
      </c>
      <c r="D75" s="59" t="str">
        <f t="shared" si="1"/>
        <v xml:space="preserve"> Texas</v>
      </c>
    </row>
    <row r="76" spans="1:4" x14ac:dyDescent="0.35">
      <c r="A76" s="56" t="s">
        <v>74</v>
      </c>
      <c r="B76" s="57">
        <v>1.58</v>
      </c>
      <c r="C76" s="57">
        <v>1.62</v>
      </c>
      <c r="D76" s="59" t="str">
        <f t="shared" si="1"/>
        <v xml:space="preserve"> Colorado</v>
      </c>
    </row>
    <row r="77" spans="1:4" x14ac:dyDescent="0.35">
      <c r="A77" s="56" t="s">
        <v>75</v>
      </c>
      <c r="B77" s="57">
        <v>1.7</v>
      </c>
      <c r="C77" s="57">
        <v>1.71</v>
      </c>
      <c r="D77" s="59" t="str">
        <f t="shared" si="1"/>
        <v xml:space="preserve"> Iowa</v>
      </c>
    </row>
    <row r="78" spans="1:4" x14ac:dyDescent="0.35">
      <c r="A78" s="56" t="s">
        <v>76</v>
      </c>
      <c r="B78" s="57">
        <v>1.1299999999999999</v>
      </c>
      <c r="C78" s="57">
        <v>1.1499999999999999</v>
      </c>
      <c r="D78" s="59" t="str">
        <f t="shared" si="1"/>
        <v xml:space="preserve"> Michigan</v>
      </c>
    </row>
    <row r="79" spans="1:4" x14ac:dyDescent="0.35">
      <c r="A79" s="56" t="s">
        <v>77</v>
      </c>
      <c r="B79" s="57">
        <v>2.11</v>
      </c>
      <c r="C79" s="57">
        <v>2.19</v>
      </c>
      <c r="D79" s="59" t="str">
        <f t="shared" si="1"/>
        <v xml:space="preserve"> California</v>
      </c>
    </row>
    <row r="80" spans="1:4" x14ac:dyDescent="0.35">
      <c r="A80" s="56" t="s">
        <v>78</v>
      </c>
      <c r="B80" s="57">
        <v>1.56</v>
      </c>
      <c r="C80" s="57">
        <v>1.63</v>
      </c>
      <c r="D80" s="59" t="str">
        <f t="shared" si="1"/>
        <v xml:space="preserve"> North Carolina</v>
      </c>
    </row>
    <row r="81" spans="1:4" x14ac:dyDescent="0.35">
      <c r="A81" s="56" t="s">
        <v>79</v>
      </c>
      <c r="B81" s="57">
        <v>1.6</v>
      </c>
      <c r="C81" s="57">
        <v>1.75</v>
      </c>
      <c r="D81" s="59" t="str">
        <f t="shared" si="1"/>
        <v xml:space="preserve"> California</v>
      </c>
    </row>
    <row r="82" spans="1:4" x14ac:dyDescent="0.35">
      <c r="A82" s="56" t="s">
        <v>80</v>
      </c>
      <c r="B82" s="57">
        <v>1.67</v>
      </c>
      <c r="C82" s="57">
        <v>1.73</v>
      </c>
      <c r="D82" s="59" t="str">
        <f t="shared" si="1"/>
        <v xml:space="preserve"> California</v>
      </c>
    </row>
    <row r="83" spans="1:4" x14ac:dyDescent="0.35">
      <c r="A83" s="56" t="s">
        <v>81</v>
      </c>
      <c r="B83" s="57">
        <v>1.83</v>
      </c>
      <c r="C83" s="57">
        <v>2.0499999999999998</v>
      </c>
      <c r="D83" s="59" t="str">
        <f t="shared" si="1"/>
        <v xml:space="preserve"> California</v>
      </c>
    </row>
    <row r="84" spans="1:4" x14ac:dyDescent="0.35">
      <c r="A84" s="56" t="s">
        <v>82</v>
      </c>
      <c r="B84" s="57">
        <v>1.79</v>
      </c>
      <c r="C84" s="57">
        <v>1.82</v>
      </c>
      <c r="D84" s="59" t="str">
        <f t="shared" si="1"/>
        <v xml:space="preserve"> Texas</v>
      </c>
    </row>
    <row r="85" spans="1:4" x14ac:dyDescent="0.35">
      <c r="A85" s="56" t="s">
        <v>83</v>
      </c>
      <c r="B85" s="57">
        <v>1.85</v>
      </c>
      <c r="C85" s="57">
        <v>1.95</v>
      </c>
      <c r="D85" s="59" t="str">
        <f t="shared" si="1"/>
        <v xml:space="preserve"> Illinois</v>
      </c>
    </row>
    <row r="86" spans="1:4" x14ac:dyDescent="0.35">
      <c r="A86" s="56" t="s">
        <v>84</v>
      </c>
      <c r="B86" s="57">
        <v>1.08</v>
      </c>
      <c r="C86" s="57">
        <v>1.17</v>
      </c>
      <c r="D86" s="59" t="str">
        <f t="shared" si="1"/>
        <v xml:space="preserve"> New Jersey</v>
      </c>
    </row>
    <row r="87" spans="1:4" x14ac:dyDescent="0.35">
      <c r="A87" s="56" t="s">
        <v>85</v>
      </c>
      <c r="B87" s="57">
        <v>2.16</v>
      </c>
      <c r="C87" s="57">
        <v>2.21</v>
      </c>
      <c r="D87" s="59" t="str">
        <f t="shared" si="1"/>
        <v xml:space="preserve"> California</v>
      </c>
    </row>
    <row r="88" spans="1:4" x14ac:dyDescent="0.35">
      <c r="A88" s="56" t="s">
        <v>86</v>
      </c>
      <c r="B88" s="57">
        <v>1.87</v>
      </c>
      <c r="C88" s="57">
        <v>1.85</v>
      </c>
      <c r="D88" s="59" t="str">
        <f t="shared" si="1"/>
        <v xml:space="preserve"> Nevada</v>
      </c>
    </row>
    <row r="89" spans="1:4" x14ac:dyDescent="0.35">
      <c r="A89" s="56" t="s">
        <v>87</v>
      </c>
      <c r="B89" s="57">
        <v>1.88</v>
      </c>
      <c r="C89" s="57">
        <v>1.95</v>
      </c>
      <c r="D89" s="59" t="str">
        <f t="shared" si="1"/>
        <v xml:space="preserve"> California</v>
      </c>
    </row>
    <row r="90" spans="1:4" x14ac:dyDescent="0.35">
      <c r="A90" s="56" t="s">
        <v>88</v>
      </c>
      <c r="B90" s="57">
        <v>1.54</v>
      </c>
      <c r="C90" s="57">
        <v>1.64</v>
      </c>
      <c r="D90" s="59" t="str">
        <f t="shared" si="1"/>
        <v xml:space="preserve"> Oregon</v>
      </c>
    </row>
    <row r="91" spans="1:4" x14ac:dyDescent="0.35">
      <c r="A91" s="56" t="s">
        <v>89</v>
      </c>
      <c r="B91" s="57">
        <v>1.54</v>
      </c>
      <c r="C91" s="57">
        <v>1.48</v>
      </c>
      <c r="D91" s="59" t="str">
        <f t="shared" si="1"/>
        <v xml:space="preserve"> Indiana</v>
      </c>
    </row>
    <row r="92" spans="1:4" x14ac:dyDescent="0.35">
      <c r="A92" s="56" t="s">
        <v>90</v>
      </c>
      <c r="B92" s="57">
        <v>1.64</v>
      </c>
      <c r="C92" s="57">
        <v>1.65</v>
      </c>
      <c r="D92" s="59" t="str">
        <f t="shared" si="1"/>
        <v xml:space="preserve"> Washington</v>
      </c>
    </row>
    <row r="93" spans="1:4" x14ac:dyDescent="0.35">
      <c r="A93" s="56" t="s">
        <v>91</v>
      </c>
      <c r="B93" s="57">
        <v>2.0299999999999998</v>
      </c>
      <c r="C93" s="57">
        <v>2.0099999999999998</v>
      </c>
      <c r="D93" s="59" t="str">
        <f t="shared" si="1"/>
        <v xml:space="preserve"> California</v>
      </c>
    </row>
    <row r="94" spans="1:4" x14ac:dyDescent="0.35">
      <c r="A94" s="56" t="s">
        <v>92</v>
      </c>
      <c r="B94" s="57">
        <v>1.66</v>
      </c>
      <c r="C94" s="57">
        <v>1.67</v>
      </c>
      <c r="D94" s="59" t="str">
        <f t="shared" si="1"/>
        <v xml:space="preserve"> North Dakota</v>
      </c>
    </row>
    <row r="95" spans="1:4" x14ac:dyDescent="0.35">
      <c r="A95" s="56" t="s">
        <v>93</v>
      </c>
      <c r="B95" s="57">
        <v>1.65</v>
      </c>
      <c r="C95" s="57">
        <v>1.64</v>
      </c>
      <c r="D95" s="59" t="str">
        <f t="shared" si="1"/>
        <v xml:space="preserve"> North Carolina</v>
      </c>
    </row>
    <row r="96" spans="1:4" x14ac:dyDescent="0.35">
      <c r="A96" s="56" t="s">
        <v>94</v>
      </c>
      <c r="B96" s="57">
        <v>2.37</v>
      </c>
      <c r="C96" s="57">
        <v>2.27</v>
      </c>
      <c r="D96" s="59" t="str">
        <f t="shared" si="1"/>
        <v xml:space="preserve"> California</v>
      </c>
    </row>
    <row r="97" spans="1:4" x14ac:dyDescent="0.35">
      <c r="A97" s="56" t="s">
        <v>95</v>
      </c>
      <c r="B97" s="57">
        <v>1.89</v>
      </c>
      <c r="C97" s="57">
        <v>1.86</v>
      </c>
      <c r="D97" s="59" t="str">
        <f t="shared" si="1"/>
        <v xml:space="preserve"> Colorado</v>
      </c>
    </row>
    <row r="98" spans="1:4" x14ac:dyDescent="0.35">
      <c r="A98" s="56" t="s">
        <v>96</v>
      </c>
      <c r="B98" s="57">
        <v>1.45</v>
      </c>
      <c r="C98" s="57">
        <v>1.49</v>
      </c>
      <c r="D98" s="59" t="str">
        <f t="shared" si="1"/>
        <v xml:space="preserve"> Florida</v>
      </c>
    </row>
    <row r="99" spans="1:4" x14ac:dyDescent="0.35">
      <c r="A99" s="56" t="s">
        <v>97</v>
      </c>
      <c r="B99" s="57">
        <v>1.65</v>
      </c>
      <c r="C99" s="57">
        <v>1.69</v>
      </c>
      <c r="D99" s="59" t="str">
        <f t="shared" si="1"/>
        <v xml:space="preserve"> Indiana</v>
      </c>
    </row>
    <row r="100" spans="1:4" x14ac:dyDescent="0.35">
      <c r="A100" s="56" t="s">
        <v>98</v>
      </c>
      <c r="B100" s="57">
        <v>1.8</v>
      </c>
      <c r="C100" s="57">
        <v>1.83</v>
      </c>
      <c r="D100" s="59" t="str">
        <f t="shared" si="1"/>
        <v xml:space="preserve"> Texas</v>
      </c>
    </row>
    <row r="101" spans="1:4" x14ac:dyDescent="0.35">
      <c r="A101" s="56" t="s">
        <v>99</v>
      </c>
      <c r="B101" s="57">
        <v>2.1</v>
      </c>
      <c r="C101" s="57">
        <v>2.12</v>
      </c>
      <c r="D101" s="59" t="str">
        <f t="shared" si="1"/>
        <v xml:space="preserve"> California</v>
      </c>
    </row>
    <row r="102" spans="1:4" x14ac:dyDescent="0.35">
      <c r="A102" s="56" t="s">
        <v>100</v>
      </c>
      <c r="B102" s="57">
        <v>1.64</v>
      </c>
      <c r="C102" s="57">
        <v>1.63</v>
      </c>
      <c r="D102" s="59" t="str">
        <f t="shared" si="1"/>
        <v xml:space="preserve"> California</v>
      </c>
    </row>
    <row r="103" spans="1:4" x14ac:dyDescent="0.35">
      <c r="A103" s="56" t="s">
        <v>101</v>
      </c>
      <c r="B103" s="57">
        <v>2.0499999999999998</v>
      </c>
      <c r="C103" s="57">
        <v>2</v>
      </c>
      <c r="D103" s="59" t="str">
        <f t="shared" si="1"/>
        <v xml:space="preserve"> Texas</v>
      </c>
    </row>
    <row r="104" spans="1:4" x14ac:dyDescent="0.35">
      <c r="A104" s="56" t="s">
        <v>102</v>
      </c>
      <c r="B104" s="57">
        <v>1.96</v>
      </c>
      <c r="C104" s="57">
        <v>2.02</v>
      </c>
      <c r="D104" s="59" t="str">
        <f t="shared" si="1"/>
        <v xml:space="preserve"> California</v>
      </c>
    </row>
    <row r="105" spans="1:4" x14ac:dyDescent="0.35">
      <c r="A105" s="56" t="s">
        <v>103</v>
      </c>
      <c r="B105" s="57">
        <v>1.48</v>
      </c>
      <c r="C105" s="57">
        <v>1.44</v>
      </c>
      <c r="D105" s="59" t="str">
        <f t="shared" si="1"/>
        <v xml:space="preserve"> Florida</v>
      </c>
    </row>
    <row r="106" spans="1:4" x14ac:dyDescent="0.35">
      <c r="A106" s="56" t="s">
        <v>104</v>
      </c>
      <c r="B106" s="57">
        <v>2.23</v>
      </c>
      <c r="C106" s="57">
        <v>2.19</v>
      </c>
      <c r="D106" s="59" t="str">
        <f t="shared" si="1"/>
        <v xml:space="preserve"> California</v>
      </c>
    </row>
    <row r="107" spans="1:4" x14ac:dyDescent="0.35">
      <c r="A107" s="56" t="s">
        <v>105</v>
      </c>
      <c r="B107" s="57">
        <v>1.99</v>
      </c>
      <c r="C107" s="57">
        <v>2.04</v>
      </c>
      <c r="D107" s="59" t="str">
        <f t="shared" si="1"/>
        <v xml:space="preserve"> Texas</v>
      </c>
    </row>
    <row r="108" spans="1:4" x14ac:dyDescent="0.35">
      <c r="A108" s="56" t="s">
        <v>106</v>
      </c>
      <c r="B108" s="57">
        <v>2.04</v>
      </c>
      <c r="C108" s="57">
        <v>2.08</v>
      </c>
      <c r="D108" s="59" t="str">
        <f t="shared" si="1"/>
        <v xml:space="preserve"> Arizona</v>
      </c>
    </row>
    <row r="109" spans="1:4" x14ac:dyDescent="0.35">
      <c r="A109" s="56" t="s">
        <v>107</v>
      </c>
      <c r="B109" s="57">
        <v>1.66</v>
      </c>
      <c r="C109" s="57">
        <v>1.72</v>
      </c>
      <c r="D109" s="59" t="str">
        <f t="shared" si="1"/>
        <v xml:space="preserve"> Arizona</v>
      </c>
    </row>
    <row r="110" spans="1:4" x14ac:dyDescent="0.35">
      <c r="A110" s="56" t="s">
        <v>108</v>
      </c>
      <c r="B110" s="57">
        <v>1.65</v>
      </c>
      <c r="C110" s="57">
        <v>1.67</v>
      </c>
      <c r="D110" s="59" t="str">
        <f t="shared" si="1"/>
        <v xml:space="preserve"> California</v>
      </c>
    </row>
    <row r="111" spans="1:4" x14ac:dyDescent="0.35">
      <c r="A111" s="56" t="s">
        <v>109</v>
      </c>
      <c r="B111" s="57">
        <v>2.0299999999999998</v>
      </c>
      <c r="C111" s="57">
        <v>2.0299999999999998</v>
      </c>
      <c r="D111" s="59" t="str">
        <f t="shared" si="1"/>
        <v xml:space="preserve"> Texas</v>
      </c>
    </row>
    <row r="112" spans="1:4" x14ac:dyDescent="0.35">
      <c r="A112" s="56" t="s">
        <v>110</v>
      </c>
      <c r="B112" s="57">
        <v>1.51</v>
      </c>
      <c r="C112" s="57">
        <v>1.56</v>
      </c>
      <c r="D112" s="59" t="str">
        <f t="shared" si="1"/>
        <v xml:space="preserve"> Michigan</v>
      </c>
    </row>
    <row r="113" spans="1:4" x14ac:dyDescent="0.35">
      <c r="A113" s="56" t="s">
        <v>111</v>
      </c>
      <c r="B113" s="57">
        <v>1.92</v>
      </c>
      <c r="C113" s="57">
        <v>1.92</v>
      </c>
      <c r="D113" s="59" t="str">
        <f t="shared" si="1"/>
        <v xml:space="preserve"> Colorado</v>
      </c>
    </row>
    <row r="114" spans="1:4" x14ac:dyDescent="0.35">
      <c r="A114" s="56" t="s">
        <v>112</v>
      </c>
      <c r="B114" s="57">
        <v>1.61</v>
      </c>
      <c r="C114" s="57">
        <v>1.66</v>
      </c>
      <c r="D114" s="59" t="str">
        <f t="shared" si="1"/>
        <v xml:space="preserve"> Wisconsin</v>
      </c>
    </row>
    <row r="115" spans="1:4" x14ac:dyDescent="0.35">
      <c r="A115" s="56" t="s">
        <v>113</v>
      </c>
      <c r="B115" s="57">
        <v>1.64</v>
      </c>
      <c r="C115" s="57">
        <v>1.61</v>
      </c>
      <c r="D115" s="59" t="str">
        <f t="shared" si="1"/>
        <v xml:space="preserve"> North Carolina</v>
      </c>
    </row>
    <row r="116" spans="1:4" x14ac:dyDescent="0.35">
      <c r="A116" s="56" t="s">
        <v>114</v>
      </c>
      <c r="B116" s="57">
        <v>1.68</v>
      </c>
      <c r="C116" s="57">
        <v>1.87</v>
      </c>
      <c r="D116" s="59" t="str">
        <f t="shared" si="1"/>
        <v xml:space="preserve"> Oregon</v>
      </c>
    </row>
    <row r="117" spans="1:4" x14ac:dyDescent="0.35">
      <c r="A117" s="56" t="s">
        <v>115</v>
      </c>
      <c r="B117" s="57">
        <v>1.75</v>
      </c>
      <c r="C117" s="57">
        <v>1.69</v>
      </c>
      <c r="D117" s="59" t="str">
        <f t="shared" si="1"/>
        <v xml:space="preserve"> Virginia</v>
      </c>
    </row>
    <row r="118" spans="1:4" x14ac:dyDescent="0.35">
      <c r="A118" s="56" t="s">
        <v>116</v>
      </c>
      <c r="B118" s="57">
        <v>1</v>
      </c>
      <c r="C118" s="57">
        <v>0.99</v>
      </c>
      <c r="D118" s="59" t="str">
        <f t="shared" si="1"/>
        <v xml:space="preserve"> Connecticut</v>
      </c>
    </row>
    <row r="119" spans="1:4" x14ac:dyDescent="0.35">
      <c r="A119" s="56" t="s">
        <v>117</v>
      </c>
      <c r="B119" s="57">
        <v>2.08</v>
      </c>
      <c r="C119" s="57">
        <v>2.12</v>
      </c>
      <c r="D119" s="59" t="str">
        <f t="shared" si="1"/>
        <v xml:space="preserve"> California</v>
      </c>
    </row>
    <row r="120" spans="1:4" x14ac:dyDescent="0.35">
      <c r="A120" s="56" t="s">
        <v>118</v>
      </c>
      <c r="B120" s="57">
        <v>1.79</v>
      </c>
      <c r="C120" s="57">
        <v>1.74</v>
      </c>
      <c r="D120" s="59" t="str">
        <f t="shared" si="1"/>
        <v xml:space="preserve"> Nevada</v>
      </c>
    </row>
    <row r="121" spans="1:4" x14ac:dyDescent="0.35">
      <c r="A121" s="56" t="s">
        <v>119</v>
      </c>
      <c r="B121" s="57">
        <v>1.53</v>
      </c>
      <c r="C121" s="57">
        <v>1.58</v>
      </c>
      <c r="D121" s="59" t="str">
        <f t="shared" si="1"/>
        <v xml:space="preserve"> Florida</v>
      </c>
    </row>
    <row r="122" spans="1:4" x14ac:dyDescent="0.35">
      <c r="A122" s="56" t="s">
        <v>120</v>
      </c>
      <c r="B122" s="57">
        <v>1.65</v>
      </c>
      <c r="C122" s="57">
        <v>1.66</v>
      </c>
      <c r="D122" s="59" t="str">
        <f t="shared" si="1"/>
        <v xml:space="preserve"> North Carolina</v>
      </c>
    </row>
    <row r="123" spans="1:4" x14ac:dyDescent="0.35">
      <c r="A123" s="56" t="s">
        <v>121</v>
      </c>
      <c r="B123" s="57">
        <v>2.0699999999999998</v>
      </c>
      <c r="C123" s="57">
        <v>2.04</v>
      </c>
      <c r="D123" s="59" t="str">
        <f t="shared" si="1"/>
        <v xml:space="preserve"> Colorado</v>
      </c>
    </row>
    <row r="124" spans="1:4" x14ac:dyDescent="0.35">
      <c r="A124" s="56" t="s">
        <v>122</v>
      </c>
      <c r="B124" s="57">
        <v>1.7</v>
      </c>
      <c r="C124" s="57">
        <v>1.86</v>
      </c>
      <c r="D124" s="59" t="str">
        <f t="shared" si="1"/>
        <v xml:space="preserve"> Oregon</v>
      </c>
    </row>
    <row r="125" spans="1:4" x14ac:dyDescent="0.35">
      <c r="A125" s="56" t="s">
        <v>123</v>
      </c>
      <c r="B125" s="57">
        <v>1.52</v>
      </c>
      <c r="C125" s="57">
        <v>1.53</v>
      </c>
      <c r="D125" s="59" t="str">
        <f t="shared" si="1"/>
        <v xml:space="preserve"> Florida</v>
      </c>
    </row>
    <row r="126" spans="1:4" x14ac:dyDescent="0.35">
      <c r="A126" s="56" t="s">
        <v>124</v>
      </c>
      <c r="B126" s="57">
        <v>1.4</v>
      </c>
      <c r="C126" s="57">
        <v>1.4</v>
      </c>
      <c r="D126" s="59" t="str">
        <f t="shared" si="1"/>
        <v xml:space="preserve"> Hawaii</v>
      </c>
    </row>
    <row r="127" spans="1:4" x14ac:dyDescent="0.35">
      <c r="A127" s="56" t="s">
        <v>125</v>
      </c>
      <c r="B127" s="57">
        <v>1.58</v>
      </c>
      <c r="C127" s="57">
        <v>1.59</v>
      </c>
      <c r="D127" s="59" t="str">
        <f t="shared" si="1"/>
        <v xml:space="preserve"> Texas</v>
      </c>
    </row>
    <row r="128" spans="1:4" x14ac:dyDescent="0.35">
      <c r="A128" s="56" t="s">
        <v>126</v>
      </c>
      <c r="B128" s="57">
        <v>1.98</v>
      </c>
      <c r="C128" s="57">
        <v>1.99</v>
      </c>
      <c r="D128" s="59" t="str">
        <f t="shared" si="1"/>
        <v xml:space="preserve"> California</v>
      </c>
    </row>
    <row r="129" spans="1:4" x14ac:dyDescent="0.35">
      <c r="A129" s="56" t="s">
        <v>127</v>
      </c>
      <c r="B129" s="57">
        <v>1.68</v>
      </c>
      <c r="C129" s="57">
        <v>1.7</v>
      </c>
      <c r="D129" s="59" t="str">
        <f t="shared" si="1"/>
        <v xml:space="preserve"> Alabama</v>
      </c>
    </row>
    <row r="130" spans="1:4" x14ac:dyDescent="0.35">
      <c r="A130" s="56" t="s">
        <v>128</v>
      </c>
      <c r="B130" s="57">
        <v>1.7</v>
      </c>
      <c r="C130" s="57">
        <v>1.7</v>
      </c>
      <c r="D130" s="59" t="str">
        <f t="shared" si="1"/>
        <v xml:space="preserve"> Missouri</v>
      </c>
    </row>
    <row r="131" spans="1:4" x14ac:dyDescent="0.35">
      <c r="A131" s="56" t="s">
        <v>129</v>
      </c>
      <c r="B131" s="57">
        <v>1.54</v>
      </c>
      <c r="C131" s="57">
        <v>1.63</v>
      </c>
      <c r="D131" s="59" t="str">
        <f t="shared" ref="D131:D194" si="2">RIGHT(A131,LEN(A131)-SEARCH(",",A131))</f>
        <v xml:space="preserve"> Indiana</v>
      </c>
    </row>
    <row r="132" spans="1:4" x14ac:dyDescent="0.35">
      <c r="A132" s="56" t="s">
        <v>130</v>
      </c>
      <c r="B132" s="57">
        <v>1.63</v>
      </c>
      <c r="C132" s="57">
        <v>1.69</v>
      </c>
      <c r="D132" s="59" t="str">
        <f t="shared" si="2"/>
        <v xml:space="preserve"> California</v>
      </c>
    </row>
    <row r="133" spans="1:4" x14ac:dyDescent="0.35">
      <c r="A133" s="56" t="s">
        <v>131</v>
      </c>
      <c r="B133" s="57">
        <v>1.77</v>
      </c>
      <c r="C133" s="57">
        <v>1.83</v>
      </c>
      <c r="D133" s="59" t="str">
        <f t="shared" si="2"/>
        <v xml:space="preserve"> California</v>
      </c>
    </row>
    <row r="134" spans="1:4" x14ac:dyDescent="0.35">
      <c r="A134" s="56" t="s">
        <v>132</v>
      </c>
      <c r="B134" s="57">
        <v>1.72</v>
      </c>
      <c r="C134" s="57">
        <v>1.75</v>
      </c>
      <c r="D134" s="59" t="str">
        <f t="shared" si="2"/>
        <v xml:space="preserve"> Texas</v>
      </c>
    </row>
    <row r="135" spans="1:4" x14ac:dyDescent="0.35">
      <c r="A135" s="56" t="s">
        <v>133</v>
      </c>
      <c r="B135" s="57">
        <v>1.6</v>
      </c>
      <c r="C135" s="57">
        <v>1.68</v>
      </c>
      <c r="D135" s="59" t="str">
        <f t="shared" si="2"/>
        <v xml:space="preserve"> Mississippi</v>
      </c>
    </row>
    <row r="136" spans="1:4" x14ac:dyDescent="0.35">
      <c r="A136" s="56" t="s">
        <v>134</v>
      </c>
      <c r="B136" s="57">
        <v>1.62</v>
      </c>
      <c r="C136" s="57">
        <v>1.62</v>
      </c>
      <c r="D136" s="59" t="str">
        <f t="shared" si="2"/>
        <v xml:space="preserve"> Florida</v>
      </c>
    </row>
    <row r="137" spans="1:4" x14ac:dyDescent="0.35">
      <c r="A137" s="56" t="s">
        <v>135</v>
      </c>
      <c r="B137" s="57">
        <v>0.81</v>
      </c>
      <c r="C137" s="57">
        <v>0.85</v>
      </c>
      <c r="D137" s="59" t="str">
        <f t="shared" si="2"/>
        <v xml:space="preserve"> New Jersey</v>
      </c>
    </row>
    <row r="138" spans="1:4" x14ac:dyDescent="0.35">
      <c r="A138" s="56" t="s">
        <v>136</v>
      </c>
      <c r="B138" s="57">
        <v>1.83</v>
      </c>
      <c r="C138" s="57">
        <v>1.91</v>
      </c>
      <c r="D138" s="59" t="str">
        <f t="shared" si="2"/>
        <v xml:space="preserve"> Illinois</v>
      </c>
    </row>
    <row r="139" spans="1:4" x14ac:dyDescent="0.35">
      <c r="A139" s="56" t="s">
        <v>137</v>
      </c>
      <c r="B139" s="57">
        <v>2.39</v>
      </c>
      <c r="C139" s="57">
        <v>2.3199999999999998</v>
      </c>
      <c r="D139" s="59" t="str">
        <f t="shared" si="2"/>
        <v xml:space="preserve"> California</v>
      </c>
    </row>
    <row r="140" spans="1:4" x14ac:dyDescent="0.35">
      <c r="A140" s="56" t="s">
        <v>138</v>
      </c>
      <c r="B140" s="57">
        <v>1.78</v>
      </c>
      <c r="C140" s="57">
        <v>1.72</v>
      </c>
      <c r="D140" s="59" t="str">
        <f t="shared" si="2"/>
        <v xml:space="preserve"> Kansas</v>
      </c>
    </row>
    <row r="141" spans="1:4" x14ac:dyDescent="0.35">
      <c r="A141" s="56" t="s">
        <v>139</v>
      </c>
      <c r="B141" s="57">
        <v>1.55</v>
      </c>
      <c r="C141" s="57">
        <v>1.58</v>
      </c>
      <c r="D141" s="59" t="str">
        <f t="shared" si="2"/>
        <v xml:space="preserve"> Missouri</v>
      </c>
    </row>
    <row r="142" spans="1:4" x14ac:dyDescent="0.35">
      <c r="A142" s="56" t="s">
        <v>140</v>
      </c>
      <c r="B142" s="57">
        <v>1.98</v>
      </c>
      <c r="C142" s="57">
        <v>1.85</v>
      </c>
      <c r="D142" s="59" t="str">
        <f t="shared" si="2"/>
        <v xml:space="preserve"> Washington</v>
      </c>
    </row>
    <row r="143" spans="1:4" x14ac:dyDescent="0.35">
      <c r="A143" s="56" t="s">
        <v>141</v>
      </c>
      <c r="B143" s="57">
        <v>1.72</v>
      </c>
      <c r="C143" s="57">
        <v>1.79</v>
      </c>
      <c r="D143" s="59" t="str">
        <f t="shared" si="2"/>
        <v xml:space="preserve"> Texas</v>
      </c>
    </row>
    <row r="144" spans="1:4" x14ac:dyDescent="0.35">
      <c r="A144" s="56" t="s">
        <v>142</v>
      </c>
      <c r="B144" s="57">
        <v>1.57</v>
      </c>
      <c r="C144" s="57">
        <v>1.59</v>
      </c>
      <c r="D144" s="59" t="str">
        <f t="shared" si="2"/>
        <v xml:space="preserve"> Tennessee</v>
      </c>
    </row>
    <row r="145" spans="1:4" x14ac:dyDescent="0.35">
      <c r="A145" s="56" t="s">
        <v>143</v>
      </c>
      <c r="B145" s="57">
        <v>1.6</v>
      </c>
      <c r="C145" s="57">
        <v>1.6</v>
      </c>
      <c r="D145" s="59" t="str">
        <f t="shared" si="2"/>
        <v xml:space="preserve"> Louisiana</v>
      </c>
    </row>
    <row r="146" spans="1:4" x14ac:dyDescent="0.35">
      <c r="A146" s="56" t="s">
        <v>144</v>
      </c>
      <c r="B146" s="57">
        <v>1.53</v>
      </c>
      <c r="C146" s="57">
        <v>1.54</v>
      </c>
      <c r="D146" s="59" t="str">
        <f t="shared" si="2"/>
        <v xml:space="preserve"> Florida</v>
      </c>
    </row>
    <row r="147" spans="1:4" x14ac:dyDescent="0.35">
      <c r="A147" s="56" t="s">
        <v>145</v>
      </c>
      <c r="B147" s="57">
        <v>1.85</v>
      </c>
      <c r="C147" s="57">
        <v>1.84</v>
      </c>
      <c r="D147" s="59" t="str">
        <f t="shared" si="2"/>
        <v xml:space="preserve"> Colorado</v>
      </c>
    </row>
    <row r="148" spans="1:4" x14ac:dyDescent="0.35">
      <c r="A148" s="56" t="s">
        <v>146</v>
      </c>
      <c r="B148" s="57">
        <v>1.78</v>
      </c>
      <c r="C148" s="57">
        <v>1.77</v>
      </c>
      <c r="D148" s="59" t="str">
        <f t="shared" si="2"/>
        <v xml:space="preserve"> California</v>
      </c>
    </row>
    <row r="149" spans="1:4" x14ac:dyDescent="0.35">
      <c r="A149" s="56" t="s">
        <v>147</v>
      </c>
      <c r="B149" s="57">
        <v>1.41</v>
      </c>
      <c r="C149" s="57">
        <v>1.45</v>
      </c>
      <c r="D149" s="59" t="str">
        <f t="shared" si="2"/>
        <v xml:space="preserve"> Michigan</v>
      </c>
    </row>
    <row r="150" spans="1:4" x14ac:dyDescent="0.35">
      <c r="A150" s="56" t="s">
        <v>148</v>
      </c>
      <c r="B150" s="57">
        <v>1.87</v>
      </c>
      <c r="C150" s="57">
        <v>1.85</v>
      </c>
      <c r="D150" s="59" t="str">
        <f t="shared" si="2"/>
        <v xml:space="preserve"> Texas</v>
      </c>
    </row>
    <row r="151" spans="1:4" x14ac:dyDescent="0.35">
      <c r="A151" s="56" t="s">
        <v>149</v>
      </c>
      <c r="B151" s="57">
        <v>1.75</v>
      </c>
      <c r="C151" s="57">
        <v>1.73</v>
      </c>
      <c r="D151" s="59" t="str">
        <f t="shared" si="2"/>
        <v xml:space="preserve"> New Mexico</v>
      </c>
    </row>
    <row r="152" spans="1:4" x14ac:dyDescent="0.35">
      <c r="A152" s="56" t="s">
        <v>150</v>
      </c>
      <c r="B152" s="57">
        <v>1.62</v>
      </c>
      <c r="C152" s="57">
        <v>1.63</v>
      </c>
      <c r="D152" s="59" t="str">
        <f t="shared" si="2"/>
        <v xml:space="preserve"> Nevada</v>
      </c>
    </row>
    <row r="153" spans="1:4" x14ac:dyDescent="0.35">
      <c r="A153" s="56" t="s">
        <v>151</v>
      </c>
      <c r="B153" s="57">
        <v>2.04</v>
      </c>
      <c r="C153" s="57">
        <v>2.15</v>
      </c>
      <c r="D153" s="59" t="str">
        <f t="shared" si="2"/>
        <v xml:space="preserve"> Texas</v>
      </c>
    </row>
    <row r="154" spans="1:4" x14ac:dyDescent="0.35">
      <c r="A154" s="56" t="s">
        <v>152</v>
      </c>
      <c r="B154" s="57">
        <v>1.85</v>
      </c>
      <c r="C154" s="57">
        <v>1.81</v>
      </c>
      <c r="D154" s="59" t="str">
        <f t="shared" si="2"/>
        <v xml:space="preserve"> Florida</v>
      </c>
    </row>
    <row r="155" spans="1:4" x14ac:dyDescent="0.35">
      <c r="A155" s="56" t="s">
        <v>153</v>
      </c>
      <c r="B155" s="57">
        <v>1.76</v>
      </c>
      <c r="C155" s="57">
        <v>1.78</v>
      </c>
      <c r="D155" s="59" t="str">
        <f t="shared" si="2"/>
        <v xml:space="preserve"> Texas</v>
      </c>
    </row>
    <row r="156" spans="1:4" x14ac:dyDescent="0.35">
      <c r="A156" s="56" t="s">
        <v>154</v>
      </c>
      <c r="B156" s="57">
        <v>1.64</v>
      </c>
      <c r="C156" s="57">
        <v>1.7</v>
      </c>
      <c r="D156" s="59" t="str">
        <f t="shared" si="2"/>
        <v xml:space="preserve"> Kentucky</v>
      </c>
    </row>
    <row r="157" spans="1:4" x14ac:dyDescent="0.35">
      <c r="A157" s="56" t="s">
        <v>155</v>
      </c>
      <c r="B157" s="57">
        <v>1.74</v>
      </c>
      <c r="C157" s="57">
        <v>1.78</v>
      </c>
      <c r="D157" s="59" t="str">
        <f t="shared" si="2"/>
        <v xml:space="preserve"> Nebraska</v>
      </c>
    </row>
    <row r="158" spans="1:4" x14ac:dyDescent="0.35">
      <c r="A158" s="56" t="s">
        <v>156</v>
      </c>
      <c r="B158" s="57">
        <v>1.59</v>
      </c>
      <c r="C158" s="57">
        <v>1.58</v>
      </c>
      <c r="D158" s="59" t="str">
        <f t="shared" si="2"/>
        <v xml:space="preserve"> Arkansas</v>
      </c>
    </row>
    <row r="159" spans="1:4" x14ac:dyDescent="0.35">
      <c r="A159" s="56" t="s">
        <v>157</v>
      </c>
      <c r="B159" s="57">
        <v>1.64</v>
      </c>
      <c r="C159" s="57">
        <v>1.69</v>
      </c>
      <c r="D159" s="59" t="str">
        <f t="shared" si="2"/>
        <v xml:space="preserve"> California</v>
      </c>
    </row>
    <row r="160" spans="1:4" x14ac:dyDescent="0.35">
      <c r="A160" s="56" t="s">
        <v>158</v>
      </c>
      <c r="B160" s="57">
        <v>1.59</v>
      </c>
      <c r="C160" s="57">
        <v>1.62</v>
      </c>
      <c r="D160" s="59" t="str">
        <f t="shared" si="2"/>
        <v xml:space="preserve"> California</v>
      </c>
    </row>
    <row r="161" spans="1:4" ht="28.5" x14ac:dyDescent="0.35">
      <c r="A161" s="56" t="s">
        <v>159</v>
      </c>
      <c r="B161" s="57">
        <v>1.6</v>
      </c>
      <c r="C161" s="57">
        <v>1.61</v>
      </c>
      <c r="D161" s="59" t="str">
        <f t="shared" si="2"/>
        <v xml:space="preserve"> Kentucky</v>
      </c>
    </row>
    <row r="162" spans="1:4" x14ac:dyDescent="0.35">
      <c r="A162" s="56" t="s">
        <v>160</v>
      </c>
      <c r="B162" s="57">
        <v>1.35</v>
      </c>
      <c r="C162" s="57">
        <v>1.52</v>
      </c>
      <c r="D162" s="59" t="str">
        <f t="shared" si="2"/>
        <v xml:space="preserve"> Massachusetts</v>
      </c>
    </row>
    <row r="163" spans="1:4" x14ac:dyDescent="0.35">
      <c r="A163" s="56" t="s">
        <v>161</v>
      </c>
      <c r="B163" s="57">
        <v>1.67</v>
      </c>
      <c r="C163" s="57">
        <v>1.74</v>
      </c>
      <c r="D163" s="59" t="str">
        <f t="shared" si="2"/>
        <v xml:space="preserve"> Texas</v>
      </c>
    </row>
    <row r="164" spans="1:4" x14ac:dyDescent="0.35">
      <c r="A164" s="56" t="s">
        <v>162</v>
      </c>
      <c r="B164" s="57">
        <v>1.55</v>
      </c>
      <c r="C164" s="57">
        <v>1.6</v>
      </c>
      <c r="D164" s="59" t="str">
        <f t="shared" si="2"/>
        <v xml:space="preserve"> Georgia</v>
      </c>
    </row>
    <row r="165" spans="1:4" x14ac:dyDescent="0.35">
      <c r="A165" s="56" t="s">
        <v>163</v>
      </c>
      <c r="B165" s="57">
        <v>1.51</v>
      </c>
      <c r="C165" s="57">
        <v>1.5</v>
      </c>
      <c r="D165" s="59" t="str">
        <f t="shared" si="2"/>
        <v xml:space="preserve"> Wisconsin</v>
      </c>
    </row>
    <row r="166" spans="1:4" x14ac:dyDescent="0.35">
      <c r="A166" s="56" t="s">
        <v>164</v>
      </c>
      <c r="B166" s="57">
        <v>1.6</v>
      </c>
      <c r="C166" s="57">
        <v>1.56</v>
      </c>
      <c r="D166" s="59" t="str">
        <f t="shared" si="2"/>
        <v xml:space="preserve"> New Hampshire</v>
      </c>
    </row>
    <row r="167" spans="1:4" x14ac:dyDescent="0.35">
      <c r="A167" s="56" t="s">
        <v>165</v>
      </c>
      <c r="B167" s="57">
        <v>1.72</v>
      </c>
      <c r="C167" s="57">
        <v>1.72</v>
      </c>
      <c r="D167" s="59" t="str">
        <f t="shared" si="2"/>
        <v xml:space="preserve"> Texas</v>
      </c>
    </row>
    <row r="168" spans="1:4" x14ac:dyDescent="0.35">
      <c r="A168" s="56" t="s">
        <v>166</v>
      </c>
      <c r="B168" s="57">
        <v>1.89</v>
      </c>
      <c r="C168" s="57">
        <v>1.95</v>
      </c>
      <c r="D168" s="59" t="str">
        <f t="shared" si="2"/>
        <v xml:space="preserve"> Texas</v>
      </c>
    </row>
    <row r="169" spans="1:4" x14ac:dyDescent="0.35">
      <c r="A169" s="56" t="s">
        <v>167</v>
      </c>
      <c r="B169" s="57">
        <v>1.49</v>
      </c>
      <c r="C169" s="57">
        <v>1.47</v>
      </c>
      <c r="D169" s="59" t="str">
        <f t="shared" si="2"/>
        <v xml:space="preserve"> Tennessee</v>
      </c>
    </row>
    <row r="170" spans="1:4" x14ac:dyDescent="0.35">
      <c r="A170" s="56" t="s">
        <v>168</v>
      </c>
      <c r="B170" s="57">
        <v>1.67</v>
      </c>
      <c r="C170" s="57">
        <v>1.78</v>
      </c>
      <c r="D170" s="59" t="str">
        <f t="shared" si="2"/>
        <v xml:space="preserve"> Arizona</v>
      </c>
    </row>
    <row r="171" spans="1:4" x14ac:dyDescent="0.35">
      <c r="A171" s="56" t="s">
        <v>169</v>
      </c>
      <c r="B171" s="57">
        <v>1.92</v>
      </c>
      <c r="C171" s="57">
        <v>1.96</v>
      </c>
      <c r="D171" s="59" t="str">
        <f t="shared" si="2"/>
        <v xml:space="preserve"> Texas</v>
      </c>
    </row>
    <row r="172" spans="1:4" x14ac:dyDescent="0.35">
      <c r="A172" s="56" t="s">
        <v>170</v>
      </c>
      <c r="B172" s="57">
        <v>1.6</v>
      </c>
      <c r="C172" s="57">
        <v>1.6</v>
      </c>
      <c r="D172" s="59" t="str">
        <f t="shared" si="2"/>
        <v xml:space="preserve"> Louisiana</v>
      </c>
    </row>
    <row r="173" spans="1:4" x14ac:dyDescent="0.35">
      <c r="A173" s="56" t="s">
        <v>171</v>
      </c>
      <c r="B173" s="57">
        <v>1.75</v>
      </c>
      <c r="C173" s="57">
        <v>1.71</v>
      </c>
      <c r="D173" s="59" t="str">
        <f t="shared" si="2"/>
        <v xml:space="preserve"> Florida</v>
      </c>
    </row>
    <row r="174" spans="1:4" x14ac:dyDescent="0.35">
      <c r="A174" s="56" t="s">
        <v>172</v>
      </c>
      <c r="B174" s="57">
        <v>1.19</v>
      </c>
      <c r="C174" s="57">
        <v>1.24</v>
      </c>
      <c r="D174" s="59" t="str">
        <f t="shared" si="2"/>
        <v xml:space="preserve"> Florida</v>
      </c>
    </row>
    <row r="175" spans="1:4" x14ac:dyDescent="0.35">
      <c r="A175" s="56" t="s">
        <v>173</v>
      </c>
      <c r="B175" s="57">
        <v>2.0499999999999998</v>
      </c>
      <c r="C175" s="57">
        <v>1.93</v>
      </c>
      <c r="D175" s="59" t="str">
        <f t="shared" si="2"/>
        <v xml:space="preserve"> Texas</v>
      </c>
    </row>
    <row r="176" spans="1:4" x14ac:dyDescent="0.35">
      <c r="A176" s="56" t="s">
        <v>174</v>
      </c>
      <c r="B176" s="57">
        <v>1.3</v>
      </c>
      <c r="C176" s="57">
        <v>1.34</v>
      </c>
      <c r="D176" s="59" t="str">
        <f t="shared" si="2"/>
        <v xml:space="preserve"> Wisconsin</v>
      </c>
    </row>
    <row r="177" spans="1:4" x14ac:dyDescent="0.35">
      <c r="A177" s="56" t="s">
        <v>175</v>
      </c>
      <c r="B177" s="57">
        <v>1.33</v>
      </c>
      <c r="C177" s="57">
        <v>1.35</v>
      </c>
      <c r="D177" s="59" t="str">
        <f t="shared" si="2"/>
        <v xml:space="preserve"> Minnesota</v>
      </c>
    </row>
    <row r="178" spans="1:4" x14ac:dyDescent="0.35">
      <c r="A178" s="56" t="s">
        <v>176</v>
      </c>
      <c r="B178" s="57">
        <v>1.97</v>
      </c>
      <c r="C178" s="57">
        <v>2</v>
      </c>
      <c r="D178" s="59" t="str">
        <f t="shared" si="2"/>
        <v xml:space="preserve"> Florida</v>
      </c>
    </row>
    <row r="179" spans="1:4" x14ac:dyDescent="0.35">
      <c r="A179" s="56" t="s">
        <v>177</v>
      </c>
      <c r="B179" s="57">
        <v>1.6</v>
      </c>
      <c r="C179" s="57">
        <v>1.65</v>
      </c>
      <c r="D179" s="59" t="str">
        <f t="shared" si="2"/>
        <v xml:space="preserve"> Alabama</v>
      </c>
    </row>
    <row r="180" spans="1:4" x14ac:dyDescent="0.35">
      <c r="A180" s="56" t="s">
        <v>178</v>
      </c>
      <c r="B180" s="57">
        <v>1.82</v>
      </c>
      <c r="C180" s="57">
        <v>1.86</v>
      </c>
      <c r="D180" s="59" t="str">
        <f t="shared" si="2"/>
        <v xml:space="preserve"> California</v>
      </c>
    </row>
    <row r="181" spans="1:4" x14ac:dyDescent="0.35">
      <c r="A181" s="56" t="s">
        <v>179</v>
      </c>
      <c r="B181" s="57">
        <v>1.68</v>
      </c>
      <c r="C181" s="57">
        <v>1.62</v>
      </c>
      <c r="D181" s="59" t="str">
        <f t="shared" si="2"/>
        <v xml:space="preserve"> Alabama</v>
      </c>
    </row>
    <row r="182" spans="1:4" x14ac:dyDescent="0.35">
      <c r="A182" s="56" t="s">
        <v>180</v>
      </c>
      <c r="B182" s="57">
        <v>2.2200000000000002</v>
      </c>
      <c r="C182" s="57">
        <v>2.3199999999999998</v>
      </c>
      <c r="D182" s="59" t="str">
        <f t="shared" si="2"/>
        <v xml:space="preserve"> California</v>
      </c>
    </row>
    <row r="183" spans="1:4" x14ac:dyDescent="0.35">
      <c r="A183" s="56" t="s">
        <v>181</v>
      </c>
      <c r="B183" s="57">
        <v>1.82</v>
      </c>
      <c r="C183" s="57">
        <v>1.96</v>
      </c>
      <c r="D183" s="59" t="str">
        <f t="shared" si="2"/>
        <v xml:space="preserve"> Tennessee</v>
      </c>
    </row>
    <row r="184" spans="1:4" x14ac:dyDescent="0.35">
      <c r="A184" s="56" t="s">
        <v>182</v>
      </c>
      <c r="B184" s="57">
        <v>2.12</v>
      </c>
      <c r="C184" s="57">
        <v>2.36</v>
      </c>
      <c r="D184" s="59" t="str">
        <f t="shared" si="2"/>
        <v xml:space="preserve"> California</v>
      </c>
    </row>
    <row r="185" spans="1:4" x14ac:dyDescent="0.35">
      <c r="A185" s="56" t="s">
        <v>183</v>
      </c>
      <c r="B185" s="57">
        <v>1.89</v>
      </c>
      <c r="C185" s="57">
        <v>1.91</v>
      </c>
      <c r="D185" s="59" t="str">
        <f t="shared" si="2"/>
        <v xml:space="preserve"> Illinois</v>
      </c>
    </row>
    <row r="186" spans="1:4" x14ac:dyDescent="0.35">
      <c r="A186" s="56" t="s">
        <v>184</v>
      </c>
      <c r="B186" s="57">
        <v>1.66</v>
      </c>
      <c r="C186" s="57">
        <v>1.72</v>
      </c>
      <c r="D186" s="59" t="str">
        <f t="shared" si="2"/>
        <v xml:space="preserve"> Tennessee</v>
      </c>
    </row>
    <row r="187" spans="1:4" x14ac:dyDescent="0.35">
      <c r="A187" s="56" t="s">
        <v>185</v>
      </c>
      <c r="B187" s="57">
        <v>1.01</v>
      </c>
      <c r="C187" s="57">
        <v>1.1000000000000001</v>
      </c>
      <c r="D187" s="59" t="str">
        <f t="shared" si="2"/>
        <v xml:space="preserve"> Connecticut</v>
      </c>
    </row>
    <row r="188" spans="1:4" x14ac:dyDescent="0.35">
      <c r="A188" s="56" t="s">
        <v>186</v>
      </c>
      <c r="B188" s="57">
        <v>1.28</v>
      </c>
      <c r="C188" s="57">
        <v>1.26</v>
      </c>
      <c r="D188" s="59" t="str">
        <f t="shared" si="2"/>
        <v xml:space="preserve"> Louisiana</v>
      </c>
    </row>
    <row r="189" spans="1:4" x14ac:dyDescent="0.35">
      <c r="A189" s="56" t="s">
        <v>187</v>
      </c>
      <c r="B189" s="57">
        <v>0.63</v>
      </c>
      <c r="C189" s="57">
        <v>0.63</v>
      </c>
      <c r="D189" s="59" t="str">
        <f t="shared" si="2"/>
        <v xml:space="preserve"> New York</v>
      </c>
    </row>
    <row r="190" spans="1:4" x14ac:dyDescent="0.35">
      <c r="A190" s="56" t="s">
        <v>188</v>
      </c>
      <c r="B190" s="57">
        <v>0.86</v>
      </c>
      <c r="C190" s="57">
        <v>0.89</v>
      </c>
      <c r="D190" s="59" t="str">
        <f t="shared" si="2"/>
        <v xml:space="preserve"> New Jersey</v>
      </c>
    </row>
    <row r="191" spans="1:4" x14ac:dyDescent="0.35">
      <c r="A191" s="56" t="s">
        <v>189</v>
      </c>
      <c r="B191" s="57">
        <v>1.63</v>
      </c>
      <c r="C191" s="57">
        <v>1.69</v>
      </c>
      <c r="D191" s="59" t="str">
        <f t="shared" si="2"/>
        <v xml:space="preserve"> Virginia</v>
      </c>
    </row>
    <row r="192" spans="1:4" x14ac:dyDescent="0.35">
      <c r="A192" s="56" t="s">
        <v>190</v>
      </c>
      <c r="B192" s="57">
        <v>1.58</v>
      </c>
      <c r="C192" s="57">
        <v>1.54</v>
      </c>
      <c r="D192" s="59" t="str">
        <f t="shared" si="2"/>
        <v xml:space="preserve"> Virginia</v>
      </c>
    </row>
    <row r="193" spans="1:4" x14ac:dyDescent="0.35">
      <c r="A193" s="56" t="s">
        <v>191</v>
      </c>
      <c r="B193" s="57">
        <v>1.83</v>
      </c>
      <c r="C193" s="57">
        <v>1.87</v>
      </c>
      <c r="D193" s="59" t="str">
        <f t="shared" si="2"/>
        <v xml:space="preserve"> Oklahoma</v>
      </c>
    </row>
    <row r="194" spans="1:4" x14ac:dyDescent="0.35">
      <c r="A194" s="56" t="s">
        <v>192</v>
      </c>
      <c r="B194" s="57">
        <v>1.52</v>
      </c>
      <c r="C194" s="57">
        <v>1.46</v>
      </c>
      <c r="D194" s="59" t="str">
        <f t="shared" si="2"/>
        <v xml:space="preserve"> South Carolina</v>
      </c>
    </row>
    <row r="195" spans="1:4" x14ac:dyDescent="0.35">
      <c r="A195" s="56" t="s">
        <v>193</v>
      </c>
      <c r="B195" s="57">
        <v>1.84</v>
      </c>
      <c r="C195" s="57">
        <v>1.89</v>
      </c>
      <c r="D195" s="59" t="str">
        <f t="shared" ref="D195:D258" si="3">RIGHT(A195,LEN(A195)-SEARCH(",",A195))</f>
        <v xml:space="preserve"> Nevada</v>
      </c>
    </row>
    <row r="196" spans="1:4" x14ac:dyDescent="0.35">
      <c r="A196" s="56" t="s">
        <v>194</v>
      </c>
      <c r="B196" s="57">
        <v>2.21</v>
      </c>
      <c r="C196" s="57">
        <v>2.27</v>
      </c>
      <c r="D196" s="59" t="str">
        <f t="shared" si="3"/>
        <v xml:space="preserve"> California</v>
      </c>
    </row>
    <row r="197" spans="1:4" x14ac:dyDescent="0.35">
      <c r="A197" s="56" t="s">
        <v>195</v>
      </c>
      <c r="B197" s="57">
        <v>1.44</v>
      </c>
      <c r="C197" s="57">
        <v>1.45</v>
      </c>
      <c r="D197" s="59" t="str">
        <f t="shared" si="3"/>
        <v xml:space="preserve"> California</v>
      </c>
    </row>
    <row r="198" spans="1:4" x14ac:dyDescent="0.35">
      <c r="A198" s="56" t="s">
        <v>196</v>
      </c>
      <c r="B198" s="57">
        <v>1.89</v>
      </c>
      <c r="C198" s="57">
        <v>1.92</v>
      </c>
      <c r="D198" s="59" t="str">
        <f t="shared" si="3"/>
        <v xml:space="preserve"> California</v>
      </c>
    </row>
    <row r="199" spans="1:4" x14ac:dyDescent="0.35">
      <c r="A199" s="56" t="s">
        <v>197</v>
      </c>
      <c r="B199" s="57">
        <v>1.83</v>
      </c>
      <c r="C199" s="57">
        <v>1.78</v>
      </c>
      <c r="D199" s="59" t="str">
        <f t="shared" si="3"/>
        <v xml:space="preserve"> Texas</v>
      </c>
    </row>
    <row r="200" spans="1:4" x14ac:dyDescent="0.35">
      <c r="A200" s="56" t="s">
        <v>198</v>
      </c>
      <c r="B200" s="57">
        <v>1.78</v>
      </c>
      <c r="C200" s="57">
        <v>1.82</v>
      </c>
      <c r="D200" s="59" t="str">
        <f t="shared" si="3"/>
        <v xml:space="preserve"> Oklahoma</v>
      </c>
    </row>
    <row r="201" spans="1:4" x14ac:dyDescent="0.35">
      <c r="A201" s="56" t="s">
        <v>199</v>
      </c>
      <c r="B201" s="57">
        <v>2.0099999999999998</v>
      </c>
      <c r="C201" s="57">
        <v>2.0099999999999998</v>
      </c>
      <c r="D201" s="59" t="str">
        <f t="shared" si="3"/>
        <v xml:space="preserve"> Kansas</v>
      </c>
    </row>
    <row r="202" spans="1:4" x14ac:dyDescent="0.35">
      <c r="A202" s="56" t="s">
        <v>200</v>
      </c>
      <c r="B202" s="57">
        <v>1.68</v>
      </c>
      <c r="C202" s="57">
        <v>1.66</v>
      </c>
      <c r="D202" s="59" t="str">
        <f t="shared" si="3"/>
        <v xml:space="preserve"> Nebraska</v>
      </c>
    </row>
    <row r="203" spans="1:4" x14ac:dyDescent="0.35">
      <c r="A203" s="56" t="s">
        <v>201</v>
      </c>
      <c r="B203" s="57">
        <v>2.04</v>
      </c>
      <c r="C203" s="57">
        <v>2.15</v>
      </c>
      <c r="D203" s="59" t="str">
        <f t="shared" si="3"/>
        <v xml:space="preserve"> California</v>
      </c>
    </row>
    <row r="204" spans="1:4" x14ac:dyDescent="0.35">
      <c r="A204" s="56" t="s">
        <v>202</v>
      </c>
      <c r="B204" s="57">
        <v>2.12</v>
      </c>
      <c r="C204" s="57">
        <v>2.16</v>
      </c>
      <c r="D204" s="59" t="str">
        <f t="shared" si="3"/>
        <v xml:space="preserve"> California</v>
      </c>
    </row>
    <row r="205" spans="1:4" x14ac:dyDescent="0.35">
      <c r="A205" s="56" t="s">
        <v>203</v>
      </c>
      <c r="B205" s="57">
        <v>1.45</v>
      </c>
      <c r="C205" s="57">
        <v>1.5</v>
      </c>
      <c r="D205" s="59" t="str">
        <f t="shared" si="3"/>
        <v xml:space="preserve"> Florida</v>
      </c>
    </row>
    <row r="206" spans="1:4" x14ac:dyDescent="0.35">
      <c r="A206" s="56" t="s">
        <v>204</v>
      </c>
      <c r="B206" s="57">
        <v>1.85</v>
      </c>
      <c r="C206" s="57">
        <v>1.85</v>
      </c>
      <c r="D206" s="59" t="str">
        <f t="shared" si="3"/>
        <v xml:space="preserve"> Kansas</v>
      </c>
    </row>
    <row r="207" spans="1:4" x14ac:dyDescent="0.35">
      <c r="A207" s="56" t="s">
        <v>205</v>
      </c>
      <c r="B207" s="57">
        <v>2.2000000000000002</v>
      </c>
      <c r="C207" s="57">
        <v>2.1</v>
      </c>
      <c r="D207" s="59" t="str">
        <f t="shared" si="3"/>
        <v xml:space="preserve"> California</v>
      </c>
    </row>
    <row r="208" spans="1:4" x14ac:dyDescent="0.35">
      <c r="A208" s="56" t="s">
        <v>206</v>
      </c>
      <c r="B208" s="57">
        <v>1.6</v>
      </c>
      <c r="C208" s="57">
        <v>1.75</v>
      </c>
      <c r="D208" s="59" t="str">
        <f t="shared" si="3"/>
        <v xml:space="preserve"> Florida</v>
      </c>
    </row>
    <row r="209" spans="1:4" x14ac:dyDescent="0.35">
      <c r="A209" s="56" t="s">
        <v>207</v>
      </c>
      <c r="B209" s="57">
        <v>1.95</v>
      </c>
      <c r="C209" s="57">
        <v>2.02</v>
      </c>
      <c r="D209" s="59" t="str">
        <f t="shared" si="3"/>
        <v xml:space="preserve"> California</v>
      </c>
    </row>
    <row r="210" spans="1:4" x14ac:dyDescent="0.35">
      <c r="A210" s="56" t="s">
        <v>208</v>
      </c>
      <c r="B210" s="57">
        <v>1.41</v>
      </c>
      <c r="C210" s="57">
        <v>1.5</v>
      </c>
      <c r="D210" s="59" t="str">
        <f t="shared" si="3"/>
        <v xml:space="preserve"> Nevada</v>
      </c>
    </row>
    <row r="211" spans="1:4" x14ac:dyDescent="0.35">
      <c r="A211" s="56" t="s">
        <v>209</v>
      </c>
      <c r="B211" s="57">
        <v>1.62</v>
      </c>
      <c r="C211" s="57">
        <v>1.54</v>
      </c>
      <c r="D211" s="59" t="str">
        <f t="shared" si="3"/>
        <v xml:space="preserve"> California</v>
      </c>
    </row>
    <row r="212" spans="1:4" x14ac:dyDescent="0.35">
      <c r="A212" s="56" t="s">
        <v>210</v>
      </c>
      <c r="B212" s="57">
        <v>1.78</v>
      </c>
      <c r="C212" s="57">
        <v>1.88</v>
      </c>
      <c r="D212" s="59" t="str">
        <f t="shared" si="3"/>
        <v xml:space="preserve"> Texas</v>
      </c>
    </row>
    <row r="213" spans="1:4" x14ac:dyDescent="0.35">
      <c r="A213" s="56" t="s">
        <v>211</v>
      </c>
      <c r="B213" s="57">
        <v>1.05</v>
      </c>
      <c r="C213" s="57">
        <v>1</v>
      </c>
      <c r="D213" s="59" t="str">
        <f t="shared" si="3"/>
        <v xml:space="preserve"> New Jersey</v>
      </c>
    </row>
    <row r="214" spans="1:4" x14ac:dyDescent="0.35">
      <c r="A214" s="56" t="s">
        <v>212</v>
      </c>
      <c r="B214" s="57">
        <v>1.99</v>
      </c>
      <c r="C214" s="57">
        <v>2.1800000000000002</v>
      </c>
      <c r="D214" s="59" t="str">
        <f t="shared" si="3"/>
        <v xml:space="preserve"> Texas</v>
      </c>
    </row>
    <row r="215" spans="1:4" x14ac:dyDescent="0.35">
      <c r="A215" s="56" t="s">
        <v>213</v>
      </c>
      <c r="B215" s="57">
        <v>1.83</v>
      </c>
      <c r="C215" s="57">
        <v>1.83</v>
      </c>
      <c r="D215" s="59" t="str">
        <f t="shared" si="3"/>
        <v xml:space="preserve"> Florida</v>
      </c>
    </row>
    <row r="216" spans="1:4" x14ac:dyDescent="0.35">
      <c r="A216" s="56" t="s">
        <v>214</v>
      </c>
      <c r="B216" s="57">
        <v>1.85</v>
      </c>
      <c r="C216" s="57">
        <v>1.91</v>
      </c>
      <c r="D216" s="59" t="str">
        <f t="shared" si="3"/>
        <v xml:space="preserve"> Arizona</v>
      </c>
    </row>
    <row r="217" spans="1:4" x14ac:dyDescent="0.35">
      <c r="A217" s="56" t="s">
        <v>215</v>
      </c>
      <c r="B217" s="57">
        <v>1.44</v>
      </c>
      <c r="C217" s="57">
        <v>1.45</v>
      </c>
      <c r="D217" s="59" t="str">
        <f t="shared" si="3"/>
        <v xml:space="preserve"> Illinois</v>
      </c>
    </row>
    <row r="218" spans="1:4" x14ac:dyDescent="0.35">
      <c r="A218" s="56" t="s">
        <v>216</v>
      </c>
      <c r="B218" s="57">
        <v>1.03</v>
      </c>
      <c r="C218" s="57">
        <v>1.05</v>
      </c>
      <c r="D218" s="59" t="str">
        <f t="shared" si="3"/>
        <v xml:space="preserve"> Pennsylvania</v>
      </c>
    </row>
    <row r="219" spans="1:4" x14ac:dyDescent="0.35">
      <c r="A219" s="56" t="s">
        <v>217</v>
      </c>
      <c r="B219" s="57">
        <v>1.66</v>
      </c>
      <c r="C219" s="57">
        <v>1.71</v>
      </c>
      <c r="D219" s="59" t="str">
        <f t="shared" si="3"/>
        <v xml:space="preserve"> Arizona</v>
      </c>
    </row>
    <row r="220" spans="1:4" x14ac:dyDescent="0.35">
      <c r="A220" s="56" t="s">
        <v>218</v>
      </c>
      <c r="B220" s="57">
        <v>1.18</v>
      </c>
      <c r="C220" s="57">
        <v>1.1599999999999999</v>
      </c>
      <c r="D220" s="59" t="str">
        <f t="shared" si="3"/>
        <v xml:space="preserve"> Pennsylvania</v>
      </c>
    </row>
    <row r="221" spans="1:4" x14ac:dyDescent="0.35">
      <c r="A221" s="56" t="s">
        <v>219</v>
      </c>
      <c r="B221" s="57">
        <v>1.9</v>
      </c>
      <c r="C221" s="57">
        <v>1.93</v>
      </c>
      <c r="D221" s="59" t="str">
        <f t="shared" si="3"/>
        <v xml:space="preserve"> Texas</v>
      </c>
    </row>
    <row r="222" spans="1:4" x14ac:dyDescent="0.35">
      <c r="A222" s="56" t="s">
        <v>220</v>
      </c>
      <c r="B222" s="57">
        <v>2.0699999999999998</v>
      </c>
      <c r="C222" s="57">
        <v>2.27</v>
      </c>
      <c r="D222" s="59" t="str">
        <f t="shared" si="3"/>
        <v xml:space="preserve"> California</v>
      </c>
    </row>
    <row r="223" spans="1:4" x14ac:dyDescent="0.35">
      <c r="A223" s="56" t="s">
        <v>221</v>
      </c>
      <c r="B223" s="57">
        <v>1.49</v>
      </c>
      <c r="C223" s="57">
        <v>1.44</v>
      </c>
      <c r="D223" s="59" t="str">
        <f t="shared" si="3"/>
        <v xml:space="preserve"> Florida</v>
      </c>
    </row>
    <row r="224" spans="1:4" x14ac:dyDescent="0.35">
      <c r="A224" s="56" t="s">
        <v>222</v>
      </c>
      <c r="B224" s="57">
        <v>1.76</v>
      </c>
      <c r="C224" s="57">
        <v>1.79</v>
      </c>
      <c r="D224" s="59" t="str">
        <f t="shared" si="3"/>
        <v xml:space="preserve"> Florida</v>
      </c>
    </row>
    <row r="225" spans="1:4" x14ac:dyDescent="0.35">
      <c r="A225" s="56" t="s">
        <v>223</v>
      </c>
      <c r="B225" s="57">
        <v>1.49</v>
      </c>
      <c r="C225" s="57">
        <v>1.49</v>
      </c>
      <c r="D225" s="59" t="str">
        <f t="shared" si="3"/>
        <v xml:space="preserve"> Oregon</v>
      </c>
    </row>
    <row r="226" spans="1:4" x14ac:dyDescent="0.35">
      <c r="A226" s="56" t="s">
        <v>224</v>
      </c>
      <c r="B226" s="57">
        <v>1.21</v>
      </c>
      <c r="C226" s="57">
        <v>1.27</v>
      </c>
      <c r="D226" s="59" t="str">
        <f t="shared" si="3"/>
        <v xml:space="preserve"> Rhode Island</v>
      </c>
    </row>
    <row r="227" spans="1:4" x14ac:dyDescent="0.35">
      <c r="A227" s="56" t="s">
        <v>225</v>
      </c>
      <c r="B227" s="57">
        <v>2.11</v>
      </c>
      <c r="C227" s="57">
        <v>2.17</v>
      </c>
      <c r="D227" s="59" t="str">
        <f t="shared" si="3"/>
        <v xml:space="preserve"> Utah</v>
      </c>
    </row>
    <row r="228" spans="1:4" x14ac:dyDescent="0.35">
      <c r="A228" s="56" t="s">
        <v>226</v>
      </c>
      <c r="B228" s="57">
        <v>1.63</v>
      </c>
      <c r="C228" s="57">
        <v>1.67</v>
      </c>
      <c r="D228" s="59" t="str">
        <f t="shared" si="3"/>
        <v xml:space="preserve"> Colorado</v>
      </c>
    </row>
    <row r="229" spans="1:4" x14ac:dyDescent="0.35">
      <c r="A229" s="56" t="s">
        <v>227</v>
      </c>
      <c r="B229" s="57">
        <v>1.69</v>
      </c>
      <c r="C229" s="57">
        <v>1.74</v>
      </c>
      <c r="D229" s="59" t="str">
        <f t="shared" si="3"/>
        <v xml:space="preserve"> North Carolina</v>
      </c>
    </row>
    <row r="230" spans="1:4" x14ac:dyDescent="0.35">
      <c r="A230" s="56" t="s">
        <v>228</v>
      </c>
      <c r="B230" s="57">
        <v>2.15</v>
      </c>
      <c r="C230" s="57">
        <v>2.12</v>
      </c>
      <c r="D230" s="59" t="str">
        <f t="shared" si="3"/>
        <v xml:space="preserve"> California</v>
      </c>
    </row>
    <row r="231" spans="1:4" x14ac:dyDescent="0.35">
      <c r="A231" s="56" t="s">
        <v>229</v>
      </c>
      <c r="B231" s="57">
        <v>1.64</v>
      </c>
      <c r="C231" s="57">
        <v>1.73</v>
      </c>
      <c r="D231" s="59" t="str">
        <f t="shared" si="3"/>
        <v xml:space="preserve"> Nevada</v>
      </c>
    </row>
    <row r="232" spans="1:4" x14ac:dyDescent="0.35">
      <c r="A232" s="56" t="s">
        <v>230</v>
      </c>
      <c r="B232" s="57">
        <v>1.78</v>
      </c>
      <c r="C232" s="57">
        <v>1.87</v>
      </c>
      <c r="D232" s="59" t="str">
        <f t="shared" si="3"/>
        <v xml:space="preserve"> Washington</v>
      </c>
    </row>
    <row r="233" spans="1:4" x14ac:dyDescent="0.35">
      <c r="A233" s="56" t="s">
        <v>231</v>
      </c>
      <c r="B233" s="57">
        <v>2.2200000000000002</v>
      </c>
      <c r="C233" s="57">
        <v>2.2200000000000002</v>
      </c>
      <c r="D233" s="59" t="str">
        <f t="shared" si="3"/>
        <v xml:space="preserve"> California</v>
      </c>
    </row>
    <row r="234" spans="1:4" x14ac:dyDescent="0.35">
      <c r="A234" s="56" t="s">
        <v>232</v>
      </c>
      <c r="B234" s="57">
        <v>1.91</v>
      </c>
      <c r="C234" s="57">
        <v>1.84</v>
      </c>
      <c r="D234" s="59" t="str">
        <f t="shared" si="3"/>
        <v xml:space="preserve"> Texas</v>
      </c>
    </row>
    <row r="235" spans="1:4" x14ac:dyDescent="0.35">
      <c r="A235" s="56" t="s">
        <v>233</v>
      </c>
      <c r="B235" s="57">
        <v>1.68</v>
      </c>
      <c r="C235" s="57">
        <v>1.89</v>
      </c>
      <c r="D235" s="59" t="str">
        <f t="shared" si="3"/>
        <v xml:space="preserve"> California</v>
      </c>
    </row>
    <row r="236" spans="1:4" x14ac:dyDescent="0.35">
      <c r="A236" s="56" t="s">
        <v>234</v>
      </c>
      <c r="B236" s="57">
        <v>1.39</v>
      </c>
      <c r="C236" s="57">
        <v>1.42</v>
      </c>
      <c r="D236" s="59" t="str">
        <f t="shared" si="3"/>
        <v xml:space="preserve"> Virginia</v>
      </c>
    </row>
    <row r="237" spans="1:4" x14ac:dyDescent="0.35">
      <c r="A237" s="56" t="s">
        <v>235</v>
      </c>
      <c r="B237" s="57">
        <v>2.0499999999999998</v>
      </c>
      <c r="C237" s="57">
        <v>2.04</v>
      </c>
      <c r="D237" s="59" t="str">
        <f t="shared" si="3"/>
        <v xml:space="preserve"> California</v>
      </c>
    </row>
    <row r="238" spans="1:4" x14ac:dyDescent="0.35">
      <c r="A238" s="56" t="s">
        <v>236</v>
      </c>
      <c r="B238" s="57">
        <v>1.68</v>
      </c>
      <c r="C238" s="57">
        <v>1.68</v>
      </c>
      <c r="D238" s="59" t="str">
        <f t="shared" si="3"/>
        <v xml:space="preserve"> Minnesota</v>
      </c>
    </row>
    <row r="239" spans="1:4" x14ac:dyDescent="0.35">
      <c r="A239" s="56" t="s">
        <v>237</v>
      </c>
      <c r="B239" s="57">
        <v>1.1000000000000001</v>
      </c>
      <c r="C239" s="57">
        <v>1.1399999999999999</v>
      </c>
      <c r="D239" s="59" t="str">
        <f t="shared" si="3"/>
        <v xml:space="preserve"> New York</v>
      </c>
    </row>
    <row r="240" spans="1:4" x14ac:dyDescent="0.35">
      <c r="A240" s="56" t="s">
        <v>238</v>
      </c>
      <c r="B240" s="57">
        <v>1.54</v>
      </c>
      <c r="C240" s="57">
        <v>1.46</v>
      </c>
      <c r="D240" s="59" t="str">
        <f t="shared" si="3"/>
        <v xml:space="preserve"> Illinois</v>
      </c>
    </row>
    <row r="241" spans="1:4" x14ac:dyDescent="0.35">
      <c r="A241" s="56" t="s">
        <v>239</v>
      </c>
      <c r="B241" s="57">
        <v>1.87</v>
      </c>
      <c r="C241" s="57">
        <v>1.95</v>
      </c>
      <c r="D241" s="59" t="str">
        <f t="shared" si="3"/>
        <v xml:space="preserve"> California</v>
      </c>
    </row>
    <row r="242" spans="1:4" x14ac:dyDescent="0.35">
      <c r="A242" s="56" t="s">
        <v>240</v>
      </c>
      <c r="B242" s="57">
        <v>1.93</v>
      </c>
      <c r="C242" s="57">
        <v>1.99</v>
      </c>
      <c r="D242" s="59" t="str">
        <f t="shared" si="3"/>
        <v xml:space="preserve"> Texas</v>
      </c>
    </row>
    <row r="243" spans="1:4" x14ac:dyDescent="0.35">
      <c r="A243" s="56" t="s">
        <v>241</v>
      </c>
      <c r="B243" s="57">
        <v>1.61</v>
      </c>
      <c r="C243" s="57">
        <v>1.65</v>
      </c>
      <c r="D243" s="59" t="str">
        <f t="shared" si="3"/>
        <v xml:space="preserve"> California</v>
      </c>
    </row>
    <row r="244" spans="1:4" x14ac:dyDescent="0.35">
      <c r="A244" s="56" t="s">
        <v>242</v>
      </c>
      <c r="B244" s="57">
        <v>1.7</v>
      </c>
      <c r="C244" s="57">
        <v>1.71</v>
      </c>
      <c r="D244" s="59" t="str">
        <f t="shared" si="3"/>
        <v xml:space="preserve"> Oregon</v>
      </c>
    </row>
    <row r="245" spans="1:4" x14ac:dyDescent="0.35">
      <c r="A245" s="56" t="s">
        <v>243</v>
      </c>
      <c r="B245" s="57">
        <v>1.96</v>
      </c>
      <c r="C245" s="57">
        <v>2.09</v>
      </c>
      <c r="D245" s="59" t="str">
        <f t="shared" si="3"/>
        <v xml:space="preserve"> California</v>
      </c>
    </row>
    <row r="246" spans="1:4" x14ac:dyDescent="0.35">
      <c r="A246" s="56" t="s">
        <v>244</v>
      </c>
      <c r="B246" s="57">
        <v>1.6</v>
      </c>
      <c r="C246" s="57">
        <v>1.62</v>
      </c>
      <c r="D246" s="59" t="str">
        <f t="shared" si="3"/>
        <v xml:space="preserve"> Utah</v>
      </c>
    </row>
    <row r="247" spans="1:4" x14ac:dyDescent="0.35">
      <c r="A247" s="56" t="s">
        <v>245</v>
      </c>
      <c r="B247" s="57">
        <v>1.64</v>
      </c>
      <c r="C247" s="57">
        <v>1.66</v>
      </c>
      <c r="D247" s="59" t="str">
        <f t="shared" si="3"/>
        <v xml:space="preserve"> Texas</v>
      </c>
    </row>
    <row r="248" spans="1:4" x14ac:dyDescent="0.35">
      <c r="A248" s="56" t="s">
        <v>246</v>
      </c>
      <c r="B248" s="57">
        <v>1.68</v>
      </c>
      <c r="C248" s="57">
        <v>1.71</v>
      </c>
      <c r="D248" s="59" t="str">
        <f t="shared" si="3"/>
        <v xml:space="preserve"> Texas</v>
      </c>
    </row>
    <row r="249" spans="1:4" x14ac:dyDescent="0.35">
      <c r="A249" s="56" t="s">
        <v>247</v>
      </c>
      <c r="B249" s="57">
        <v>1.71</v>
      </c>
      <c r="C249" s="57">
        <v>1.8</v>
      </c>
      <c r="D249" s="59" t="str">
        <f t="shared" si="3"/>
        <v xml:space="preserve"> California</v>
      </c>
    </row>
    <row r="250" spans="1:4" x14ac:dyDescent="0.35">
      <c r="A250" s="56" t="s">
        <v>248</v>
      </c>
      <c r="B250" s="57">
        <v>1.85</v>
      </c>
      <c r="C250" s="57">
        <v>1.91</v>
      </c>
      <c r="D250" s="59" t="str">
        <f t="shared" si="3"/>
        <v xml:space="preserve"> California</v>
      </c>
    </row>
    <row r="251" spans="1:4" x14ac:dyDescent="0.35">
      <c r="A251" s="56" t="s">
        <v>249</v>
      </c>
      <c r="B251" s="57">
        <v>1.76</v>
      </c>
      <c r="C251" s="57">
        <v>1.8</v>
      </c>
      <c r="D251" s="59" t="str">
        <f t="shared" si="3"/>
        <v xml:space="preserve"> California</v>
      </c>
    </row>
    <row r="252" spans="1:4" x14ac:dyDescent="0.35">
      <c r="A252" s="56" t="s">
        <v>250</v>
      </c>
      <c r="B252" s="57">
        <v>1.07</v>
      </c>
      <c r="C252" s="57">
        <v>1.1000000000000001</v>
      </c>
      <c r="D252" s="59" t="str">
        <f t="shared" si="3"/>
        <v xml:space="preserve"> California</v>
      </c>
    </row>
    <row r="253" spans="1:4" x14ac:dyDescent="0.35">
      <c r="A253" s="56" t="s">
        <v>251</v>
      </c>
      <c r="B253" s="57">
        <v>2.0699999999999998</v>
      </c>
      <c r="C253" s="57">
        <v>2.12</v>
      </c>
      <c r="D253" s="59" t="str">
        <f t="shared" si="3"/>
        <v xml:space="preserve"> California</v>
      </c>
    </row>
    <row r="254" spans="1:4" x14ac:dyDescent="0.35">
      <c r="A254" s="56" t="s">
        <v>252</v>
      </c>
      <c r="B254" s="57">
        <v>1.84</v>
      </c>
      <c r="C254" s="57">
        <v>1.87</v>
      </c>
      <c r="D254" s="59" t="str">
        <f t="shared" si="3"/>
        <v xml:space="preserve"> California</v>
      </c>
    </row>
    <row r="255" spans="1:4" x14ac:dyDescent="0.35">
      <c r="A255" s="56" t="s">
        <v>253</v>
      </c>
      <c r="B255" s="57">
        <v>1.57</v>
      </c>
      <c r="C255" s="57">
        <v>1.57</v>
      </c>
      <c r="D255" s="59" t="str">
        <f t="shared" si="3"/>
        <v xml:space="preserve"> Georgia</v>
      </c>
    </row>
    <row r="256" spans="1:4" x14ac:dyDescent="0.35">
      <c r="A256" s="56" t="s">
        <v>254</v>
      </c>
      <c r="B256" s="57">
        <v>2.21</v>
      </c>
      <c r="C256" s="57">
        <v>2.25</v>
      </c>
      <c r="D256" s="59" t="str">
        <f t="shared" si="3"/>
        <v xml:space="preserve"> California</v>
      </c>
    </row>
    <row r="257" spans="1:4" x14ac:dyDescent="0.35">
      <c r="A257" s="56" t="s">
        <v>255</v>
      </c>
      <c r="B257" s="57">
        <v>1.87</v>
      </c>
      <c r="C257" s="57">
        <v>1.81</v>
      </c>
      <c r="D257" s="59" t="str">
        <f t="shared" si="3"/>
        <v xml:space="preserve"> California</v>
      </c>
    </row>
    <row r="258" spans="1:4" x14ac:dyDescent="0.35">
      <c r="A258" s="56" t="s">
        <v>256</v>
      </c>
      <c r="B258" s="57">
        <v>2.06</v>
      </c>
      <c r="C258" s="57">
        <v>2.15</v>
      </c>
      <c r="D258" s="59" t="str">
        <f t="shared" si="3"/>
        <v xml:space="preserve"> California</v>
      </c>
    </row>
    <row r="259" spans="1:4" x14ac:dyDescent="0.35">
      <c r="A259" s="56" t="s">
        <v>257</v>
      </c>
      <c r="B259" s="57">
        <v>2</v>
      </c>
      <c r="C259" s="57">
        <v>1.98</v>
      </c>
      <c r="D259" s="59" t="str">
        <f t="shared" ref="D259:D318" si="4">RIGHT(A259,LEN(A259)-SEARCH(",",A259))</f>
        <v xml:space="preserve"> California</v>
      </c>
    </row>
    <row r="260" spans="1:4" x14ac:dyDescent="0.35">
      <c r="A260" s="56" t="s">
        <v>258</v>
      </c>
      <c r="B260" s="57">
        <v>1.86</v>
      </c>
      <c r="C260" s="57">
        <v>1.88</v>
      </c>
      <c r="D260" s="59" t="str">
        <f t="shared" si="4"/>
        <v xml:space="preserve"> California</v>
      </c>
    </row>
    <row r="261" spans="1:4" x14ac:dyDescent="0.35">
      <c r="A261" s="56" t="s">
        <v>259</v>
      </c>
      <c r="B261" s="57">
        <v>1.45</v>
      </c>
      <c r="C261" s="57">
        <v>1.43</v>
      </c>
      <c r="D261" s="59" t="str">
        <f t="shared" si="4"/>
        <v xml:space="preserve"> Georgia</v>
      </c>
    </row>
    <row r="262" spans="1:4" x14ac:dyDescent="0.35">
      <c r="A262" s="56" t="s">
        <v>260</v>
      </c>
      <c r="B262" s="57">
        <v>1.67</v>
      </c>
      <c r="C262" s="57">
        <v>1.7</v>
      </c>
      <c r="D262" s="59" t="str">
        <f t="shared" si="4"/>
        <v xml:space="preserve"> Arizona</v>
      </c>
    </row>
    <row r="263" spans="1:4" x14ac:dyDescent="0.35">
      <c r="A263" s="56" t="s">
        <v>261</v>
      </c>
      <c r="B263" s="57">
        <v>1.4</v>
      </c>
      <c r="C263" s="57">
        <v>1.39</v>
      </c>
      <c r="D263" s="59" t="str">
        <f t="shared" si="4"/>
        <v xml:space="preserve"> Washington</v>
      </c>
    </row>
    <row r="264" spans="1:4" x14ac:dyDescent="0.35">
      <c r="A264" s="56" t="s">
        <v>262</v>
      </c>
      <c r="B264" s="57">
        <v>1.53</v>
      </c>
      <c r="C264" s="57">
        <v>1.5</v>
      </c>
      <c r="D264" s="59" t="str">
        <f t="shared" si="4"/>
        <v xml:space="preserve"> Louisiana</v>
      </c>
    </row>
    <row r="265" spans="1:4" x14ac:dyDescent="0.35">
      <c r="A265" s="56" t="s">
        <v>263</v>
      </c>
      <c r="B265" s="57">
        <v>2.2599999999999998</v>
      </c>
      <c r="C265" s="57">
        <v>2.29</v>
      </c>
      <c r="D265" s="59" t="str">
        <f t="shared" si="4"/>
        <v xml:space="preserve"> California</v>
      </c>
    </row>
    <row r="266" spans="1:4" x14ac:dyDescent="0.35">
      <c r="A266" s="56" t="s">
        <v>264</v>
      </c>
      <c r="B266" s="57">
        <v>1.79</v>
      </c>
      <c r="C266" s="57">
        <v>1.82</v>
      </c>
      <c r="D266" s="59" t="str">
        <f t="shared" si="4"/>
        <v xml:space="preserve"> South Dakota</v>
      </c>
    </row>
    <row r="267" spans="1:4" x14ac:dyDescent="0.35">
      <c r="A267" s="56" t="s">
        <v>265</v>
      </c>
      <c r="B267" s="57">
        <v>1.44</v>
      </c>
      <c r="C267" s="57">
        <v>1.43</v>
      </c>
      <c r="D267" s="59" t="str">
        <f t="shared" si="4"/>
        <v xml:space="preserve"> Indiana</v>
      </c>
    </row>
    <row r="268" spans="1:4" x14ac:dyDescent="0.35">
      <c r="A268" s="56" t="s">
        <v>266</v>
      </c>
      <c r="B268" s="57">
        <v>1.68</v>
      </c>
      <c r="C268" s="57">
        <v>1.66</v>
      </c>
      <c r="D268" s="59" t="str">
        <f t="shared" si="4"/>
        <v xml:space="preserve"> Washington</v>
      </c>
    </row>
    <row r="269" spans="1:4" x14ac:dyDescent="0.35">
      <c r="A269" s="56" t="s">
        <v>267</v>
      </c>
      <c r="B269" s="57">
        <v>1.65</v>
      </c>
      <c r="C269" s="57">
        <v>1.75</v>
      </c>
      <c r="D269" s="59" t="str">
        <f t="shared" si="4"/>
        <v xml:space="preserve"> Florida</v>
      </c>
    </row>
    <row r="270" spans="1:4" x14ac:dyDescent="0.35">
      <c r="A270" s="56" t="s">
        <v>268</v>
      </c>
      <c r="B270" s="57">
        <v>1.64</v>
      </c>
      <c r="C270" s="57">
        <v>1.62</v>
      </c>
      <c r="D270" s="59" t="str">
        <f t="shared" si="4"/>
        <v xml:space="preserve"> Nevada</v>
      </c>
    </row>
    <row r="271" spans="1:4" x14ac:dyDescent="0.35">
      <c r="A271" s="56" t="s">
        <v>269</v>
      </c>
      <c r="B271" s="57">
        <v>1.52</v>
      </c>
      <c r="C271" s="57">
        <v>1.52</v>
      </c>
      <c r="D271" s="59" t="str">
        <f t="shared" si="4"/>
        <v xml:space="preserve"> Illinois</v>
      </c>
    </row>
    <row r="272" spans="1:4" x14ac:dyDescent="0.35">
      <c r="A272" s="56" t="s">
        <v>270</v>
      </c>
      <c r="B272" s="57">
        <v>1.31</v>
      </c>
      <c r="C272" s="57">
        <v>1.26</v>
      </c>
      <c r="D272" s="59" t="str">
        <f t="shared" si="4"/>
        <v xml:space="preserve"> Massachusetts</v>
      </c>
    </row>
    <row r="273" spans="1:4" x14ac:dyDescent="0.35">
      <c r="A273" s="56" t="s">
        <v>271</v>
      </c>
      <c r="B273" s="57">
        <v>1.56</v>
      </c>
      <c r="C273" s="57">
        <v>1.56</v>
      </c>
      <c r="D273" s="59" t="str">
        <f t="shared" si="4"/>
        <v xml:space="preserve"> Missouri</v>
      </c>
    </row>
    <row r="274" spans="1:4" x14ac:dyDescent="0.35">
      <c r="A274" s="56" t="s">
        <v>272</v>
      </c>
      <c r="B274" s="57">
        <v>1.25</v>
      </c>
      <c r="C274" s="57">
        <v>1.27</v>
      </c>
      <c r="D274" s="59" t="str">
        <f t="shared" si="4"/>
        <v xml:space="preserve"> Missouri</v>
      </c>
    </row>
    <row r="275" spans="1:4" x14ac:dyDescent="0.35">
      <c r="A275" s="56" t="s">
        <v>273</v>
      </c>
      <c r="B275" s="57">
        <v>1.52</v>
      </c>
      <c r="C275" s="57">
        <v>1.52</v>
      </c>
      <c r="D275" s="59" t="str">
        <f t="shared" si="4"/>
        <v xml:space="preserve"> Minnesota</v>
      </c>
    </row>
    <row r="276" spans="1:4" x14ac:dyDescent="0.35">
      <c r="A276" s="56" t="s">
        <v>274</v>
      </c>
      <c r="B276" s="57">
        <v>1.49</v>
      </c>
      <c r="C276" s="57">
        <v>1.52</v>
      </c>
      <c r="D276" s="59" t="str">
        <f t="shared" si="4"/>
        <v xml:space="preserve"> Florida</v>
      </c>
    </row>
    <row r="277" spans="1:4" x14ac:dyDescent="0.35">
      <c r="A277" s="56" t="s">
        <v>275</v>
      </c>
      <c r="B277" s="57">
        <v>1.67</v>
      </c>
      <c r="C277" s="57">
        <v>1.63</v>
      </c>
      <c r="D277" s="59" t="str">
        <f t="shared" si="4"/>
        <v xml:space="preserve"> Connecticut</v>
      </c>
    </row>
    <row r="278" spans="1:4" x14ac:dyDescent="0.35">
      <c r="A278" s="56" t="s">
        <v>276</v>
      </c>
      <c r="B278" s="57">
        <v>1.85</v>
      </c>
      <c r="C278" s="57">
        <v>1.89</v>
      </c>
      <c r="D278" s="59" t="str">
        <f t="shared" si="4"/>
        <v xml:space="preserve"> Michigan</v>
      </c>
    </row>
    <row r="279" spans="1:4" x14ac:dyDescent="0.35">
      <c r="A279" s="56" t="s">
        <v>277</v>
      </c>
      <c r="B279" s="57">
        <v>1.8</v>
      </c>
      <c r="C279" s="57">
        <v>1.83</v>
      </c>
      <c r="D279" s="59" t="str">
        <f t="shared" si="4"/>
        <v xml:space="preserve"> California</v>
      </c>
    </row>
    <row r="280" spans="1:4" x14ac:dyDescent="0.35">
      <c r="A280" s="56" t="s">
        <v>278</v>
      </c>
      <c r="B280" s="57">
        <v>1.83</v>
      </c>
      <c r="C280" s="57">
        <v>1.78</v>
      </c>
      <c r="D280" s="59" t="str">
        <f t="shared" si="4"/>
        <v xml:space="preserve"> California</v>
      </c>
    </row>
    <row r="281" spans="1:4" x14ac:dyDescent="0.35">
      <c r="A281" s="56" t="s">
        <v>279</v>
      </c>
      <c r="B281" s="57">
        <v>1.6</v>
      </c>
      <c r="C281" s="57">
        <v>1.66</v>
      </c>
      <c r="D281" s="59" t="str">
        <f t="shared" si="4"/>
        <v xml:space="preserve"> Nevada</v>
      </c>
    </row>
    <row r="282" spans="1:4" x14ac:dyDescent="0.35">
      <c r="A282" s="56" t="s">
        <v>280</v>
      </c>
      <c r="B282" s="57">
        <v>1.87</v>
      </c>
      <c r="C282" s="57">
        <v>1.87</v>
      </c>
      <c r="D282" s="59" t="str">
        <f t="shared" si="4"/>
        <v xml:space="preserve"> Arizona</v>
      </c>
    </row>
    <row r="283" spans="1:4" x14ac:dyDescent="0.35">
      <c r="A283" s="56" t="s">
        <v>281</v>
      </c>
      <c r="B283" s="57">
        <v>1.0900000000000001</v>
      </c>
      <c r="C283" s="57">
        <v>1.08</v>
      </c>
      <c r="D283" s="59" t="str">
        <f t="shared" si="4"/>
        <v xml:space="preserve"> New York</v>
      </c>
    </row>
    <row r="284" spans="1:4" x14ac:dyDescent="0.35">
      <c r="A284" s="56" t="s">
        <v>282</v>
      </c>
      <c r="B284" s="57">
        <v>1.71</v>
      </c>
      <c r="C284" s="57">
        <v>1.7</v>
      </c>
      <c r="D284" s="59" t="str">
        <f t="shared" si="4"/>
        <v xml:space="preserve"> Washington</v>
      </c>
    </row>
    <row r="285" spans="1:4" x14ac:dyDescent="0.35">
      <c r="A285" s="56" t="s">
        <v>283</v>
      </c>
      <c r="B285" s="57">
        <v>1.54</v>
      </c>
      <c r="C285" s="57">
        <v>1.65</v>
      </c>
      <c r="D285" s="59" t="str">
        <f t="shared" si="4"/>
        <v xml:space="preserve"> Florida</v>
      </c>
    </row>
    <row r="286" spans="1:4" x14ac:dyDescent="0.35">
      <c r="A286" s="56" t="s">
        <v>284</v>
      </c>
      <c r="B286" s="57">
        <v>1.48</v>
      </c>
      <c r="C286" s="57">
        <v>1.49</v>
      </c>
      <c r="D286" s="59" t="str">
        <f t="shared" si="4"/>
        <v xml:space="preserve"> Florida</v>
      </c>
    </row>
    <row r="287" spans="1:4" x14ac:dyDescent="0.35">
      <c r="A287" s="56" t="s">
        <v>285</v>
      </c>
      <c r="B287" s="57">
        <v>2.2400000000000002</v>
      </c>
      <c r="C287" s="57">
        <v>2.25</v>
      </c>
      <c r="D287" s="59" t="str">
        <f t="shared" si="4"/>
        <v xml:space="preserve"> California</v>
      </c>
    </row>
    <row r="288" spans="1:4" x14ac:dyDescent="0.35">
      <c r="A288" s="56" t="s">
        <v>286</v>
      </c>
      <c r="B288" s="57">
        <v>1.57</v>
      </c>
      <c r="C288" s="57">
        <v>1.65</v>
      </c>
      <c r="D288" s="59" t="str">
        <f t="shared" si="4"/>
        <v xml:space="preserve"> Arizona</v>
      </c>
    </row>
    <row r="289" spans="1:4" x14ac:dyDescent="0.35">
      <c r="A289" s="56" t="s">
        <v>287</v>
      </c>
      <c r="B289" s="57">
        <v>1.97</v>
      </c>
      <c r="C289" s="57">
        <v>1.9</v>
      </c>
      <c r="D289" s="59" t="str">
        <f t="shared" si="4"/>
        <v xml:space="preserve"> Texas</v>
      </c>
    </row>
    <row r="290" spans="1:4" x14ac:dyDescent="0.35">
      <c r="A290" s="56" t="s">
        <v>288</v>
      </c>
      <c r="B290" s="57">
        <v>2.1</v>
      </c>
      <c r="C290" s="57">
        <v>2.14</v>
      </c>
      <c r="D290" s="59" t="str">
        <f t="shared" si="4"/>
        <v xml:space="preserve"> Colorado</v>
      </c>
    </row>
    <row r="291" spans="1:4" x14ac:dyDescent="0.35">
      <c r="A291" s="56" t="s">
        <v>289</v>
      </c>
      <c r="B291" s="57">
        <v>2.0699999999999998</v>
      </c>
      <c r="C291" s="57">
        <v>2.09</v>
      </c>
      <c r="D291" s="59" t="str">
        <f t="shared" si="4"/>
        <v xml:space="preserve"> California</v>
      </c>
    </row>
    <row r="292" spans="1:4" x14ac:dyDescent="0.35">
      <c r="A292" s="56" t="s">
        <v>290</v>
      </c>
      <c r="B292" s="57">
        <v>1.45</v>
      </c>
      <c r="C292" s="57">
        <v>1.43</v>
      </c>
      <c r="D292" s="59" t="str">
        <f t="shared" si="4"/>
        <v xml:space="preserve"> Ohio</v>
      </c>
    </row>
    <row r="293" spans="1:4" x14ac:dyDescent="0.35">
      <c r="A293" s="56" t="s">
        <v>291</v>
      </c>
      <c r="B293" s="57">
        <v>1.57</v>
      </c>
      <c r="C293" s="57">
        <v>1.52</v>
      </c>
      <c r="D293" s="59" t="str">
        <f t="shared" si="4"/>
        <v xml:space="preserve"> Kansas</v>
      </c>
    </row>
    <row r="294" spans="1:4" x14ac:dyDescent="0.35">
      <c r="A294" s="56" t="s">
        <v>292</v>
      </c>
      <c r="B294" s="57">
        <v>1.91</v>
      </c>
      <c r="C294" s="57">
        <v>1.95</v>
      </c>
      <c r="D294" s="59" t="str">
        <f t="shared" si="4"/>
        <v xml:space="preserve"> California</v>
      </c>
    </row>
    <row r="295" spans="1:4" x14ac:dyDescent="0.35">
      <c r="A295" s="56" t="s">
        <v>293</v>
      </c>
      <c r="B295" s="57">
        <v>1.49</v>
      </c>
      <c r="C295" s="57">
        <v>1.54</v>
      </c>
      <c r="D295" s="59" t="str">
        <f t="shared" si="4"/>
        <v xml:space="preserve"> Arizona</v>
      </c>
    </row>
    <row r="296" spans="1:4" x14ac:dyDescent="0.35">
      <c r="A296" s="56" t="s">
        <v>294</v>
      </c>
      <c r="B296" s="57">
        <v>1.63</v>
      </c>
      <c r="C296" s="57">
        <v>1.62</v>
      </c>
      <c r="D296" s="59" t="str">
        <f t="shared" si="4"/>
        <v xml:space="preserve"> Oklahoma</v>
      </c>
    </row>
    <row r="297" spans="1:4" x14ac:dyDescent="0.35">
      <c r="A297" s="56" t="s">
        <v>295</v>
      </c>
      <c r="B297" s="57">
        <v>1.61</v>
      </c>
      <c r="C297" s="57">
        <v>1.63</v>
      </c>
      <c r="D297" s="59" t="str">
        <f t="shared" si="4"/>
        <v xml:space="preserve"> Texas</v>
      </c>
    </row>
    <row r="298" spans="1:4" x14ac:dyDescent="0.35">
      <c r="A298" s="56" t="s">
        <v>296</v>
      </c>
      <c r="B298" s="57">
        <v>1.94</v>
      </c>
      <c r="C298" s="57">
        <v>2.0099999999999998</v>
      </c>
      <c r="D298" s="59" t="str">
        <f t="shared" si="4"/>
        <v xml:space="preserve"> California</v>
      </c>
    </row>
    <row r="299" spans="1:4" x14ac:dyDescent="0.35">
      <c r="A299" s="56" t="s">
        <v>297</v>
      </c>
      <c r="B299" s="57">
        <v>1.72</v>
      </c>
      <c r="C299" s="57">
        <v>1.75</v>
      </c>
      <c r="D299" s="59" t="str">
        <f t="shared" si="4"/>
        <v xml:space="preserve"> Washington</v>
      </c>
    </row>
    <row r="300" spans="1:4" x14ac:dyDescent="0.35">
      <c r="A300" s="56" t="s">
        <v>298</v>
      </c>
      <c r="B300" s="57">
        <v>1.92</v>
      </c>
      <c r="C300" s="57">
        <v>1.95</v>
      </c>
      <c r="D300" s="59" t="str">
        <f t="shared" si="4"/>
        <v xml:space="preserve"> California</v>
      </c>
    </row>
    <row r="301" spans="1:4" x14ac:dyDescent="0.35">
      <c r="A301" s="56" t="s">
        <v>299</v>
      </c>
      <c r="B301" s="57">
        <v>1.93</v>
      </c>
      <c r="C301" s="57">
        <v>1.98</v>
      </c>
      <c r="D301" s="59" t="str">
        <f t="shared" si="4"/>
        <v xml:space="preserve"> Virginia</v>
      </c>
    </row>
    <row r="302" spans="1:4" x14ac:dyDescent="0.35">
      <c r="A302" s="56" t="s">
        <v>300</v>
      </c>
      <c r="B302" s="57">
        <v>1.75</v>
      </c>
      <c r="C302" s="57">
        <v>1.84</v>
      </c>
      <c r="D302" s="59" t="str">
        <f t="shared" si="4"/>
        <v xml:space="preserve"> California</v>
      </c>
    </row>
    <row r="303" spans="1:4" x14ac:dyDescent="0.35">
      <c r="A303" s="56" t="s">
        <v>301</v>
      </c>
      <c r="B303" s="57">
        <v>2.15</v>
      </c>
      <c r="C303" s="57">
        <v>2.14</v>
      </c>
      <c r="D303" s="59" t="str">
        <f t="shared" si="4"/>
        <v xml:space="preserve"> California</v>
      </c>
    </row>
    <row r="304" spans="1:4" x14ac:dyDescent="0.35">
      <c r="A304" s="56" t="s">
        <v>302</v>
      </c>
      <c r="B304" s="57">
        <v>1.62</v>
      </c>
      <c r="C304" s="57">
        <v>1.67</v>
      </c>
      <c r="D304" s="59" t="str">
        <f t="shared" si="4"/>
        <v xml:space="preserve"> Texas</v>
      </c>
    </row>
    <row r="305" spans="1:4" x14ac:dyDescent="0.35">
      <c r="A305" s="56" t="s">
        <v>303</v>
      </c>
      <c r="B305" s="57">
        <v>1.65</v>
      </c>
      <c r="C305" s="57">
        <v>1.73</v>
      </c>
      <c r="D305" s="59" t="str">
        <f t="shared" si="4"/>
        <v xml:space="preserve"> Michigan</v>
      </c>
    </row>
    <row r="306" spans="1:4" x14ac:dyDescent="0.35">
      <c r="A306" s="56" t="s">
        <v>304</v>
      </c>
      <c r="B306" s="57">
        <v>0.89</v>
      </c>
      <c r="C306" s="57">
        <v>0.86</v>
      </c>
      <c r="D306" s="59" t="str">
        <f t="shared" si="4"/>
        <v xml:space="preserve"> District of Columbia</v>
      </c>
    </row>
    <row r="307" spans="1:4" x14ac:dyDescent="0.35">
      <c r="A307" s="56" t="s">
        <v>305</v>
      </c>
      <c r="B307" s="57">
        <v>1.36</v>
      </c>
      <c r="C307" s="57">
        <v>1.32</v>
      </c>
      <c r="D307" s="59" t="str">
        <f t="shared" si="4"/>
        <v xml:space="preserve"> Connecticut</v>
      </c>
    </row>
    <row r="308" spans="1:4" x14ac:dyDescent="0.35">
      <c r="A308" s="56" t="s">
        <v>306</v>
      </c>
      <c r="B308" s="57">
        <v>2.2999999999999998</v>
      </c>
      <c r="C308" s="57">
        <v>2.2200000000000002</v>
      </c>
      <c r="D308" s="59" t="str">
        <f t="shared" si="4"/>
        <v xml:space="preserve"> California</v>
      </c>
    </row>
    <row r="309" spans="1:4" x14ac:dyDescent="0.35">
      <c r="A309" s="56" t="s">
        <v>307</v>
      </c>
      <c r="B309" s="57">
        <v>2.14</v>
      </c>
      <c r="C309" s="57">
        <v>2.2999999999999998</v>
      </c>
      <c r="D309" s="59" t="str">
        <f t="shared" si="4"/>
        <v xml:space="preserve"> Utah</v>
      </c>
    </row>
    <row r="310" spans="1:4" x14ac:dyDescent="0.35">
      <c r="A310" s="56" t="s">
        <v>308</v>
      </c>
      <c r="B310" s="57">
        <v>1.46</v>
      </c>
      <c r="C310" s="57">
        <v>1.43</v>
      </c>
      <c r="D310" s="59" t="str">
        <f t="shared" si="4"/>
        <v xml:space="preserve"> Florida</v>
      </c>
    </row>
    <row r="311" spans="1:4" x14ac:dyDescent="0.35">
      <c r="A311" s="56" t="s">
        <v>309</v>
      </c>
      <c r="B311" s="57">
        <v>2.16</v>
      </c>
      <c r="C311" s="57">
        <v>2.1</v>
      </c>
      <c r="D311" s="59" t="str">
        <f t="shared" si="4"/>
        <v xml:space="preserve"> Utah</v>
      </c>
    </row>
    <row r="312" spans="1:4" x14ac:dyDescent="0.35">
      <c r="A312" s="56" t="s">
        <v>310</v>
      </c>
      <c r="B312" s="57">
        <v>1.96</v>
      </c>
      <c r="C312" s="57">
        <v>1.91</v>
      </c>
      <c r="D312" s="59" t="str">
        <f t="shared" si="4"/>
        <v xml:space="preserve"> Colorado</v>
      </c>
    </row>
    <row r="313" spans="1:4" x14ac:dyDescent="0.35">
      <c r="A313" s="56" t="s">
        <v>311</v>
      </c>
      <c r="B313" s="57">
        <v>1.75</v>
      </c>
      <c r="C313" s="57">
        <v>1.63</v>
      </c>
      <c r="D313" s="59" t="str">
        <f t="shared" si="4"/>
        <v xml:space="preserve"> Texas</v>
      </c>
    </row>
    <row r="314" spans="1:4" x14ac:dyDescent="0.35">
      <c r="A314" s="56" t="s">
        <v>312</v>
      </c>
      <c r="B314" s="57">
        <v>1.73</v>
      </c>
      <c r="C314" s="57">
        <v>1.8</v>
      </c>
      <c r="D314" s="59" t="str">
        <f t="shared" si="4"/>
        <v xml:space="preserve"> Kansas</v>
      </c>
    </row>
    <row r="315" spans="1:4" x14ac:dyDescent="0.35">
      <c r="A315" s="56" t="s">
        <v>313</v>
      </c>
      <c r="B315" s="57">
        <v>1.63</v>
      </c>
      <c r="C315" s="57">
        <v>1.56</v>
      </c>
      <c r="D315" s="59" t="str">
        <f t="shared" si="4"/>
        <v xml:space="preserve"> North Carolina</v>
      </c>
    </row>
    <row r="316" spans="1:4" x14ac:dyDescent="0.35">
      <c r="A316" s="56" t="s">
        <v>314</v>
      </c>
      <c r="B316" s="57">
        <v>1.63</v>
      </c>
      <c r="C316" s="57">
        <v>1.68</v>
      </c>
      <c r="D316" s="59" t="str">
        <f t="shared" si="4"/>
        <v xml:space="preserve"> North Carolina</v>
      </c>
    </row>
    <row r="317" spans="1:4" x14ac:dyDescent="0.35">
      <c r="A317" s="56" t="s">
        <v>315</v>
      </c>
      <c r="B317" s="57">
        <v>1.3</v>
      </c>
      <c r="C317" s="57">
        <v>1.3</v>
      </c>
      <c r="D317" s="59" t="str">
        <f t="shared" si="4"/>
        <v xml:space="preserve"> Massachusetts</v>
      </c>
    </row>
    <row r="318" spans="1:4" x14ac:dyDescent="0.35">
      <c r="A318" s="56" t="s">
        <v>316</v>
      </c>
      <c r="B318" s="57">
        <v>1.26</v>
      </c>
      <c r="C318" s="57">
        <v>1.25</v>
      </c>
      <c r="D318" s="59" t="str">
        <f t="shared" si="4"/>
        <v xml:space="preserve"> New York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7F85-648B-4996-A7A4-CE0E3C8EDD26}">
  <dimension ref="A1:C48"/>
  <sheetViews>
    <sheetView workbookViewId="0">
      <selection activeCell="D12" sqref="D12"/>
    </sheetView>
  </sheetViews>
  <sheetFormatPr defaultRowHeight="14.5" x14ac:dyDescent="0.35"/>
  <cols>
    <col min="1" max="1" width="17.81640625" bestFit="1" customWidth="1"/>
    <col min="2" max="2" width="14" customWidth="1"/>
    <col min="3" max="3" width="34.6328125" bestFit="1" customWidth="1"/>
  </cols>
  <sheetData>
    <row r="1" spans="1:3" x14ac:dyDescent="0.35">
      <c r="A1" t="s">
        <v>405</v>
      </c>
      <c r="B1" t="s">
        <v>406</v>
      </c>
      <c r="C1" t="s">
        <v>407</v>
      </c>
    </row>
    <row r="2" spans="1:3" x14ac:dyDescent="0.35">
      <c r="A2" t="s">
        <v>358</v>
      </c>
      <c r="B2" s="17">
        <v>1.6125</v>
      </c>
      <c r="C2" s="17">
        <v>1.5924999999999998</v>
      </c>
    </row>
    <row r="3" spans="1:3" x14ac:dyDescent="0.35">
      <c r="A3" t="s">
        <v>359</v>
      </c>
      <c r="B3" s="17">
        <v>1.95</v>
      </c>
      <c r="C3" s="17">
        <v>1.84</v>
      </c>
    </row>
    <row r="4" spans="1:3" x14ac:dyDescent="0.35">
      <c r="A4" t="s">
        <v>360</v>
      </c>
      <c r="B4" s="17">
        <v>1.7809999999999999</v>
      </c>
      <c r="C4" s="17">
        <v>1.73</v>
      </c>
    </row>
    <row r="5" spans="1:3" x14ac:dyDescent="0.35">
      <c r="A5" t="s">
        <v>361</v>
      </c>
      <c r="B5" s="17">
        <v>1.58</v>
      </c>
      <c r="C5" s="17">
        <v>1.59</v>
      </c>
    </row>
    <row r="6" spans="1:3" x14ac:dyDescent="0.35">
      <c r="A6" t="s">
        <v>362</v>
      </c>
      <c r="B6" s="17">
        <v>1.9606666666666663</v>
      </c>
      <c r="C6" s="17">
        <v>1.9214666666666664</v>
      </c>
    </row>
    <row r="7" spans="1:3" x14ac:dyDescent="0.35">
      <c r="A7" t="s">
        <v>363</v>
      </c>
      <c r="B7" s="17">
        <v>1.8953846153846152</v>
      </c>
      <c r="C7" s="17">
        <v>1.8761538461538465</v>
      </c>
    </row>
    <row r="8" spans="1:3" x14ac:dyDescent="0.35">
      <c r="A8" t="s">
        <v>364</v>
      </c>
      <c r="B8" s="17">
        <v>1.2920000000000003</v>
      </c>
      <c r="C8" s="17">
        <v>1.282</v>
      </c>
    </row>
    <row r="9" spans="1:3" x14ac:dyDescent="0.35">
      <c r="A9" t="s">
        <v>365</v>
      </c>
      <c r="B9" s="17">
        <v>0.86</v>
      </c>
      <c r="C9" s="17">
        <v>0.89</v>
      </c>
    </row>
    <row r="10" spans="1:3" x14ac:dyDescent="0.35">
      <c r="A10" t="s">
        <v>366</v>
      </c>
      <c r="B10" s="17">
        <v>1.6296000000000002</v>
      </c>
      <c r="C10" s="17">
        <v>1.6115999999999999</v>
      </c>
    </row>
    <row r="11" spans="1:3" x14ac:dyDescent="0.35">
      <c r="A11" t="s">
        <v>367</v>
      </c>
      <c r="B11" s="17">
        <v>1.56</v>
      </c>
      <c r="C11" s="17">
        <v>1.514285714285714</v>
      </c>
    </row>
    <row r="12" spans="1:3" x14ac:dyDescent="0.35">
      <c r="A12" t="s">
        <v>368</v>
      </c>
      <c r="B12" s="17">
        <v>1.4</v>
      </c>
      <c r="C12" s="17">
        <v>1.4</v>
      </c>
    </row>
    <row r="13" spans="1:3" x14ac:dyDescent="0.35">
      <c r="A13" t="s">
        <v>369</v>
      </c>
      <c r="B13" s="17">
        <v>1.7</v>
      </c>
      <c r="C13" s="17">
        <v>1.81</v>
      </c>
    </row>
    <row r="14" spans="1:3" x14ac:dyDescent="0.35">
      <c r="A14" t="s">
        <v>370</v>
      </c>
      <c r="B14" s="17">
        <v>1.6574999999999998</v>
      </c>
      <c r="C14" s="17">
        <v>1.645</v>
      </c>
    </row>
    <row r="15" spans="1:3" x14ac:dyDescent="0.35">
      <c r="A15" t="s">
        <v>371</v>
      </c>
      <c r="B15" s="17">
        <v>1.5574999999999999</v>
      </c>
      <c r="C15" s="17">
        <v>1.5425</v>
      </c>
    </row>
    <row r="16" spans="1:3" x14ac:dyDescent="0.35">
      <c r="A16" t="s">
        <v>372</v>
      </c>
      <c r="B16" s="17">
        <v>1.7066666666666668</v>
      </c>
      <c r="C16" s="17">
        <v>1.7066666666666668</v>
      </c>
    </row>
    <row r="17" spans="1:3" x14ac:dyDescent="0.35">
      <c r="A17" t="s">
        <v>373</v>
      </c>
      <c r="B17" s="17">
        <v>1.78</v>
      </c>
      <c r="C17" s="17">
        <v>1.7880000000000003</v>
      </c>
    </row>
    <row r="18" spans="1:3" x14ac:dyDescent="0.35">
      <c r="A18" t="s">
        <v>374</v>
      </c>
      <c r="B18" s="17">
        <v>1.655</v>
      </c>
      <c r="C18" s="17">
        <v>1.62</v>
      </c>
    </row>
    <row r="19" spans="1:3" x14ac:dyDescent="0.35">
      <c r="A19" t="s">
        <v>375</v>
      </c>
      <c r="B19" s="17">
        <v>1.502</v>
      </c>
      <c r="C19" s="17">
        <v>1.5100000000000002</v>
      </c>
    </row>
    <row r="20" spans="1:3" x14ac:dyDescent="0.35">
      <c r="A20" t="s">
        <v>376</v>
      </c>
      <c r="B20" s="17">
        <v>1.4450000000000001</v>
      </c>
      <c r="C20" s="17">
        <v>1.4</v>
      </c>
    </row>
    <row r="21" spans="1:3" x14ac:dyDescent="0.35">
      <c r="A21" t="s">
        <v>377</v>
      </c>
      <c r="B21" s="17">
        <v>1.1759999999999999</v>
      </c>
      <c r="C21" s="17">
        <v>1.1599999999999999</v>
      </c>
    </row>
    <row r="22" spans="1:3" x14ac:dyDescent="0.35">
      <c r="A22" t="s">
        <v>378</v>
      </c>
      <c r="B22" s="17">
        <v>1.5366666666666668</v>
      </c>
      <c r="C22" s="17">
        <v>1.5</v>
      </c>
    </row>
    <row r="23" spans="1:3" x14ac:dyDescent="0.35">
      <c r="A23" t="s">
        <v>379</v>
      </c>
      <c r="B23" s="17">
        <v>1.5166666666666668</v>
      </c>
      <c r="C23" s="17">
        <v>1.5099999999999998</v>
      </c>
    </row>
    <row r="24" spans="1:3" x14ac:dyDescent="0.35">
      <c r="A24" t="s">
        <v>380</v>
      </c>
      <c r="B24" s="17">
        <v>1.68</v>
      </c>
      <c r="C24" s="17">
        <v>1.6</v>
      </c>
    </row>
    <row r="25" spans="1:3" x14ac:dyDescent="0.35">
      <c r="A25" t="s">
        <v>381</v>
      </c>
      <c r="B25" s="17">
        <v>1.5579999999999998</v>
      </c>
      <c r="C25" s="17">
        <v>1.544</v>
      </c>
    </row>
    <row r="26" spans="1:3" x14ac:dyDescent="0.35">
      <c r="A26" t="s">
        <v>382</v>
      </c>
      <c r="B26" s="17">
        <v>1.91</v>
      </c>
      <c r="C26" s="17">
        <v>2.0499999999999998</v>
      </c>
    </row>
    <row r="27" spans="1:3" x14ac:dyDescent="0.35">
      <c r="A27" t="s">
        <v>383</v>
      </c>
      <c r="B27" s="17">
        <v>1.72</v>
      </c>
      <c r="C27" s="17">
        <v>1.71</v>
      </c>
    </row>
    <row r="28" spans="1:3" x14ac:dyDescent="0.35">
      <c r="A28" t="s">
        <v>384</v>
      </c>
      <c r="B28" s="17">
        <v>1.7025000000000001</v>
      </c>
      <c r="C28" s="17">
        <v>1.67625</v>
      </c>
    </row>
    <row r="29" spans="1:3" x14ac:dyDescent="0.35">
      <c r="A29" t="s">
        <v>385</v>
      </c>
      <c r="B29" s="17">
        <v>1.56</v>
      </c>
      <c r="C29" s="17">
        <v>1.6</v>
      </c>
    </row>
    <row r="30" spans="1:3" x14ac:dyDescent="0.35">
      <c r="A30" t="s">
        <v>386</v>
      </c>
      <c r="B30" s="17">
        <v>0.97750000000000004</v>
      </c>
      <c r="C30" s="17">
        <v>0.95</v>
      </c>
    </row>
    <row r="31" spans="1:3" x14ac:dyDescent="0.35">
      <c r="A31" t="s">
        <v>387</v>
      </c>
      <c r="B31" s="17">
        <v>1.74</v>
      </c>
      <c r="C31" s="17">
        <v>1.72</v>
      </c>
    </row>
    <row r="32" spans="1:3" x14ac:dyDescent="0.35">
      <c r="A32" t="s">
        <v>388</v>
      </c>
      <c r="B32" s="17">
        <v>1.036</v>
      </c>
      <c r="C32" s="17">
        <v>1.022</v>
      </c>
    </row>
    <row r="33" spans="1:3" x14ac:dyDescent="0.35">
      <c r="A33" t="s">
        <v>389</v>
      </c>
      <c r="B33" s="17">
        <v>1.68</v>
      </c>
      <c r="C33" s="17">
        <v>1.671111111111111</v>
      </c>
    </row>
    <row r="34" spans="1:3" x14ac:dyDescent="0.35">
      <c r="A34" t="s">
        <v>390</v>
      </c>
      <c r="B34" s="17">
        <v>1.67</v>
      </c>
      <c r="C34" s="17">
        <v>1.66</v>
      </c>
    </row>
    <row r="35" spans="1:3" x14ac:dyDescent="0.35">
      <c r="A35" t="s">
        <v>391</v>
      </c>
      <c r="B35" s="17">
        <v>1.3866666666666667</v>
      </c>
      <c r="C35" s="17">
        <v>1.3583333333333334</v>
      </c>
    </row>
    <row r="36" spans="1:3" x14ac:dyDescent="0.35">
      <c r="A36" t="s">
        <v>392</v>
      </c>
      <c r="B36" s="17">
        <v>1.8275000000000001</v>
      </c>
      <c r="C36" s="17">
        <v>1.8174999999999999</v>
      </c>
    </row>
    <row r="37" spans="1:3" x14ac:dyDescent="0.35">
      <c r="A37" t="s">
        <v>393</v>
      </c>
      <c r="B37" s="17">
        <v>1.714</v>
      </c>
      <c r="C37" s="17">
        <v>1.6219999999999999</v>
      </c>
    </row>
    <row r="38" spans="1:3" x14ac:dyDescent="0.35">
      <c r="A38" t="s">
        <v>394</v>
      </c>
      <c r="B38" s="17">
        <v>1.18</v>
      </c>
      <c r="C38" s="17">
        <v>1.1733333333333331</v>
      </c>
    </row>
    <row r="39" spans="1:3" x14ac:dyDescent="0.35">
      <c r="A39" t="s">
        <v>395</v>
      </c>
      <c r="B39" s="17">
        <v>1.27</v>
      </c>
      <c r="C39" s="17">
        <v>1.21</v>
      </c>
    </row>
    <row r="40" spans="1:3" x14ac:dyDescent="0.35">
      <c r="A40" t="s">
        <v>396</v>
      </c>
      <c r="B40" s="17">
        <v>1.5200000000000002</v>
      </c>
      <c r="C40" s="17">
        <v>1.5433333333333332</v>
      </c>
    </row>
    <row r="41" spans="1:3" x14ac:dyDescent="0.35">
      <c r="A41" t="s">
        <v>397</v>
      </c>
      <c r="B41" s="17">
        <v>1.82</v>
      </c>
      <c r="C41" s="17">
        <v>1.79</v>
      </c>
    </row>
    <row r="42" spans="1:3" x14ac:dyDescent="0.35">
      <c r="A42" t="s">
        <v>398</v>
      </c>
      <c r="B42" s="17">
        <v>1.6866666666666665</v>
      </c>
      <c r="C42" s="17">
        <v>1.6416666666666666</v>
      </c>
    </row>
    <row r="43" spans="1:3" x14ac:dyDescent="0.35">
      <c r="A43" t="s">
        <v>399</v>
      </c>
      <c r="B43" s="17">
        <v>1.8217948717948718</v>
      </c>
      <c r="C43" s="17">
        <v>1.8007692307692305</v>
      </c>
    </row>
    <row r="44" spans="1:3" x14ac:dyDescent="0.35">
      <c r="A44" t="s">
        <v>400</v>
      </c>
      <c r="B44" s="17">
        <v>2.0474999999999999</v>
      </c>
      <c r="C44" s="17">
        <v>2.0024999999999999</v>
      </c>
    </row>
    <row r="45" spans="1:3" x14ac:dyDescent="0.35">
      <c r="A45" t="s">
        <v>401</v>
      </c>
      <c r="B45" s="17">
        <v>1.6312499999999999</v>
      </c>
      <c r="C45" s="17">
        <v>1.6325000000000001</v>
      </c>
    </row>
    <row r="46" spans="1:3" x14ac:dyDescent="0.35">
      <c r="A46" t="s">
        <v>402</v>
      </c>
      <c r="B46" s="17">
        <v>1.71</v>
      </c>
      <c r="C46" s="17">
        <v>1.70625</v>
      </c>
    </row>
    <row r="47" spans="1:3" x14ac:dyDescent="0.35">
      <c r="A47" t="s">
        <v>403</v>
      </c>
      <c r="B47" s="17">
        <v>1.5</v>
      </c>
      <c r="C47" s="17">
        <v>1.4733333333333334</v>
      </c>
    </row>
    <row r="48" spans="1:3" x14ac:dyDescent="0.35">
      <c r="B48" s="17"/>
      <c r="C4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</vt:lpstr>
      <vt:lpstr>Q2</vt:lpstr>
      <vt:lpstr>Q3</vt:lpstr>
      <vt:lpstr>Q4</vt:lpstr>
      <vt:lpstr>Q5</vt:lpstr>
      <vt:lpstr>Q6</vt:lpstr>
      <vt:lpstr>Q7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Ngân Lê</cp:lastModifiedBy>
  <dcterms:created xsi:type="dcterms:W3CDTF">2018-08-08T18:05:24Z</dcterms:created>
  <dcterms:modified xsi:type="dcterms:W3CDTF">2020-10-07T17:03:55Z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0568f5ea-facb-4316-b291-f79eeb986db8</vt:lpwstr>
  </property>
</Properties>
</file>