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0" firstSheet="0" activeTab="2"/>
  </bookViews>
  <sheets>
    <sheet name="iNia-Scorecard" sheetId="1" state="visible" r:id="rId2"/>
    <sheet name="DataSheet" sheetId="2" state="visible" r:id="rId3"/>
    <sheet name="Data" sheetId="3" state="visible" r:id="rId4"/>
  </sheets>
  <definedNames>
    <definedName function="false" hidden="true" localSheetId="2" name="_xlnm._FilterDatabase" vbProcedure="false">Data!$A$1:$AU$60</definedName>
    <definedName function="false" hidden="false" name="_xlfn_COUNTIFS" vbProcedure="false"/>
  </definedNames>
  <calcPr iterateCount="100" refMode="A1" iterate="false" iterateDelta="0.001"/>
</workbook>
</file>

<file path=xl/sharedStrings.xml><?xml version="1.0" encoding="utf-8"?>
<sst xmlns="http://schemas.openxmlformats.org/spreadsheetml/2006/main" count="596" uniqueCount="157">
  <si>
    <t>Account</t>
  </si>
  <si>
    <t>Health Port</t>
  </si>
  <si>
    <t>Project</t>
  </si>
  <si>
    <t>PDM</t>
  </si>
  <si>
    <t>Client Owner</t>
  </si>
  <si>
    <t>Baskar</t>
  </si>
  <si>
    <t>Delivery Owner</t>
  </si>
  <si>
    <t>John</t>
  </si>
  <si>
    <t>Q1 - 2015 - Week1</t>
  </si>
  <si>
    <t>KPA</t>
  </si>
  <si>
    <t>Score</t>
  </si>
  <si>
    <t>Project Tracking</t>
  </si>
  <si>
    <t>Time Tracking</t>
  </si>
  <si>
    <t>Overall</t>
  </si>
  <si>
    <t>KRA</t>
  </si>
  <si>
    <t>Goal</t>
  </si>
  <si>
    <t>Unit</t>
  </si>
  <si>
    <t>Descriptions</t>
  </si>
  <si>
    <t>Accountability</t>
  </si>
  <si>
    <t>Ownership</t>
  </si>
  <si>
    <t>Earned Value (EV)</t>
  </si>
  <si>
    <t>Weight</t>
  </si>
  <si>
    <t>Target</t>
  </si>
  <si>
    <t>Relative Performance
</t>
  </si>
  <si>
    <t>Absolute Performance
</t>
  </si>
  <si>
    <t>Planning</t>
  </si>
  <si>
    <t>Planning against capacity</t>
  </si>
  <si>
    <t>%</t>
  </si>
  <si>
    <t>Tasks added to a Sprint and it's estimation should match with the team capacity</t>
  </si>
  <si>
    <t>DO</t>
  </si>
  <si>
    <t>CO</t>
  </si>
  <si>
    <t>Un Managed Task </t>
  </si>
  <si>
    <t>Unmanaged task (A task without due dates)
1. Is due date present for a task for which the status is not New, Suspend, Carried or Hold</t>
  </si>
  <si>
    <t>Monitor</t>
  </si>
  <si>
    <t>Over due task</t>
  </si>
  <si>
    <t>Overdue task (A task is considered as overdue when it is not completed on the due date)
1. Tasks closed on the specific due date.
2. Status set as resolved if closed is subject to client confirmation
3. Closed date should be within 2 working days from due date.Tickets to be associted with target versions
 4. If overdue, status to be changed as Suspend/Hold marked with specific reason mentioned in the ticket 
</t>
  </si>
  <si>
    <t>Workflow adherence</t>
  </si>
  <si>
    <t>Impact analysis</t>
  </si>
  <si>
    <t>Impact analysis should be captured for all the applicable tickets in iNia and their respective comments to be added in the relevant custom fields</t>
  </si>
  <si>
    <t>Unit test</t>
  </si>
  <si>
    <t>Unit test results should be captured for all the tickets in iNia and their respective comments to be added in the relevant custom fields</t>
  </si>
  <si>
    <t>Code review</t>
  </si>
  <si>
    <t>Code review comments should be captured for all the applicable tickets in iNia and their respective comments to be added in the relevant custom fields</t>
  </si>
  <si>
    <t>Closure of sprints</t>
  </si>
  <si>
    <t>Previous sprint items in open state</t>
  </si>
  <si>
    <t>1.Previous sprint items to be closed  and if open, reason should be specified in the tickets and status to be marked as suspend, carried or hold</t>
  </si>
  <si>
    <t>Total Score</t>
  </si>
  <si>
    <t>Time log</t>
  </si>
  <si>
    <t>Time log by contributors,POD Owner and Product Owner</t>
  </si>
  <si>
    <t>1.All the contributors, POD owner and Product Owner (remote&amp; Local) should log their efforts including the PTO </t>
  </si>
  <si>
    <t>Time log by DO</t>
  </si>
  <si>
    <t>Respective DO should log their efforts Separately  inside each projects</t>
  </si>
  <si>
    <t>NA</t>
  </si>
  <si>
    <t>Approval</t>
  </si>
  <si>
    <t>L1 and L2 approval for team members time sheet</t>
  </si>
  <si>
    <t>Tracker</t>
  </si>
  <si>
    <t>All Tracker</t>
  </si>
  <si>
    <t>Meeting</t>
  </si>
  <si>
    <t>Support</t>
  </si>
  <si>
    <t>Total</t>
  </si>
  <si>
    <t>Resource Capacity</t>
  </si>
  <si>
    <t>Capacity (hrs)</t>
  </si>
  <si>
    <t>Estimated</t>
  </si>
  <si>
    <t>Variance</t>
  </si>
  <si>
    <t>UnMangable</t>
  </si>
  <si>
    <t>Count</t>
  </si>
  <si>
    <t>OverDue</t>
  </si>
  <si>
    <t>Workflow</t>
  </si>
  <si>
    <t>Impact Analysis</t>
  </si>
  <si>
    <t>Unit Testing</t>
  </si>
  <si>
    <t>Code Review</t>
  </si>
  <si>
    <t>HealthPort - PDM</t>
  </si>
  <si>
    <t>Task</t>
  </si>
  <si>
    <t>Story #63670: PDM-316 Rollback Scripts </t>
  </si>
  <si>
    <t>Closed</t>
  </si>
  <si>
    <t>Minor Impact</t>
  </si>
  <si>
    <t>Roll back script creation</t>
  </si>
  <si>
    <t>sasikumar Sakthivel</t>
  </si>
  <si>
    <t>PDM_Q1_S6 [18-MAR-2015 till 31-MAR-2015]</t>
  </si>
  <si>
    <t>Testing</t>
  </si>
  <si>
    <t>Test Execution</t>
  </si>
  <si>
    <t>Bharath Veerappan</t>
  </si>
  <si>
    <t>Story #63654: PDM-253 Exception report on Salesforce Data Load</t>
  </si>
  <si>
    <t>Story #63671: PDM-317 Integrate server testcase with jenkins</t>
  </si>
  <si>
    <t>Test case creation for server code</t>
  </si>
  <si>
    <t>Sriprem Ramdoss</t>
  </si>
  <si>
    <t>Generating excel files for dedup &amp; cleansing exceptions</t>
  </si>
  <si>
    <t>Story #63673: PDM-312 PDM Optimization</t>
  </si>
  <si>
    <t>Angularjs UI modularity clean up</t>
  </si>
  <si>
    <t>Shah Mohamed Nattar Shah</t>
  </si>
  <si>
    <t>Testing #64147: Q1-S6 Smoke Testing</t>
  </si>
  <si>
    <t>Pdm -103 Purge data and file</t>
  </si>
  <si>
    <t>Suruthi Gopinathan</t>
  </si>
  <si>
    <t>HP-PDM</t>
  </si>
  <si>
    <t>Story #63659: PDM-103 Purge Data and File</t>
  </si>
  <si>
    <t>Development &amp; testing</t>
  </si>
  <si>
    <t>Bug</t>
  </si>
  <si>
    <t>Story #63657: PDM-251 Retry matching</t>
  </si>
  <si>
    <t>Empty block with todo statement in UI code</t>
  </si>
  <si>
    <t>Removed the empty block along with the todo statement</t>
  </si>
  <si>
    <t>Asynchronous callbacks in Angular JS</t>
  </si>
  <si>
    <t>Implement java mail services</t>
  </si>
  <si>
    <t>Saravana Pandian Bose</t>
  </si>
  <si>
    <t>Test the all scenario of loading the date using auto delta load.</t>
  </si>
  <si>
    <t>Minor</t>
  </si>
  <si>
    <t>Validation of the Address1 and Address2 Match process</t>
  </si>
  <si>
    <t>Story</t>
  </si>
  <si>
    <t>PDM-250 Automate the Delta data load</t>
  </si>
  <si>
    <t>Story #63660: PDM-250 Automate the Detla data load to HealthPort Provider Pool</t>
  </si>
  <si>
    <t>Test Data Preparation</t>
  </si>
  <si>
    <t>Test Case Creation</t>
  </si>
  <si>
    <t>Match process for Address1 &amp; Address 2</t>
  </si>
  <si>
    <t>Test Case Creation &amp; Test Execution</t>
  </si>
  <si>
    <t>PDM-330 Retry Button is in enabled status after click</t>
  </si>
  <si>
    <t>PDM-251 Retry Matching</t>
  </si>
  <si>
    <t>Done testing as per the acceptance criteria.
No issue found. Will release it to QA</t>
  </si>
  <si>
    <t>Code reviewed and review comments incorporated.</t>
  </si>
  <si>
    <t>Defect</t>
  </si>
  <si>
    <t>Expose service for the retry matching</t>
  </si>
  <si>
    <t>File details screen pagination as per style guide</t>
  </si>
  <si>
    <t>Q1-S6 Smoke Testing</t>
  </si>
  <si>
    <t>Q1-S6 Regression Testing</t>
  </si>
  <si>
    <t>Q1-S6 Sanity Testing</t>
  </si>
  <si>
    <t>Development</t>
  </si>
  <si>
    <t>Krishnamoorthy Ramasamy</t>
  </si>
  <si>
    <t>Design</t>
  </si>
  <si>
    <t>Testcase preparation</t>
  </si>
  <si>
    <t>Pagination as per the style guide document</t>
  </si>
  <si>
    <t>Task #63870: Patch for PDP-1345</t>
  </si>
  <si>
    <t>Testing on new Patch</t>
  </si>
  <si>
    <t>Creating a PRMATCH schema &amp; updating scripts</t>
  </si>
  <si>
    <t>Patch for PDP-1345</t>
  </si>
  <si>
    <t>Meetings</t>
  </si>
  <si>
    <t>PDM - Process Flow discussion</t>
  </si>
  <si>
    <t>Story #63655: PDM-309 The user is not able to see old file summary details which was uploaded before the summary(cl_provider_file_summary) table was created</t>
  </si>
  <si>
    <t>Script verified.</t>
  </si>
  <si>
    <t>1. Cleaned the data from the cl_provider_file_summary table.
2. Ran the one time scripts
2. It pulled all the data again to the table</t>
  </si>
  <si>
    <t>Creating the one time script</t>
  </si>
  <si>
    <t>Tested with different senarios with modified date.</t>
  </si>
  <si>
    <t>PDM-312 PDM Optimization</t>
  </si>
  <si>
    <t>PDM-317 Integrate server testcase with jenkins</t>
  </si>
  <si>
    <t>PDM-316 Rollback Scripts </t>
  </si>
  <si>
    <t>PDM-250 Automate the Detla data load to HealthPort Provider Pool</t>
  </si>
  <si>
    <t>PDM-103 Purge Data and File</t>
  </si>
  <si>
    <t>1. Upload file purging - Working as expected
2. Data level purging - Working as expected
3. Download file purging - Working as expected</t>
  </si>
  <si>
    <t>Code review is done by onsite. No comments received.</t>
  </si>
  <si>
    <t>PDM-251 Retry matching</t>
  </si>
  <si>
    <t>PDM-309 The user is not able to see old file summary details which was uploaded before the summary(cl_provider_file_summary) table was created</t>
  </si>
  <si>
    <t>PDM-253 Exception report on Salesforce Data Load</t>
  </si>
  <si>
    <t>Meetings #63646: Sprint Ceremonies</t>
  </si>
  <si>
    <t>Sprint Planning</t>
  </si>
  <si>
    <t>Daily Stand up - Offshore </t>
  </si>
  <si>
    <t>Stand up - Onsite Call</t>
  </si>
  <si>
    <t>POD Owner meeting</t>
  </si>
  <si>
    <t>Sprint Grooming</t>
  </si>
  <si>
    <t>Sprint Retrospective</t>
  </si>
  <si>
    <t>Sprint Ceremonies</t>
  </si>
</sst>
</file>

<file path=xl/styles.xml><?xml version="1.0" encoding="utf-8"?>
<styleSheet xmlns="http://schemas.openxmlformats.org/spreadsheetml/2006/main">
  <numFmts count="7">
    <numFmt numFmtId="164" formatCode="GENERAL"/>
    <numFmt numFmtId="165" formatCode="0%"/>
    <numFmt numFmtId="166" formatCode="MM/YY"/>
    <numFmt numFmtId="167" formatCode="0"/>
    <numFmt numFmtId="168" formatCode="0.00%"/>
    <numFmt numFmtId="169" formatCode="DD/MM/YY\ HH:MM"/>
    <numFmt numFmtId="170" formatCode="D\ MMM\ YY"/>
  </numFmts>
  <fonts count="11">
    <font>
      <sz val="10"/>
      <name val="Arial"/>
      <family val="2"/>
    </font>
    <font>
      <sz val="10"/>
      <name val="Arial"/>
      <family val="0"/>
    </font>
    <font>
      <sz val="10"/>
      <name val="Arial"/>
      <family val="0"/>
    </font>
    <font>
      <sz val="10"/>
      <name val="Arial"/>
      <family val="0"/>
    </font>
    <font>
      <sz val="11"/>
      <color rgb="FF000000"/>
      <name val="Calibri"/>
      <family val="2"/>
    </font>
    <font>
      <b val="true"/>
      <sz val="10"/>
      <name val="Arial"/>
      <family val="2"/>
    </font>
    <font>
      <b val="true"/>
      <sz val="10"/>
      <color rgb="FF000000"/>
      <name val="Century Gothic"/>
      <family val="2"/>
    </font>
    <font>
      <sz val="11"/>
      <color rgb="FF000000"/>
      <name val="Calibri"/>
      <family val="2"/>
      <charset val="1"/>
    </font>
    <font>
      <b val="true"/>
      <sz val="10"/>
      <name val="Century Gothic"/>
      <family val="2"/>
    </font>
    <font>
      <sz val="10"/>
      <name val="Century Gothic"/>
      <family val="2"/>
    </font>
    <font>
      <sz val="10"/>
      <color rgb="FF000000"/>
      <name val="Century Gothic"/>
      <family val="2"/>
    </font>
  </fonts>
  <fills count="9">
    <fill>
      <patternFill patternType="none"/>
    </fill>
    <fill>
      <patternFill patternType="gray125"/>
    </fill>
    <fill>
      <patternFill patternType="solid">
        <fgColor rgb="FFFFFFFF"/>
        <bgColor rgb="FFFFFFCC"/>
      </patternFill>
    </fill>
    <fill>
      <patternFill patternType="solid">
        <fgColor rgb="FFCCFFCC"/>
        <bgColor rgb="FFCCFFFF"/>
      </patternFill>
    </fill>
    <fill>
      <patternFill patternType="solid">
        <fgColor rgb="FF99CC00"/>
        <bgColor rgb="FFFFCC00"/>
      </patternFill>
    </fill>
    <fill>
      <patternFill patternType="solid">
        <fgColor rgb="FFFFFF00"/>
        <bgColor rgb="FFFFFF00"/>
      </patternFill>
    </fill>
    <fill>
      <patternFill patternType="solid">
        <fgColor rgb="FFFFFF99"/>
        <bgColor rgb="FFFFFFCC"/>
      </patternFill>
    </fill>
    <fill>
      <patternFill patternType="solid">
        <fgColor rgb="FFFFFFCC"/>
        <bgColor rgb="FFFFFFFF"/>
      </patternFill>
    </fill>
    <fill>
      <patternFill patternType="solid">
        <fgColor rgb="FFC0C0C0"/>
        <bgColor rgb="FFCCCCFF"/>
      </patternFill>
    </fill>
  </fills>
  <borders count="9">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color rgb="FF3C3C3C"/>
      </left>
      <right style="thin">
        <color rgb="FF3C3C3C"/>
      </right>
      <top/>
      <bottom style="thin">
        <color rgb="FF3C3C3C"/>
      </bottom>
      <diagonal/>
    </border>
    <border diagonalUp="false" diagonalDown="false">
      <left/>
      <right style="thin">
        <color rgb="FF3C3C3C"/>
      </right>
      <top style="thin">
        <color rgb="FF3C3C3C"/>
      </top>
      <bottom/>
      <diagonal/>
    </border>
    <border diagonalUp="false" diagonalDown="false">
      <left style="thin">
        <color rgb="FF3C3C3C"/>
      </left>
      <right style="thin">
        <color rgb="FF3C3C3C"/>
      </right>
      <top style="thin">
        <color rgb="FF3C3C3C"/>
      </top>
      <bottom/>
      <diagonal/>
    </border>
    <border diagonalUp="false" diagonalDown="false">
      <left style="thin">
        <color rgb="FF3C3C3C"/>
      </left>
      <right/>
      <top style="thin">
        <color rgb="FF3C3C3C"/>
      </top>
      <bottom/>
      <diagonal/>
    </border>
    <border diagonalUp="false" diagonalDown="false">
      <left style="thin">
        <color rgb="FF3C3C3C"/>
      </left>
      <right/>
      <top style="thin">
        <color rgb="FF3C3C3C"/>
      </top>
      <bottom style="thin">
        <color rgb="FF3C3C3C"/>
      </bottom>
      <diagonal/>
    </border>
    <border diagonalUp="false" diagonalDown="false">
      <left/>
      <right style="thin">
        <color rgb="FF3C3C3C"/>
      </right>
      <top style="thin">
        <color rgb="FF3C3C3C"/>
      </top>
      <bottom style="thin">
        <color rgb="FF3C3C3C"/>
      </bottom>
      <diagonal/>
    </border>
    <border diagonalUp="false" diagonalDown="false">
      <left/>
      <right/>
      <top style="thin">
        <color rgb="FF3C3C3C"/>
      </top>
      <bottom style="thin">
        <color rgb="FF3C3C3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20" applyFont="false" applyBorder="false" applyAlignment="true" applyProtection="false">
      <alignment horizontal="general" vertical="top" textRotation="0" wrapText="false" indent="0" shrinkToFit="false"/>
      <protection locked="true" hidden="false"/>
    </xf>
    <xf numFmtId="164" fontId="5" fillId="2" borderId="1" xfId="20" applyFont="true" applyBorder="true" applyAlignment="true" applyProtection="false">
      <alignment horizontal="general" vertical="top" textRotation="0" wrapText="false" indent="0" shrinkToFit="false"/>
      <protection locked="true" hidden="false"/>
    </xf>
    <xf numFmtId="164" fontId="0" fillId="2" borderId="1" xfId="20" applyFont="true" applyBorder="true" applyAlignment="true" applyProtection="false">
      <alignment horizontal="general" vertical="top" textRotation="0" wrapText="false" indent="0" shrinkToFit="false"/>
      <protection locked="true" hidden="false"/>
    </xf>
    <xf numFmtId="166" fontId="6" fillId="3" borderId="1" xfId="22" applyFont="true" applyBorder="true" applyAlignment="true" applyProtection="false">
      <alignment horizontal="center" vertical="top" textRotation="0" wrapText="false" indent="0" shrinkToFit="false"/>
      <protection locked="true" hidden="false"/>
    </xf>
    <xf numFmtId="164" fontId="6" fillId="4" borderId="1" xfId="23" applyFont="true" applyBorder="true" applyAlignment="true" applyProtection="false">
      <alignment horizontal="center" vertical="top" textRotation="0" wrapText="false" indent="0" shrinkToFit="false"/>
      <protection locked="true" hidden="false"/>
    </xf>
    <xf numFmtId="164" fontId="6" fillId="4" borderId="1" xfId="22"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7" fontId="8" fillId="0" borderId="2" xfId="0" applyFont="true" applyBorder="true" applyAlignment="true" applyProtection="false">
      <alignment horizontal="left" vertical="top"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7" fontId="8" fillId="5" borderId="2" xfId="0" applyFont="true" applyBorder="true" applyAlignment="true" applyProtection="false">
      <alignment horizontal="left" vertical="top" textRotation="0" wrapText="false" indent="0" shrinkToFit="false"/>
      <protection locked="true" hidden="false"/>
    </xf>
    <xf numFmtId="164" fontId="9" fillId="6" borderId="1" xfId="20" applyFont="true" applyBorder="true" applyAlignment="true" applyProtection="false">
      <alignment horizontal="general" vertical="top" textRotation="0" wrapText="false" indent="0" shrinkToFit="false"/>
      <protection locked="true" hidden="false"/>
    </xf>
    <xf numFmtId="164" fontId="6" fillId="4" borderId="1" xfId="20" applyFont="true" applyBorder="true" applyAlignment="true" applyProtection="false">
      <alignment horizontal="left" vertical="top" textRotation="0" wrapText="true" indent="0" shrinkToFit="false"/>
      <protection locked="true" hidden="false"/>
    </xf>
    <xf numFmtId="164" fontId="0" fillId="2" borderId="3" xfId="20" applyFont="true" applyBorder="true" applyAlignment="true" applyProtection="false">
      <alignment horizontal="left" vertical="top" textRotation="0" wrapText="false" indent="0" shrinkToFit="false"/>
      <protection locked="true" hidden="false"/>
    </xf>
    <xf numFmtId="164" fontId="10" fillId="0" borderId="2" xfId="20" applyFont="true" applyBorder="true" applyAlignment="true" applyProtection="false">
      <alignment horizontal="left" vertical="top" textRotation="0" wrapText="true" indent="0" shrinkToFit="false"/>
      <protection locked="true" hidden="false"/>
    </xf>
    <xf numFmtId="167" fontId="10" fillId="0" borderId="1" xfId="20" applyFont="true" applyBorder="true" applyAlignment="true" applyProtection="false">
      <alignment horizontal="left" vertical="top" textRotation="0" wrapText="true" indent="0" shrinkToFit="false"/>
      <protection locked="true" hidden="false"/>
    </xf>
    <xf numFmtId="167" fontId="10" fillId="0" borderId="4" xfId="20" applyFont="true" applyBorder="true" applyAlignment="true" applyProtection="false">
      <alignment horizontal="left" vertical="top" textRotation="0" wrapText="true" indent="0" shrinkToFit="false"/>
      <protection locked="true" hidden="false"/>
    </xf>
    <xf numFmtId="164" fontId="10" fillId="0" borderId="4" xfId="20" applyFont="true" applyBorder="true" applyAlignment="true" applyProtection="false">
      <alignment horizontal="general" vertical="top" textRotation="0" wrapText="true" indent="0" shrinkToFit="false"/>
      <protection locked="true" hidden="false"/>
    </xf>
    <xf numFmtId="164" fontId="10" fillId="0" borderId="5" xfId="20" applyFont="true" applyBorder="true" applyAlignment="true" applyProtection="false">
      <alignment horizontal="general" vertical="top" textRotation="0" wrapText="true" indent="0" shrinkToFit="false"/>
      <protection locked="true" hidden="false"/>
    </xf>
    <xf numFmtId="165" fontId="9" fillId="6" borderId="6" xfId="20" applyFont="true" applyBorder="true" applyAlignment="true" applyProtection="false">
      <alignment horizontal="right" vertical="top" textRotation="0" wrapText="true" indent="0" shrinkToFit="false"/>
      <protection locked="true" hidden="false"/>
    </xf>
    <xf numFmtId="164" fontId="9" fillId="2" borderId="1" xfId="20" applyFont="true" applyBorder="true" applyAlignment="true" applyProtection="false">
      <alignment horizontal="right" vertical="top" textRotation="0" wrapText="false" indent="0" shrinkToFit="false"/>
      <protection locked="true" hidden="false"/>
    </xf>
    <xf numFmtId="165" fontId="9" fillId="2" borderId="7" xfId="20" applyFont="true" applyBorder="true" applyAlignment="true" applyProtection="false">
      <alignment horizontal="right" vertical="top" textRotation="0" wrapText="false" indent="0" shrinkToFit="false"/>
      <protection locked="true" hidden="false"/>
    </xf>
    <xf numFmtId="167" fontId="9" fillId="2" borderId="1" xfId="21" applyFont="true" applyBorder="true" applyAlignment="true" applyProtection="false">
      <alignment horizontal="right" vertical="top" textRotation="0" wrapText="false" indent="0" shrinkToFit="false"/>
      <protection locked="true" hidden="false"/>
    </xf>
    <xf numFmtId="164" fontId="10" fillId="0" borderId="1" xfId="20" applyFont="true" applyBorder="true" applyAlignment="true" applyProtection="false">
      <alignment horizontal="left" vertical="top" textRotation="0" wrapText="true" indent="0" shrinkToFit="false"/>
      <protection locked="true" hidden="false"/>
    </xf>
    <xf numFmtId="165" fontId="10" fillId="0" borderId="1" xfId="20" applyFont="true" applyBorder="true" applyAlignment="true" applyProtection="false">
      <alignment horizontal="left" vertical="top" textRotation="0" wrapText="true" indent="0" shrinkToFit="false"/>
      <protection locked="true" hidden="false"/>
    </xf>
    <xf numFmtId="164" fontId="10" fillId="0" borderId="6" xfId="20" applyFont="true" applyBorder="true" applyAlignment="true" applyProtection="false">
      <alignment horizontal="left" vertical="top" textRotation="0" wrapText="true" indent="0" shrinkToFit="false"/>
      <protection locked="true" hidden="false"/>
    </xf>
    <xf numFmtId="164" fontId="10" fillId="0" borderId="1" xfId="20" applyFont="true" applyBorder="true" applyAlignment="true" applyProtection="false">
      <alignment horizontal="general" vertical="top" textRotation="0" wrapText="true" indent="0" shrinkToFit="false"/>
      <protection locked="true" hidden="false"/>
    </xf>
    <xf numFmtId="167" fontId="9" fillId="6" borderId="6" xfId="20" applyFont="true" applyBorder="true" applyAlignment="true" applyProtection="false">
      <alignment horizontal="right" vertical="top" textRotation="0" wrapText="true" indent="0" shrinkToFit="false"/>
      <protection locked="true" hidden="false"/>
    </xf>
    <xf numFmtId="165" fontId="9" fillId="2" borderId="1" xfId="21" applyFont="true" applyBorder="true" applyAlignment="true" applyProtection="false">
      <alignment horizontal="right" vertical="top" textRotation="0" wrapText="false" indent="0" shrinkToFit="false"/>
      <protection locked="true" hidden="false"/>
    </xf>
    <xf numFmtId="164" fontId="8" fillId="6" borderId="6" xfId="0" applyFont="true" applyBorder="true" applyAlignment="true" applyProtection="false">
      <alignment horizontal="general" vertical="bottom" textRotation="0" wrapText="false" indent="0" shrinkToFit="false"/>
      <protection locked="true" hidden="false"/>
    </xf>
    <xf numFmtId="164" fontId="8" fillId="6" borderId="8"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1" xfId="20" applyFont="true" applyBorder="true" applyAlignment="true" applyProtection="false">
      <alignment horizontal="left" vertical="top" textRotation="0" wrapText="true" indent="0" shrinkToFit="false"/>
      <protection locked="true" hidden="false"/>
    </xf>
    <xf numFmtId="165" fontId="10" fillId="2" borderId="4" xfId="20" applyFont="true" applyBorder="true" applyAlignment="true" applyProtection="false">
      <alignment horizontal="left" vertical="top" textRotation="0" wrapText="true" indent="0" shrinkToFit="false"/>
      <protection locked="true" hidden="false"/>
    </xf>
    <xf numFmtId="165" fontId="9" fillId="2" borderId="1" xfId="19" applyFont="true" applyBorder="true" applyAlignment="true" applyProtection="false">
      <alignment horizontal="right" vertical="top" textRotation="0" wrapText="false" indent="0" shrinkToFit="false"/>
      <protection locked="true" hidden="false"/>
    </xf>
    <xf numFmtId="164" fontId="10" fillId="2" borderId="6" xfId="20" applyFont="tru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general" vertical="bottom" textRotation="0" wrapText="false" indent="0" shrinkToFit="false"/>
      <protection locked="true" hidden="false"/>
    </xf>
    <xf numFmtId="167" fontId="8" fillId="7" borderId="2" xfId="0" applyFont="true" applyBorder="true" applyAlignment="true" applyProtection="false">
      <alignment horizontal="right" vertical="top"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8" fontId="0" fillId="7" borderId="1" xfId="0" applyFont="true" applyBorder="true" applyAlignment="true" applyProtection="false">
      <alignment horizontal="center" vertical="bottom" textRotation="0" wrapText="false" indent="0" shrinkToFit="false"/>
      <protection locked="true" hidden="false"/>
    </xf>
    <xf numFmtId="165" fontId="0" fillId="7" borderId="1" xfId="0" applyFont="true" applyBorder="true" applyAlignment="true" applyProtection="false">
      <alignment horizontal="center"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Percent 2" xfId="21" builtinId="54" customBuiltin="true"/>
    <cellStyle name="Excel Built-in Normal 2" xfId="22" builtinId="54" customBuiltin="true"/>
    <cellStyle name="Excel Built-in Normal" xfId="23" builtinId="54" customBuiltin="true"/>
  </cellStyles>
  <dxfs count="3">
    <dxf>
      <font>
        <sz val="10"/>
        <name val="Arial"/>
        <family val="2"/>
      </font>
      <fill>
        <patternFill>
          <bgColor rgb="FF00FF00"/>
        </patternFill>
      </fill>
    </dxf>
    <dxf>
      <font>
        <sz val="10"/>
        <name val="Arial"/>
        <family val="2"/>
      </font>
      <fill>
        <patternFill>
          <bgColor rgb="FFFF6600"/>
        </patternFill>
      </fill>
    </dxf>
    <dxf>
      <font>
        <sz val="10"/>
        <name val="Arial"/>
        <family val="2"/>
      </font>
      <fill>
        <patternFill>
          <bgColor rgb="FFFFCC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L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1:1048576"/>
    </sheetView>
  </sheetViews>
  <sheetFormatPr defaultRowHeight="12.75"/>
  <cols>
    <col collapsed="false" hidden="false" max="1" min="1" style="1" width="16.5510204081633"/>
    <col collapsed="false" hidden="false" max="2" min="2" style="1" width="19.6887755102041"/>
    <col collapsed="false" hidden="false" max="3" min="3" style="1" width="10.8418367346939"/>
    <col collapsed="false" hidden="false" max="4" min="4" style="1" width="4.41836734693878"/>
    <col collapsed="false" hidden="false" max="5" min="5" style="1" width="51.234693877551"/>
    <col collapsed="false" hidden="false" max="6" min="6" style="1" width="14.4081632653061"/>
    <col collapsed="false" hidden="false" max="8" min="7" style="1" width="10.6989795918367"/>
    <col collapsed="false" hidden="false" max="9" min="9" style="1" width="7.56122448979592"/>
    <col collapsed="false" hidden="false" max="10" min="10" style="1" width="6.70408163265306"/>
    <col collapsed="false" hidden="false" max="11" min="11" style="1" width="8.41326530612245"/>
    <col collapsed="false" hidden="false" max="12" min="12" style="1" width="8.98979591836735"/>
    <col collapsed="false" hidden="false" max="257" min="13" style="1" width="9.13265306122449"/>
    <col collapsed="false" hidden="false" max="1025" min="258" style="0" width="9.13265306122449"/>
  </cols>
  <sheetData>
    <row r="1" customFormat="false" ht="12.75" hidden="false" customHeight="false" outlineLevel="0" collapsed="false">
      <c r="A1" s="2" t="s">
        <v>0</v>
      </c>
      <c r="B1" s="3" t="s">
        <v>1</v>
      </c>
      <c r="C1" s="2" t="s">
        <v>2</v>
      </c>
      <c r="D1" s="2"/>
      <c r="E1" s="3" t="s">
        <v>3</v>
      </c>
    </row>
    <row r="2" customFormat="false" ht="12.75" hidden="false" customHeight="false" outlineLevel="0" collapsed="false">
      <c r="A2" s="2" t="s">
        <v>4</v>
      </c>
      <c r="B2" s="3" t="s">
        <v>5</v>
      </c>
      <c r="C2" s="2" t="s">
        <v>6</v>
      </c>
      <c r="D2" s="2"/>
      <c r="E2" s="3" t="s">
        <v>7</v>
      </c>
    </row>
    <row r="3" customFormat="false" ht="12.75" hidden="false" customHeight="false" outlineLevel="0" collapsed="false">
      <c r="A3" s="4" t="s">
        <v>8</v>
      </c>
      <c r="B3" s="4"/>
      <c r="C3" s="4"/>
      <c r="D3" s="4"/>
      <c r="E3" s="4"/>
    </row>
    <row r="4" customFormat="false" ht="12.75" hidden="false" customHeight="false" outlineLevel="0" collapsed="false">
      <c r="A4" s="5" t="s">
        <v>9</v>
      </c>
      <c r="B4" s="5"/>
      <c r="C4" s="5"/>
      <c r="D4" s="5"/>
      <c r="E4" s="6" t="s">
        <v>10</v>
      </c>
    </row>
    <row r="5" customFormat="false" ht="12.75" hidden="false" customHeight="false" outlineLevel="0" collapsed="false">
      <c r="A5" s="7" t="s">
        <v>11</v>
      </c>
      <c r="B5" s="7"/>
      <c r="C5" s="7"/>
      <c r="D5" s="7"/>
      <c r="E5" s="8" t="n">
        <f aca="false">L18</f>
        <v>40</v>
      </c>
    </row>
    <row r="6" customFormat="false" ht="12.75" hidden="false" customHeight="false" outlineLevel="0" collapsed="false">
      <c r="A6" s="7" t="s">
        <v>12</v>
      </c>
      <c r="B6" s="7"/>
      <c r="C6" s="7"/>
      <c r="D6" s="7"/>
      <c r="E6" s="8" t="n">
        <f aca="false">L22</f>
        <v>100</v>
      </c>
    </row>
    <row r="7" customFormat="false" ht="12.75" hidden="false" customHeight="false" outlineLevel="0" collapsed="false">
      <c r="A7" s="9" t="s">
        <v>13</v>
      </c>
      <c r="B7" s="9"/>
      <c r="C7" s="9"/>
      <c r="D7" s="9"/>
      <c r="E7" s="10" t="n">
        <f aca="false">ROUND(AVERAGE(E5:E6),)</f>
        <v>70</v>
      </c>
    </row>
    <row r="10" customFormat="false" ht="63.75" hidden="false" customHeight="false" outlineLevel="0" collapsed="false">
      <c r="A10" s="11" t="s">
        <v>14</v>
      </c>
      <c r="B10" s="11" t="s">
        <v>9</v>
      </c>
      <c r="C10" s="11" t="s">
        <v>15</v>
      </c>
      <c r="D10" s="11" t="s">
        <v>16</v>
      </c>
      <c r="E10" s="11" t="s">
        <v>17</v>
      </c>
      <c r="F10" s="11" t="s">
        <v>18</v>
      </c>
      <c r="G10" s="11" t="s">
        <v>19</v>
      </c>
      <c r="H10" s="12" t="s">
        <v>20</v>
      </c>
      <c r="I10" s="12" t="s">
        <v>21</v>
      </c>
      <c r="J10" s="12" t="s">
        <v>22</v>
      </c>
      <c r="K10" s="12" t="s">
        <v>23</v>
      </c>
      <c r="L10" s="12" t="s">
        <v>24</v>
      </c>
    </row>
    <row r="11" customFormat="false" ht="27" hidden="false" customHeight="false" outlineLevel="0" collapsed="false">
      <c r="A11" s="13" t="s">
        <v>25</v>
      </c>
      <c r="B11" s="14" t="s">
        <v>26</v>
      </c>
      <c r="C11" s="15" t="n">
        <v>20</v>
      </c>
      <c r="D11" s="16" t="s">
        <v>27</v>
      </c>
      <c r="E11" s="17" t="s">
        <v>28</v>
      </c>
      <c r="F11" s="18" t="s">
        <v>29</v>
      </c>
      <c r="G11" s="18" t="s">
        <v>30</v>
      </c>
      <c r="H11" s="19" t="str">
        <f aca="false">DataSheet!D6</f>
        <v>0</v>
      </c>
      <c r="I11" s="20" t="n">
        <v>0.2</v>
      </c>
      <c r="J11" s="21" t="n">
        <v>1</v>
      </c>
      <c r="K11" s="22" t="n">
        <f aca="false">H11/J11</f>
        <v>0</v>
      </c>
      <c r="L11" s="22" t="n">
        <f aca="false">K11*I11</f>
        <v>0</v>
      </c>
    </row>
    <row r="12" customFormat="false" ht="40.5" hidden="false" customHeight="false" outlineLevel="0" collapsed="false">
      <c r="A12" s="13"/>
      <c r="B12" s="23" t="s">
        <v>31</v>
      </c>
      <c r="C12" s="15" t="n">
        <v>5</v>
      </c>
      <c r="D12" s="24" t="s">
        <v>27</v>
      </c>
      <c r="E12" s="23" t="s">
        <v>32</v>
      </c>
      <c r="F12" s="25" t="s">
        <v>29</v>
      </c>
      <c r="G12" s="25" t="s">
        <v>30</v>
      </c>
      <c r="H12" s="19" t="str">
        <f aca="false">DataSheet!D8</f>
        <v>100</v>
      </c>
      <c r="I12" s="20" t="n">
        <v>0.2</v>
      </c>
      <c r="J12" s="21" t="n">
        <v>1</v>
      </c>
      <c r="K12" s="22" t="n">
        <f aca="false">H12/J12</f>
        <v>100</v>
      </c>
      <c r="L12" s="22" t="n">
        <f aca="false">K12*I12</f>
        <v>20</v>
      </c>
    </row>
    <row r="13" customFormat="false" ht="135" hidden="false" customHeight="false" outlineLevel="0" collapsed="false">
      <c r="A13" s="26" t="s">
        <v>33</v>
      </c>
      <c r="B13" s="23" t="s">
        <v>34</v>
      </c>
      <c r="C13" s="15" t="n">
        <v>5</v>
      </c>
      <c r="D13" s="24" t="s">
        <v>27</v>
      </c>
      <c r="E13" s="23" t="s">
        <v>35</v>
      </c>
      <c r="F13" s="25" t="s">
        <v>29</v>
      </c>
      <c r="G13" s="25" t="s">
        <v>30</v>
      </c>
      <c r="H13" s="19" t="str">
        <f aca="false">DataSheet!D11</f>
        <v>100</v>
      </c>
      <c r="I13" s="20" t="n">
        <v>0.2</v>
      </c>
      <c r="J13" s="21" t="n">
        <v>1</v>
      </c>
      <c r="K13" s="22" t="n">
        <f aca="false">H13/J13</f>
        <v>100</v>
      </c>
      <c r="L13" s="22" t="n">
        <f aca="false">K13*I13</f>
        <v>20</v>
      </c>
    </row>
    <row r="14" customFormat="false" ht="40.5" hidden="false" customHeight="true" outlineLevel="0" collapsed="false">
      <c r="A14" s="23" t="s">
        <v>36</v>
      </c>
      <c r="B14" s="23" t="s">
        <v>37</v>
      </c>
      <c r="C14" s="15" t="n">
        <v>5</v>
      </c>
      <c r="D14" s="24" t="s">
        <v>27</v>
      </c>
      <c r="E14" s="17" t="s">
        <v>38</v>
      </c>
      <c r="F14" s="18" t="s">
        <v>29</v>
      </c>
      <c r="G14" s="18" t="s">
        <v>30</v>
      </c>
      <c r="H14" s="19" t="str">
        <f aca="false">DataSheet!D13</f>
        <v>0</v>
      </c>
      <c r="I14" s="20" t="n">
        <v>0.1</v>
      </c>
      <c r="J14" s="21" t="n">
        <v>1</v>
      </c>
      <c r="K14" s="22" t="n">
        <f aca="false">H14/J14</f>
        <v>0</v>
      </c>
      <c r="L14" s="22" t="n">
        <f aca="false">K14*I14</f>
        <v>0</v>
      </c>
    </row>
    <row r="15" customFormat="false" ht="40.5" hidden="false" customHeight="false" outlineLevel="0" collapsed="false">
      <c r="A15" s="23"/>
      <c r="B15" s="23" t="s">
        <v>39</v>
      </c>
      <c r="C15" s="15" t="n">
        <v>5</v>
      </c>
      <c r="D15" s="24" t="s">
        <v>27</v>
      </c>
      <c r="E15" s="17" t="s">
        <v>40</v>
      </c>
      <c r="F15" s="18" t="s">
        <v>29</v>
      </c>
      <c r="G15" s="18" t="s">
        <v>30</v>
      </c>
      <c r="H15" s="19" t="str">
        <f aca="false">DataSheet!D14</f>
        <v>0</v>
      </c>
      <c r="I15" s="20" t="n">
        <v>0.1</v>
      </c>
      <c r="J15" s="21" t="n">
        <v>1</v>
      </c>
      <c r="K15" s="22" t="n">
        <f aca="false">H15/J15</f>
        <v>0</v>
      </c>
      <c r="L15" s="22" t="n">
        <f aca="false">K15*I15</f>
        <v>0</v>
      </c>
    </row>
    <row r="16" customFormat="false" ht="40.5" hidden="false" customHeight="false" outlineLevel="0" collapsed="false">
      <c r="A16" s="23"/>
      <c r="B16" s="23" t="s">
        <v>41</v>
      </c>
      <c r="C16" s="15" t="n">
        <v>5</v>
      </c>
      <c r="D16" s="24" t="s">
        <v>27</v>
      </c>
      <c r="E16" s="17" t="s">
        <v>42</v>
      </c>
      <c r="F16" s="18" t="s">
        <v>29</v>
      </c>
      <c r="G16" s="18" t="s">
        <v>30</v>
      </c>
      <c r="H16" s="27" t="str">
        <f aca="false">DataSheet!D15</f>
        <v>0</v>
      </c>
      <c r="I16" s="20" t="n">
        <v>0.1</v>
      </c>
      <c r="J16" s="21" t="n">
        <v>1</v>
      </c>
      <c r="K16" s="22" t="n">
        <f aca="false">H16/J16</f>
        <v>0</v>
      </c>
      <c r="L16" s="22" t="n">
        <f aca="false">K16*I16</f>
        <v>0</v>
      </c>
    </row>
    <row r="17" customFormat="false" ht="40.5" hidden="false" customHeight="false" outlineLevel="0" collapsed="false">
      <c r="A17" s="26" t="s">
        <v>43</v>
      </c>
      <c r="B17" s="23" t="s">
        <v>44</v>
      </c>
      <c r="C17" s="15" t="n">
        <v>5</v>
      </c>
      <c r="D17" s="24" t="s">
        <v>27</v>
      </c>
      <c r="E17" s="23" t="s">
        <v>45</v>
      </c>
      <c r="F17" s="25" t="s">
        <v>29</v>
      </c>
      <c r="G17" s="25" t="s">
        <v>30</v>
      </c>
      <c r="H17" s="19" t="n">
        <v>1</v>
      </c>
      <c r="I17" s="20" t="n">
        <v>0.1</v>
      </c>
      <c r="J17" s="21" t="n">
        <v>1</v>
      </c>
      <c r="K17" s="28" t="n">
        <f aca="false">H17/J17</f>
        <v>1</v>
      </c>
      <c r="L17" s="22" t="n">
        <f aca="false">K17*I17</f>
        <v>0.1</v>
      </c>
    </row>
    <row r="18" s="31" customFormat="true" ht="13.5" hidden="false" customHeight="false" outlineLevel="0" collapsed="false">
      <c r="A18" s="29" t="s">
        <v>46</v>
      </c>
      <c r="B18" s="30"/>
      <c r="C18" s="30"/>
      <c r="D18" s="30"/>
      <c r="E18" s="30"/>
      <c r="F18" s="30"/>
      <c r="G18" s="30"/>
      <c r="H18" s="30"/>
      <c r="I18" s="30" t="n">
        <f aca="false">SUM(I11:I17)</f>
        <v>1</v>
      </c>
      <c r="J18" s="30"/>
      <c r="K18" s="30"/>
      <c r="L18" s="30" t="n">
        <f aca="false">ROUND(SUM(L11:L17),)</f>
        <v>40</v>
      </c>
    </row>
    <row r="19" customFormat="false" ht="54" hidden="false" customHeight="true" outlineLevel="0" collapsed="false">
      <c r="A19" s="32" t="s">
        <v>47</v>
      </c>
      <c r="B19" s="32" t="s">
        <v>48</v>
      </c>
      <c r="C19" s="15" t="n">
        <v>100</v>
      </c>
      <c r="D19" s="33" t="s">
        <v>27</v>
      </c>
      <c r="E19" s="23" t="s">
        <v>49</v>
      </c>
      <c r="F19" s="25" t="s">
        <v>29</v>
      </c>
      <c r="G19" s="25" t="s">
        <v>30</v>
      </c>
      <c r="H19" s="19" t="n">
        <v>1</v>
      </c>
      <c r="I19" s="20" t="n">
        <v>0.4</v>
      </c>
      <c r="J19" s="21" t="n">
        <v>1</v>
      </c>
      <c r="K19" s="28" t="n">
        <f aca="false">H19/J19</f>
        <v>1</v>
      </c>
      <c r="L19" s="34" t="n">
        <f aca="false">K19*I19</f>
        <v>0.4</v>
      </c>
    </row>
    <row r="20" customFormat="false" ht="27" hidden="false" customHeight="false" outlineLevel="0" collapsed="false">
      <c r="A20" s="32"/>
      <c r="B20" s="32" t="s">
        <v>50</v>
      </c>
      <c r="C20" s="15" t="n">
        <v>100</v>
      </c>
      <c r="D20" s="33" t="s">
        <v>27</v>
      </c>
      <c r="E20" s="23" t="s">
        <v>51</v>
      </c>
      <c r="F20" s="25" t="s">
        <v>30</v>
      </c>
      <c r="G20" s="25" t="s">
        <v>52</v>
      </c>
      <c r="H20" s="19" t="n">
        <v>1</v>
      </c>
      <c r="I20" s="20" t="n">
        <v>0.2</v>
      </c>
      <c r="J20" s="21" t="n">
        <v>1</v>
      </c>
      <c r="K20" s="28" t="n">
        <f aca="false">H20/J20</f>
        <v>1</v>
      </c>
      <c r="L20" s="34" t="n">
        <f aca="false">K20*I20</f>
        <v>0.2</v>
      </c>
    </row>
    <row r="21" customFormat="false" ht="13.5" hidden="false" customHeight="false" outlineLevel="0" collapsed="false">
      <c r="A21" s="32"/>
      <c r="B21" s="32" t="s">
        <v>53</v>
      </c>
      <c r="C21" s="15" t="n">
        <v>100</v>
      </c>
      <c r="D21" s="32" t="s">
        <v>27</v>
      </c>
      <c r="E21" s="32" t="s">
        <v>54</v>
      </c>
      <c r="F21" s="35" t="s">
        <v>29</v>
      </c>
      <c r="G21" s="35" t="s">
        <v>30</v>
      </c>
      <c r="H21" s="19" t="n">
        <v>1</v>
      </c>
      <c r="I21" s="20" t="n">
        <v>0.4</v>
      </c>
      <c r="J21" s="21" t="n">
        <v>1</v>
      </c>
      <c r="K21" s="28" t="n">
        <f aca="false">H21/J21</f>
        <v>1</v>
      </c>
      <c r="L21" s="34" t="n">
        <f aca="false">K21*I21</f>
        <v>0.4</v>
      </c>
    </row>
    <row r="22" customFormat="false" ht="12.75" hidden="false" customHeight="false" outlineLevel="0" collapsed="false">
      <c r="A22" s="29" t="s">
        <v>46</v>
      </c>
      <c r="B22" s="30"/>
      <c r="C22" s="30"/>
      <c r="D22" s="30"/>
      <c r="E22" s="30"/>
      <c r="F22" s="30"/>
      <c r="G22" s="30"/>
      <c r="H22" s="30"/>
      <c r="I22" s="36" t="n">
        <f aca="false">SUM(I19:I21)</f>
        <v>1</v>
      </c>
      <c r="J22" s="30"/>
      <c r="K22" s="30"/>
      <c r="L22" s="37" t="n">
        <f aca="false">ROUND(SUM(L19:L21)*100,)</f>
        <v>100</v>
      </c>
    </row>
  </sheetData>
  <mergeCells count="8">
    <mergeCell ref="A3:E3"/>
    <mergeCell ref="A4:D4"/>
    <mergeCell ref="A5:D5"/>
    <mergeCell ref="A6:D6"/>
    <mergeCell ref="A7:D7"/>
    <mergeCell ref="A11:A12"/>
    <mergeCell ref="A14:A16"/>
    <mergeCell ref="A19:A21"/>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1:1048576"/>
    </sheetView>
  </sheetViews>
  <sheetFormatPr defaultRowHeight="12.75"/>
  <cols>
    <col collapsed="false" hidden="false" max="2" min="1" style="0" width="20.6887755102041"/>
    <col collapsed="false" hidden="false" max="3" min="3" style="0" width="15.2704081632653"/>
  </cols>
  <sheetData>
    <row r="1" customFormat="false" ht="12.75" hidden="false" customHeight="false" outlineLevel="0" collapsed="false">
      <c r="A1" s="38" t="s">
        <v>55</v>
      </c>
      <c r="B1" s="38" t="s">
        <v>56</v>
      </c>
      <c r="C1" s="38" t="s">
        <v>57</v>
      </c>
      <c r="D1" s="38" t="s">
        <v>58</v>
      </c>
    </row>
    <row r="2" customFormat="false" ht="12.75" hidden="false" customHeight="false" outlineLevel="0" collapsed="false">
      <c r="A2" s="39" t="s">
        <v>59</v>
      </c>
      <c r="B2" s="40" t="n">
        <f aca="false">COUNT(Data!A2:A200)-SUM(COUNTIFS(Data!C2:C200,"=Meetings"),COUNTIFS(Data!C2:C200,"=Support"))</f>
        <v>48</v>
      </c>
      <c r="C2" s="40" t="n">
        <f aca="false">COUNTIFS(Data!C2:C200,"=Meetings")</f>
        <v>8</v>
      </c>
      <c r="D2" s="40" t="n">
        <f aca="false">COUNTIFS(Data!C2:C200,"=Support")</f>
        <v>0</v>
      </c>
    </row>
    <row r="3" customFormat="false" ht="12.75" hidden="false" customHeight="false" outlineLevel="0" collapsed="false">
      <c r="A3" s="38" t="s">
        <v>25</v>
      </c>
      <c r="B3" s="38" t="s">
        <v>60</v>
      </c>
      <c r="C3" s="38" t="s">
        <v>61</v>
      </c>
      <c r="D3" s="38" t="s">
        <v>62</v>
      </c>
    </row>
    <row r="4" customFormat="false" ht="12.75" hidden="false" customHeight="false" outlineLevel="0" collapsed="false">
      <c r="A4" s="41"/>
      <c r="B4" s="41" t="n">
        <v>5.5</v>
      </c>
      <c r="C4" s="41" t="n">
        <f aca="false">B4*80</f>
        <v>440</v>
      </c>
      <c r="D4" s="40" t="n">
        <f aca="false">SUM(Data!O2:O200)</f>
        <v>445.5</v>
      </c>
    </row>
    <row r="5" customFormat="false" ht="12.75" hidden="false" customHeight="false" outlineLevel="0" collapsed="false">
      <c r="A5" s="41" t="s">
        <v>63</v>
      </c>
      <c r="B5" s="41"/>
      <c r="C5" s="41"/>
      <c r="D5" s="40" t="n">
        <f aca="false">(D4-C4)/D4*100</f>
        <v>1.23456790123457</v>
      </c>
    </row>
    <row r="6" customFormat="false" ht="12.75" hidden="false" customHeight="false" outlineLevel="0" collapsed="false">
      <c r="A6" s="41"/>
      <c r="B6" s="41"/>
      <c r="C6" s="41"/>
      <c r="D6" s="42" t="str">
        <f aca="false">IF('iNia-Scorecard'!C11&lt;=C5,"100","0")</f>
        <v>0</v>
      </c>
    </row>
    <row r="7" customFormat="false" ht="12.75" hidden="false" customHeight="false" outlineLevel="0" collapsed="false">
      <c r="A7" s="38" t="s">
        <v>64</v>
      </c>
      <c r="B7" s="38" t="s">
        <v>65</v>
      </c>
      <c r="C7" s="38" t="s">
        <v>63</v>
      </c>
      <c r="D7" s="41"/>
    </row>
    <row r="8" customFormat="false" ht="12.75" hidden="false" customHeight="false" outlineLevel="0" collapsed="false">
      <c r="A8" s="39"/>
      <c r="B8" s="40" t="n">
        <f aca="false">SUM(COUNTIFS(Data!C2:C200,"=Meetings",Data!N2:N200,"="&amp;""),COUNTIFS(Data!C2:C200,"=Support",Data!N2:N200,"="&amp;""))</f>
        <v>0</v>
      </c>
      <c r="C8" s="40" t="n">
        <f aca="false">100-((B2-B8)/B2*100)</f>
        <v>0</v>
      </c>
      <c r="D8" s="43" t="str">
        <f aca="false">IF('iNia-Scorecard'!C13&lt;=C7,"100","0")</f>
        <v>100</v>
      </c>
    </row>
    <row r="9" customFormat="false" ht="12.75" hidden="false" customHeight="false" outlineLevel="0" collapsed="false">
      <c r="A9" s="39"/>
      <c r="B9" s="40"/>
      <c r="C9" s="41"/>
      <c r="D9" s="41"/>
    </row>
    <row r="10" customFormat="false" ht="12.75" hidden="false" customHeight="false" outlineLevel="0" collapsed="false">
      <c r="A10" s="38" t="s">
        <v>66</v>
      </c>
      <c r="B10" s="38" t="s">
        <v>65</v>
      </c>
      <c r="C10" s="38" t="s">
        <v>63</v>
      </c>
      <c r="D10" s="41"/>
    </row>
    <row r="11" customFormat="false" ht="12.75" hidden="false" customHeight="false" outlineLevel="0" collapsed="false">
      <c r="A11" s="41"/>
      <c r="B11" s="0" t="n">
        <f aca="false">COUNTIFS(Data!N2:N200,"&lt;15-Apr-2015",Data!E2:E200,"&lt;&gt;Closed",Data!E2:E200,"&lt;&gt;Resolved")</f>
        <v>0</v>
      </c>
      <c r="C11" s="40" t="n">
        <f aca="false">((B2-B11)/B2*100)</f>
        <v>100</v>
      </c>
      <c r="D11" s="42" t="str">
        <f aca="false">IF('iNia-Scorecard'!C16&lt;=C10,"100","0")</f>
        <v>100</v>
      </c>
    </row>
    <row r="12" customFormat="false" ht="12.75" hidden="false" customHeight="false" outlineLevel="0" collapsed="false">
      <c r="A12" s="38" t="s">
        <v>67</v>
      </c>
      <c r="B12" s="38" t="s">
        <v>65</v>
      </c>
      <c r="C12" s="38" t="s">
        <v>63</v>
      </c>
      <c r="D12" s="41"/>
    </row>
    <row r="13" customFormat="false" ht="12.75" hidden="false" customHeight="false" outlineLevel="0" collapsed="false">
      <c r="A13" s="39" t="s">
        <v>68</v>
      </c>
      <c r="B13" s="41" t="n">
        <f aca="false">COUNT(Data!AH2:AH200)</f>
        <v>0</v>
      </c>
      <c r="C13" s="40" t="n">
        <f aca="false">(B2-B13)/B2*100</f>
        <v>100</v>
      </c>
      <c r="D13" s="42" t="str">
        <f aca="false">IF(C12&lt;='iNia-Scorecard'!C14,"100","0")</f>
        <v>0</v>
      </c>
    </row>
    <row r="14" customFormat="false" ht="12.75" hidden="false" customHeight="false" outlineLevel="0" collapsed="false">
      <c r="A14" s="39" t="s">
        <v>69</v>
      </c>
      <c r="B14" s="41" t="n">
        <f aca="false">COUNT(Data!AI2:AI200)</f>
        <v>0</v>
      </c>
      <c r="C14" s="40" t="n">
        <f aca="false">(B2-B14)/B2*100</f>
        <v>100</v>
      </c>
      <c r="D14" s="42" t="str">
        <f aca="false">IF(C13&lt;='iNia-Scorecard'!C15,"100","0")</f>
        <v>0</v>
      </c>
    </row>
    <row r="15" customFormat="false" ht="12.75" hidden="false" customHeight="false" outlineLevel="0" collapsed="false">
      <c r="A15" s="39" t="s">
        <v>70</v>
      </c>
      <c r="B15" s="41" t="n">
        <f aca="false">COUNT(Data!AJ2:AJ200)</f>
        <v>0</v>
      </c>
      <c r="C15" s="40" t="n">
        <f aca="false">(B2-B15)/B2*100</f>
        <v>100</v>
      </c>
      <c r="D15" s="42" t="str">
        <f aca="false">IF(C14&lt;='iNia-Scorecard'!C16,"100","0")</f>
        <v>0</v>
      </c>
    </row>
  </sheetData>
  <conditionalFormatting sqref="D6,D13:D15,D11,D8">
    <cfRule type="expression" priority="2" aboveAverage="0" equalAverage="0" bottom="0" percent="0" rank="0" text="" dxfId="0">
      <formula>NOT(ISERROR(SEARCH("Green",DataSheet!D6)))</formula>
    </cfRule>
  </conditionalFormatting>
  <conditionalFormatting sqref="D6,D13:D15,D11,D8">
    <cfRule type="expression" priority="3" aboveAverage="0" equalAverage="0" bottom="0" percent="0" rank="0" text="" dxfId="1">
      <formula>NOT(ISERROR(SEARCH("Red",DataSheet!D6)))</formula>
    </cfRule>
    <cfRule type="expression" priority="4" aboveAverage="0" equalAverage="0" bottom="0" percent="0" rank="0" text="" dxfId="2">
      <formula>NOT(ISERROR(SEARCH("Amber",DataSheet!D6)))</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tabColor rgb="00FFFFFF"/>
    <pageSetUpPr fitToPage="false"/>
  </sheetPr>
  <dimension ref="A2:AU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3" activeCellId="0" sqref="1:1048576"/>
    </sheetView>
  </sheetViews>
  <sheetFormatPr defaultRowHeight="14.65"/>
  <cols>
    <col collapsed="false" hidden="false" max="12" min="12" style="0" width="25.9744897959184"/>
  </cols>
  <sheetData>
    <row r="2" customFormat="false" ht="14.65" hidden="true" customHeight="false" outlineLevel="0" collapsed="false">
      <c r="A2" s="0" t="n">
        <v>65513</v>
      </c>
      <c r="B2" s="0" t="s">
        <v>71</v>
      </c>
      <c r="C2" s="0" t="s">
        <v>72</v>
      </c>
      <c r="D2" s="0" t="s">
        <v>73</v>
      </c>
      <c r="E2" s="0" t="s">
        <v>74</v>
      </c>
      <c r="F2" s="0" t="s">
        <v>75</v>
      </c>
      <c r="G2" s="0" t="s">
        <v>76</v>
      </c>
      <c r="H2" s="0" t="s">
        <v>77</v>
      </c>
      <c r="I2" s="0" t="s">
        <v>77</v>
      </c>
      <c r="J2" s="44" t="n">
        <v>42095.5284722222</v>
      </c>
      <c r="L2" s="0" t="s">
        <v>78</v>
      </c>
      <c r="M2" s="45" t="n">
        <v>42094</v>
      </c>
      <c r="N2" s="45" t="n">
        <v>42094</v>
      </c>
      <c r="O2" s="0" t="n">
        <v>6</v>
      </c>
      <c r="P2" s="0" t="n">
        <v>6</v>
      </c>
      <c r="Q2" s="0" t="n">
        <v>100</v>
      </c>
      <c r="R2" s="44" t="n">
        <v>42095.5277777778</v>
      </c>
      <c r="S2" s="44" t="n">
        <v>42095.5284722222</v>
      </c>
      <c r="U2" s="45" t="n">
        <v>42094</v>
      </c>
      <c r="V2" s="45" t="n">
        <v>42094</v>
      </c>
      <c r="AU2" s="46" t="n">
        <f aca="false">FALSE()</f>
        <v>0</v>
      </c>
    </row>
    <row r="3" customFormat="false" ht="14.65" hidden="true" customHeight="false" outlineLevel="0" collapsed="false">
      <c r="A3" s="0" t="n">
        <v>65410</v>
      </c>
      <c r="B3" s="0" t="s">
        <v>71</v>
      </c>
      <c r="C3" s="0" t="s">
        <v>79</v>
      </c>
      <c r="D3" s="0" t="s">
        <v>73</v>
      </c>
      <c r="E3" s="0" t="s">
        <v>74</v>
      </c>
      <c r="F3" s="0" t="s">
        <v>75</v>
      </c>
      <c r="G3" s="0" t="s">
        <v>80</v>
      </c>
      <c r="H3" s="0" t="s">
        <v>81</v>
      </c>
      <c r="I3" s="0" t="s">
        <v>81</v>
      </c>
      <c r="J3" s="44" t="n">
        <v>42095.0763888889</v>
      </c>
      <c r="L3" s="0" t="s">
        <v>78</v>
      </c>
      <c r="M3" s="45" t="n">
        <v>42094</v>
      </c>
      <c r="N3" s="45" t="n">
        <v>42094</v>
      </c>
      <c r="O3" s="0" t="n">
        <v>4</v>
      </c>
      <c r="P3" s="0" t="n">
        <v>4</v>
      </c>
      <c r="Q3" s="0" t="n">
        <v>100</v>
      </c>
      <c r="R3" s="44" t="n">
        <v>42095.0743055556</v>
      </c>
      <c r="S3" s="44" t="n">
        <v>42095.0763888889</v>
      </c>
      <c r="U3" s="45" t="n">
        <v>42094</v>
      </c>
      <c r="V3" s="45" t="n">
        <v>42094</v>
      </c>
      <c r="AU3" s="46" t="n">
        <f aca="false">FALSE()</f>
        <v>0</v>
      </c>
    </row>
    <row r="4" customFormat="false" ht="14.65" hidden="true" customHeight="false" outlineLevel="0" collapsed="false">
      <c r="A4" s="0" t="n">
        <v>65407</v>
      </c>
      <c r="B4" s="0" t="s">
        <v>71</v>
      </c>
      <c r="C4" s="0" t="s">
        <v>79</v>
      </c>
      <c r="D4" s="0" t="s">
        <v>82</v>
      </c>
      <c r="E4" s="0" t="s">
        <v>74</v>
      </c>
      <c r="F4" s="0" t="s">
        <v>75</v>
      </c>
      <c r="G4" s="0" t="s">
        <v>80</v>
      </c>
      <c r="H4" s="0" t="s">
        <v>81</v>
      </c>
      <c r="I4" s="0" t="s">
        <v>81</v>
      </c>
      <c r="J4" s="44" t="n">
        <v>42094.9256944444</v>
      </c>
      <c r="L4" s="0" t="s">
        <v>78</v>
      </c>
      <c r="M4" s="45" t="n">
        <v>42094</v>
      </c>
      <c r="N4" s="45" t="n">
        <v>42094</v>
      </c>
      <c r="O4" s="0" t="n">
        <v>1</v>
      </c>
      <c r="P4" s="0" t="n">
        <v>1</v>
      </c>
      <c r="Q4" s="0" t="n">
        <v>100</v>
      </c>
      <c r="R4" s="44" t="n">
        <v>42094.9243055556</v>
      </c>
      <c r="S4" s="44" t="n">
        <v>42094.9256944444</v>
      </c>
      <c r="U4" s="45" t="n">
        <v>42094</v>
      </c>
      <c r="V4" s="45" t="n">
        <v>42094</v>
      </c>
      <c r="AU4" s="46" t="n">
        <f aca="false">FALSE()</f>
        <v>0</v>
      </c>
    </row>
    <row r="5" customFormat="false" ht="14.65" hidden="true" customHeight="false" outlineLevel="0" collapsed="false">
      <c r="A5" s="0" t="n">
        <v>65210</v>
      </c>
      <c r="B5" s="0" t="s">
        <v>71</v>
      </c>
      <c r="C5" s="0" t="s">
        <v>72</v>
      </c>
      <c r="D5" s="0" t="s">
        <v>83</v>
      </c>
      <c r="E5" s="0" t="s">
        <v>74</v>
      </c>
      <c r="F5" s="0" t="s">
        <v>75</v>
      </c>
      <c r="G5" s="0" t="s">
        <v>84</v>
      </c>
      <c r="H5" s="0" t="s">
        <v>77</v>
      </c>
      <c r="I5" s="0" t="s">
        <v>85</v>
      </c>
      <c r="J5" s="44" t="n">
        <v>42095.5298611111</v>
      </c>
      <c r="L5" s="0" t="s">
        <v>78</v>
      </c>
      <c r="M5" s="45" t="n">
        <v>42093</v>
      </c>
      <c r="N5" s="45" t="n">
        <v>42094</v>
      </c>
      <c r="O5" s="0" t="n">
        <v>16</v>
      </c>
      <c r="P5" s="0" t="n">
        <v>14.7</v>
      </c>
      <c r="Q5" s="0" t="n">
        <v>100</v>
      </c>
      <c r="R5" s="44" t="n">
        <v>42094.0347222222</v>
      </c>
      <c r="S5" s="44" t="n">
        <v>42095.5298611111</v>
      </c>
      <c r="U5" s="45" t="n">
        <v>42093</v>
      </c>
      <c r="V5" s="45" t="n">
        <v>42094</v>
      </c>
      <c r="AU5" s="46" t="n">
        <f aca="false">FALSE()</f>
        <v>0</v>
      </c>
    </row>
    <row r="6" customFormat="false" ht="14.65" hidden="true" customHeight="false" outlineLevel="0" collapsed="false">
      <c r="A6" s="0" t="n">
        <v>65209</v>
      </c>
      <c r="B6" s="0" t="s">
        <v>71</v>
      </c>
      <c r="C6" s="0" t="s">
        <v>72</v>
      </c>
      <c r="D6" s="0" t="s">
        <v>82</v>
      </c>
      <c r="E6" s="0" t="s">
        <v>74</v>
      </c>
      <c r="F6" s="0" t="s">
        <v>75</v>
      </c>
      <c r="G6" s="0" t="s">
        <v>86</v>
      </c>
      <c r="H6" s="0" t="s">
        <v>77</v>
      </c>
      <c r="I6" s="0" t="s">
        <v>77</v>
      </c>
      <c r="J6" s="44" t="n">
        <v>42095.5270833333</v>
      </c>
      <c r="L6" s="0" t="s">
        <v>78</v>
      </c>
      <c r="M6" s="45" t="n">
        <v>42093</v>
      </c>
      <c r="N6" s="45" t="n">
        <v>42094</v>
      </c>
      <c r="O6" s="0" t="n">
        <v>16</v>
      </c>
      <c r="P6" s="0" t="n">
        <v>9</v>
      </c>
      <c r="Q6" s="0" t="n">
        <v>100</v>
      </c>
      <c r="R6" s="44" t="n">
        <v>42094.0298611111</v>
      </c>
      <c r="S6" s="44" t="n">
        <v>42095.5270833333</v>
      </c>
      <c r="U6" s="45" t="n">
        <v>42093</v>
      </c>
      <c r="V6" s="45" t="n">
        <v>42094</v>
      </c>
      <c r="AU6" s="46" t="n">
        <f aca="false">FALSE()</f>
        <v>0</v>
      </c>
    </row>
    <row r="7" customFormat="false" ht="14.65" hidden="true" customHeight="false" outlineLevel="0" collapsed="false">
      <c r="A7" s="0" t="n">
        <v>65208</v>
      </c>
      <c r="B7" s="0" t="s">
        <v>71</v>
      </c>
      <c r="C7" s="0" t="s">
        <v>72</v>
      </c>
      <c r="D7" s="0" t="s">
        <v>87</v>
      </c>
      <c r="E7" s="0" t="s">
        <v>74</v>
      </c>
      <c r="F7" s="0" t="s">
        <v>75</v>
      </c>
      <c r="G7" s="0" t="s">
        <v>88</v>
      </c>
      <c r="H7" s="0" t="s">
        <v>77</v>
      </c>
      <c r="I7" s="0" t="s">
        <v>89</v>
      </c>
      <c r="J7" s="44" t="n">
        <v>42095.5298611111</v>
      </c>
      <c r="L7" s="0" t="s">
        <v>78</v>
      </c>
      <c r="M7" s="45" t="n">
        <v>42081</v>
      </c>
      <c r="N7" s="45" t="n">
        <v>42094</v>
      </c>
      <c r="O7" s="0" t="n">
        <v>7</v>
      </c>
      <c r="P7" s="0" t="n">
        <v>0</v>
      </c>
      <c r="Q7" s="0" t="n">
        <v>100</v>
      </c>
      <c r="R7" s="44" t="n">
        <v>42093.9513888889</v>
      </c>
      <c r="S7" s="44" t="n">
        <v>42095.5298611111</v>
      </c>
      <c r="U7" s="45" t="n">
        <v>42081</v>
      </c>
      <c r="V7" s="45" t="n">
        <v>42094</v>
      </c>
      <c r="AU7" s="46" t="n">
        <f aca="false">FALSE()</f>
        <v>0</v>
      </c>
    </row>
    <row r="8" customFormat="false" ht="14.65" hidden="true" customHeight="false" outlineLevel="0" collapsed="false">
      <c r="A8" s="0" t="n">
        <v>64987</v>
      </c>
      <c r="B8" s="0" t="s">
        <v>71</v>
      </c>
      <c r="C8" s="0" t="s">
        <v>79</v>
      </c>
      <c r="D8" s="0" t="s">
        <v>90</v>
      </c>
      <c r="E8" s="0" t="s">
        <v>74</v>
      </c>
      <c r="F8" s="0" t="s">
        <v>75</v>
      </c>
      <c r="G8" s="0" t="s">
        <v>91</v>
      </c>
      <c r="H8" s="0" t="s">
        <v>92</v>
      </c>
      <c r="I8" s="0" t="s">
        <v>93</v>
      </c>
      <c r="J8" s="44" t="n">
        <v>42093.7194444444</v>
      </c>
      <c r="L8" s="0" t="s">
        <v>78</v>
      </c>
      <c r="M8" s="45" t="n">
        <v>42090</v>
      </c>
      <c r="N8" s="45" t="n">
        <v>42094</v>
      </c>
      <c r="O8" s="0" t="n">
        <v>6</v>
      </c>
      <c r="P8" s="0" t="n">
        <v>6</v>
      </c>
      <c r="Q8" s="0" t="n">
        <v>100</v>
      </c>
      <c r="R8" s="44" t="n">
        <v>42093.5083333333</v>
      </c>
      <c r="S8" s="44" t="n">
        <v>42093.7194444444</v>
      </c>
      <c r="U8" s="45" t="n">
        <v>42090</v>
      </c>
      <c r="V8" s="45" t="n">
        <v>42093</v>
      </c>
      <c r="AU8" s="46" t="n">
        <f aca="false">FALSE()</f>
        <v>0</v>
      </c>
    </row>
    <row r="9" customFormat="false" ht="14.65" hidden="true" customHeight="false" outlineLevel="0" collapsed="false">
      <c r="A9" s="0" t="n">
        <v>64951</v>
      </c>
      <c r="B9" s="0" t="s">
        <v>71</v>
      </c>
      <c r="C9" s="0" t="s">
        <v>72</v>
      </c>
      <c r="D9" s="0" t="s">
        <v>94</v>
      </c>
      <c r="E9" s="0" t="s">
        <v>74</v>
      </c>
      <c r="F9" s="0" t="s">
        <v>75</v>
      </c>
      <c r="G9" s="0" t="s">
        <v>95</v>
      </c>
      <c r="H9" s="0" t="s">
        <v>77</v>
      </c>
      <c r="I9" s="0" t="s">
        <v>77</v>
      </c>
      <c r="J9" s="44" t="n">
        <v>42092.8354166667</v>
      </c>
      <c r="L9" s="0" t="s">
        <v>78</v>
      </c>
      <c r="M9" s="45" t="n">
        <v>42088</v>
      </c>
      <c r="N9" s="45" t="n">
        <v>42090</v>
      </c>
      <c r="O9" s="0" t="n">
        <v>20</v>
      </c>
      <c r="P9" s="0" t="n">
        <v>21</v>
      </c>
      <c r="Q9" s="0" t="n">
        <v>100</v>
      </c>
      <c r="R9" s="44" t="n">
        <v>42092.8243055556</v>
      </c>
      <c r="S9" s="44" t="n">
        <v>42092.8347222222</v>
      </c>
      <c r="U9" s="45" t="n">
        <v>42088</v>
      </c>
      <c r="V9" s="45" t="n">
        <v>42090</v>
      </c>
      <c r="AU9" s="46" t="n">
        <f aca="false">FALSE()</f>
        <v>0</v>
      </c>
    </row>
    <row r="10" customFormat="false" ht="14.65" hidden="true" customHeight="false" outlineLevel="0" collapsed="false">
      <c r="A10" s="0" t="n">
        <v>64950</v>
      </c>
      <c r="B10" s="0" t="s">
        <v>71</v>
      </c>
      <c r="C10" s="0" t="s">
        <v>96</v>
      </c>
      <c r="D10" s="0" t="s">
        <v>97</v>
      </c>
      <c r="E10" s="0" t="s">
        <v>74</v>
      </c>
      <c r="F10" s="0" t="s">
        <v>75</v>
      </c>
      <c r="G10" s="0" t="s">
        <v>98</v>
      </c>
      <c r="H10" s="0" t="s">
        <v>77</v>
      </c>
      <c r="I10" s="0" t="s">
        <v>77</v>
      </c>
      <c r="J10" s="44" t="n">
        <v>42092.8201388889</v>
      </c>
      <c r="L10" s="0" t="s">
        <v>78</v>
      </c>
      <c r="M10" s="45" t="n">
        <v>42088</v>
      </c>
      <c r="N10" s="45" t="n">
        <v>42088</v>
      </c>
      <c r="O10" s="0" t="n">
        <v>2</v>
      </c>
      <c r="P10" s="0" t="n">
        <v>2</v>
      </c>
      <c r="Q10" s="0" t="n">
        <v>100</v>
      </c>
      <c r="R10" s="44" t="n">
        <v>42092.8194444444</v>
      </c>
      <c r="S10" s="44" t="n">
        <v>42092.8201388889</v>
      </c>
      <c r="U10" s="45" t="n">
        <v>42088</v>
      </c>
      <c r="V10" s="45" t="n">
        <v>42088</v>
      </c>
      <c r="AJ10" s="0" t="s">
        <v>99</v>
      </c>
      <c r="AU10" s="46" t="n">
        <f aca="false">FALSE()</f>
        <v>0</v>
      </c>
    </row>
    <row r="11" customFormat="false" ht="14.65" hidden="true" customHeight="false" outlineLevel="0" collapsed="false">
      <c r="A11" s="0" t="n">
        <v>64914</v>
      </c>
      <c r="B11" s="0" t="s">
        <v>71</v>
      </c>
      <c r="C11" s="0" t="s">
        <v>72</v>
      </c>
      <c r="E11" s="0" t="s">
        <v>74</v>
      </c>
      <c r="F11" s="0" t="s">
        <v>75</v>
      </c>
      <c r="G11" s="0" t="s">
        <v>100</v>
      </c>
      <c r="H11" s="0" t="s">
        <v>85</v>
      </c>
      <c r="I11" s="0" t="s">
        <v>85</v>
      </c>
      <c r="J11" s="44" t="n">
        <v>42093.94375</v>
      </c>
      <c r="L11" s="0" t="s">
        <v>78</v>
      </c>
      <c r="M11" s="45" t="n">
        <v>42090</v>
      </c>
      <c r="N11" s="45" t="n">
        <v>42094</v>
      </c>
      <c r="O11" s="0" t="n">
        <v>7.5</v>
      </c>
      <c r="P11" s="0" t="n">
        <v>7.25</v>
      </c>
      <c r="Q11" s="0" t="n">
        <v>100</v>
      </c>
      <c r="R11" s="44" t="n">
        <v>42090.8090277778</v>
      </c>
      <c r="S11" s="44" t="n">
        <v>42093.94375</v>
      </c>
      <c r="U11" s="45" t="n">
        <v>42090</v>
      </c>
      <c r="V11" s="45" t="n">
        <v>42090</v>
      </c>
      <c r="AU11" s="46" t="n">
        <f aca="false">FALSE()</f>
        <v>0</v>
      </c>
    </row>
    <row r="12" customFormat="false" ht="14.65" hidden="true" customHeight="false" outlineLevel="0" collapsed="false">
      <c r="A12" s="0" t="n">
        <v>64869</v>
      </c>
      <c r="B12" s="0" t="s">
        <v>71</v>
      </c>
      <c r="C12" s="0" t="s">
        <v>72</v>
      </c>
      <c r="D12" s="0" t="s">
        <v>82</v>
      </c>
      <c r="E12" s="0" t="s">
        <v>74</v>
      </c>
      <c r="F12" s="0" t="s">
        <v>75</v>
      </c>
      <c r="G12" s="0" t="s">
        <v>101</v>
      </c>
      <c r="H12" s="0" t="s">
        <v>102</v>
      </c>
      <c r="I12" s="0" t="s">
        <v>102</v>
      </c>
      <c r="J12" s="44" t="n">
        <v>42094.9409722222</v>
      </c>
      <c r="L12" s="0" t="s">
        <v>78</v>
      </c>
      <c r="M12" s="45" t="n">
        <v>42090</v>
      </c>
      <c r="N12" s="45" t="n">
        <v>42094</v>
      </c>
      <c r="O12" s="0" t="n">
        <v>16</v>
      </c>
      <c r="P12" s="0" t="n">
        <v>16</v>
      </c>
      <c r="Q12" s="0" t="n">
        <v>100</v>
      </c>
      <c r="R12" s="44" t="n">
        <v>42090.7381944444</v>
      </c>
      <c r="S12" s="44" t="n">
        <v>42094.9409722222</v>
      </c>
      <c r="U12" s="45" t="n">
        <v>42090</v>
      </c>
      <c r="V12" s="45" t="n">
        <v>42094</v>
      </c>
      <c r="AI12" s="0" t="s">
        <v>103</v>
      </c>
      <c r="AU12" s="46" t="n">
        <f aca="false">FALSE()</f>
        <v>0</v>
      </c>
    </row>
    <row r="13" customFormat="false" ht="14.65" hidden="true" customHeight="false" outlineLevel="0" collapsed="false">
      <c r="A13" s="0" t="n">
        <v>64791</v>
      </c>
      <c r="B13" s="0" t="s">
        <v>71</v>
      </c>
      <c r="C13" s="0" t="s">
        <v>79</v>
      </c>
      <c r="E13" s="0" t="s">
        <v>74</v>
      </c>
      <c r="F13" s="0" t="s">
        <v>104</v>
      </c>
      <c r="G13" s="0" t="s">
        <v>105</v>
      </c>
      <c r="H13" s="0" t="s">
        <v>92</v>
      </c>
      <c r="I13" s="0" t="s">
        <v>92</v>
      </c>
      <c r="J13" s="44" t="n">
        <v>42093.7201388889</v>
      </c>
      <c r="L13" s="0" t="s">
        <v>78</v>
      </c>
      <c r="M13" s="45" t="n">
        <v>42089</v>
      </c>
      <c r="N13" s="45" t="n">
        <v>42090</v>
      </c>
      <c r="O13" s="0" t="n">
        <v>8</v>
      </c>
      <c r="P13" s="0" t="n">
        <v>8</v>
      </c>
      <c r="Q13" s="0" t="n">
        <v>100</v>
      </c>
      <c r="R13" s="44" t="n">
        <v>42090.4833333333</v>
      </c>
      <c r="S13" s="44" t="n">
        <v>42093.7201388889</v>
      </c>
      <c r="U13" s="45" t="n">
        <v>42089</v>
      </c>
      <c r="V13" s="45" t="n">
        <v>42091</v>
      </c>
      <c r="AU13" s="46" t="n">
        <f aca="false">FALSE()</f>
        <v>0</v>
      </c>
    </row>
    <row r="14" customFormat="false" ht="14.65" hidden="true" customHeight="false" outlineLevel="0" collapsed="false">
      <c r="A14" s="0" t="n">
        <v>64790</v>
      </c>
      <c r="B14" s="0" t="s">
        <v>71</v>
      </c>
      <c r="C14" s="0" t="s">
        <v>106</v>
      </c>
      <c r="E14" s="0" t="s">
        <v>74</v>
      </c>
      <c r="F14" s="0" t="s">
        <v>104</v>
      </c>
      <c r="G14" s="0" t="s">
        <v>107</v>
      </c>
      <c r="H14" s="0" t="s">
        <v>92</v>
      </c>
      <c r="I14" s="0" t="s">
        <v>92</v>
      </c>
      <c r="J14" s="44" t="n">
        <v>42095.4638888889</v>
      </c>
      <c r="L14" s="0" t="s">
        <v>78</v>
      </c>
      <c r="M14" s="45" t="n">
        <v>42089</v>
      </c>
      <c r="N14" s="45" t="n">
        <v>42090</v>
      </c>
      <c r="O14" s="0" t="n">
        <v>10</v>
      </c>
      <c r="P14" s="0" t="n">
        <v>10</v>
      </c>
      <c r="Q14" s="0" t="n">
        <v>100</v>
      </c>
      <c r="R14" s="44" t="n">
        <v>42090.4805555556</v>
      </c>
      <c r="S14" s="44" t="n">
        <v>42095.4638888889</v>
      </c>
      <c r="U14" s="45" t="n">
        <v>42089</v>
      </c>
      <c r="V14" s="45" t="n">
        <v>42094</v>
      </c>
      <c r="AU14" s="46" t="n">
        <f aca="false">FALSE()</f>
        <v>0</v>
      </c>
    </row>
    <row r="15" customFormat="false" ht="14.65" hidden="true" customHeight="false" outlineLevel="0" collapsed="false">
      <c r="A15" s="0" t="n">
        <v>64737</v>
      </c>
      <c r="B15" s="0" t="s">
        <v>71</v>
      </c>
      <c r="C15" s="0" t="s">
        <v>79</v>
      </c>
      <c r="D15" s="0" t="s">
        <v>108</v>
      </c>
      <c r="E15" s="0" t="s">
        <v>74</v>
      </c>
      <c r="F15" s="0" t="s">
        <v>75</v>
      </c>
      <c r="G15" s="0" t="s">
        <v>80</v>
      </c>
      <c r="H15" s="0" t="s">
        <v>81</v>
      </c>
      <c r="I15" s="0" t="s">
        <v>81</v>
      </c>
      <c r="J15" s="44" t="n">
        <v>42090.9513888889</v>
      </c>
      <c r="L15" s="0" t="s">
        <v>78</v>
      </c>
      <c r="M15" s="45" t="n">
        <v>42089</v>
      </c>
      <c r="N15" s="45" t="n">
        <v>42094</v>
      </c>
      <c r="O15" s="0" t="n">
        <v>7</v>
      </c>
      <c r="P15" s="0" t="n">
        <v>7</v>
      </c>
      <c r="Q15" s="0" t="n">
        <v>100</v>
      </c>
      <c r="R15" s="44" t="n">
        <v>42089.9909722222</v>
      </c>
      <c r="S15" s="44" t="n">
        <v>42090.9513888889</v>
      </c>
      <c r="U15" s="45" t="n">
        <v>42089</v>
      </c>
      <c r="V15" s="45" t="n">
        <v>42090</v>
      </c>
      <c r="AU15" s="46" t="n">
        <f aca="false">FALSE()</f>
        <v>0</v>
      </c>
    </row>
    <row r="16" customFormat="false" ht="14.65" hidden="true" customHeight="false" outlineLevel="0" collapsed="false">
      <c r="A16" s="0" t="n">
        <v>64736</v>
      </c>
      <c r="B16" s="0" t="s">
        <v>71</v>
      </c>
      <c r="C16" s="0" t="s">
        <v>79</v>
      </c>
      <c r="D16" s="0" t="s">
        <v>108</v>
      </c>
      <c r="E16" s="0" t="s">
        <v>74</v>
      </c>
      <c r="F16" s="0" t="s">
        <v>75</v>
      </c>
      <c r="G16" s="0" t="s">
        <v>109</v>
      </c>
      <c r="H16" s="0" t="s">
        <v>81</v>
      </c>
      <c r="I16" s="0" t="s">
        <v>81</v>
      </c>
      <c r="J16" s="44" t="n">
        <v>42089.9944444444</v>
      </c>
      <c r="L16" s="0" t="s">
        <v>78</v>
      </c>
      <c r="M16" s="45" t="n">
        <v>42089</v>
      </c>
      <c r="N16" s="45" t="n">
        <v>42094</v>
      </c>
      <c r="O16" s="0" t="n">
        <v>6</v>
      </c>
      <c r="P16" s="0" t="n">
        <v>6</v>
      </c>
      <c r="Q16" s="0" t="n">
        <v>100</v>
      </c>
      <c r="R16" s="44" t="n">
        <v>42089.9909722222</v>
      </c>
      <c r="S16" s="44" t="n">
        <v>42089.9944444444</v>
      </c>
      <c r="U16" s="45" t="n">
        <v>42089</v>
      </c>
      <c r="V16" s="45" t="n">
        <v>42089</v>
      </c>
      <c r="AU16" s="46" t="n">
        <f aca="false">FALSE()</f>
        <v>0</v>
      </c>
    </row>
    <row r="17" customFormat="false" ht="14.65" hidden="true" customHeight="false" outlineLevel="0" collapsed="false">
      <c r="A17" s="0" t="n">
        <v>64735</v>
      </c>
      <c r="B17" s="0" t="s">
        <v>71</v>
      </c>
      <c r="C17" s="0" t="s">
        <v>106</v>
      </c>
      <c r="D17" s="0" t="s">
        <v>108</v>
      </c>
      <c r="E17" s="0" t="s">
        <v>74</v>
      </c>
      <c r="F17" s="0" t="s">
        <v>104</v>
      </c>
      <c r="G17" s="0" t="s">
        <v>110</v>
      </c>
      <c r="H17" s="0" t="s">
        <v>81</v>
      </c>
      <c r="I17" s="0" t="s">
        <v>92</v>
      </c>
      <c r="J17" s="44" t="n">
        <v>42095.5548611111</v>
      </c>
      <c r="L17" s="0" t="s">
        <v>78</v>
      </c>
      <c r="M17" s="45" t="n">
        <v>42089</v>
      </c>
      <c r="N17" s="45" t="n">
        <v>42093</v>
      </c>
      <c r="O17" s="0" t="n">
        <v>5</v>
      </c>
      <c r="P17" s="0" t="n">
        <v>5</v>
      </c>
      <c r="Q17" s="0" t="n">
        <v>100</v>
      </c>
      <c r="R17" s="44" t="n">
        <v>42089.9902777778</v>
      </c>
      <c r="S17" s="44" t="n">
        <v>42093.9395833333</v>
      </c>
      <c r="U17" s="45" t="n">
        <v>42093</v>
      </c>
      <c r="V17" s="45" t="n">
        <v>42093</v>
      </c>
      <c r="AU17" s="46" t="n">
        <f aca="false">FALSE()</f>
        <v>0</v>
      </c>
    </row>
    <row r="18" customFormat="false" ht="14.65" hidden="true" customHeight="false" outlineLevel="0" collapsed="false">
      <c r="A18" s="0" t="n">
        <v>64608</v>
      </c>
      <c r="B18" s="0" t="s">
        <v>71</v>
      </c>
      <c r="C18" s="0" t="s">
        <v>79</v>
      </c>
      <c r="E18" s="0" t="s">
        <v>74</v>
      </c>
      <c r="F18" s="0" t="s">
        <v>104</v>
      </c>
      <c r="G18" s="0" t="s">
        <v>111</v>
      </c>
      <c r="H18" s="0" t="s">
        <v>92</v>
      </c>
      <c r="I18" s="0" t="s">
        <v>92</v>
      </c>
      <c r="J18" s="44" t="n">
        <v>42093.7277777778</v>
      </c>
      <c r="L18" s="0" t="s">
        <v>78</v>
      </c>
      <c r="M18" s="45" t="n">
        <v>42088</v>
      </c>
      <c r="N18" s="45" t="n">
        <v>42089</v>
      </c>
      <c r="O18" s="0" t="n">
        <v>6</v>
      </c>
      <c r="P18" s="0" t="n">
        <v>6</v>
      </c>
      <c r="Q18" s="0" t="n">
        <v>100</v>
      </c>
      <c r="R18" s="44" t="n">
        <v>42089.4777777778</v>
      </c>
      <c r="S18" s="44" t="n">
        <v>42093.7277777778</v>
      </c>
      <c r="U18" s="45" t="n">
        <v>42088</v>
      </c>
      <c r="V18" s="45" t="n">
        <v>42093</v>
      </c>
      <c r="AU18" s="46" t="n">
        <f aca="false">FALSE()</f>
        <v>0</v>
      </c>
    </row>
    <row r="19" customFormat="false" ht="14.65" hidden="true" customHeight="false" outlineLevel="0" collapsed="false">
      <c r="A19" s="0" t="n">
        <v>64501</v>
      </c>
      <c r="B19" s="0" t="s">
        <v>71</v>
      </c>
      <c r="C19" s="0" t="s">
        <v>79</v>
      </c>
      <c r="D19" s="0" t="s">
        <v>97</v>
      </c>
      <c r="E19" s="0" t="s">
        <v>74</v>
      </c>
      <c r="F19" s="0" t="s">
        <v>75</v>
      </c>
      <c r="G19" s="0" t="s">
        <v>112</v>
      </c>
      <c r="H19" s="0" t="s">
        <v>81</v>
      </c>
      <c r="I19" s="0" t="s">
        <v>81</v>
      </c>
      <c r="J19" s="44" t="n">
        <v>42089.5173611111</v>
      </c>
      <c r="L19" s="0" t="s">
        <v>78</v>
      </c>
      <c r="M19" s="45" t="n">
        <v>42086</v>
      </c>
      <c r="N19" s="45" t="n">
        <v>42088</v>
      </c>
      <c r="O19" s="0" t="n">
        <v>10</v>
      </c>
      <c r="P19" s="0" t="n">
        <v>10</v>
      </c>
      <c r="Q19" s="0" t="n">
        <v>100</v>
      </c>
      <c r="R19" s="44" t="n">
        <v>42088.5583333333</v>
      </c>
      <c r="S19" s="44" t="n">
        <v>42089.5173611111</v>
      </c>
      <c r="U19" s="45" t="n">
        <v>42087</v>
      </c>
      <c r="V19" s="45" t="n">
        <v>42087</v>
      </c>
      <c r="AU19" s="46" t="n">
        <f aca="false">FALSE()</f>
        <v>0</v>
      </c>
    </row>
    <row r="20" customFormat="false" ht="14.65" hidden="true" customHeight="false" outlineLevel="0" collapsed="false">
      <c r="A20" s="0" t="n">
        <v>64471</v>
      </c>
      <c r="B20" s="0" t="s">
        <v>71</v>
      </c>
      <c r="C20" s="0" t="s">
        <v>96</v>
      </c>
      <c r="D20" s="0" t="s">
        <v>97</v>
      </c>
      <c r="E20" s="0" t="s">
        <v>74</v>
      </c>
      <c r="F20" s="0" t="s">
        <v>75</v>
      </c>
      <c r="G20" s="0" t="s">
        <v>113</v>
      </c>
      <c r="H20" s="0" t="s">
        <v>77</v>
      </c>
      <c r="I20" s="0" t="s">
        <v>77</v>
      </c>
      <c r="J20" s="44" t="n">
        <v>42088.4722222222</v>
      </c>
      <c r="L20" s="0" t="s">
        <v>78</v>
      </c>
      <c r="M20" s="45" t="n">
        <v>42087</v>
      </c>
      <c r="N20" s="45" t="n">
        <v>42087</v>
      </c>
      <c r="O20" s="0" t="n">
        <v>1</v>
      </c>
      <c r="P20" s="0" t="n">
        <v>1</v>
      </c>
      <c r="Q20" s="0" t="n">
        <v>100</v>
      </c>
      <c r="R20" s="44" t="n">
        <v>42088.4715277778</v>
      </c>
      <c r="S20" s="44" t="n">
        <v>42088.4722222222</v>
      </c>
      <c r="U20" s="45" t="n">
        <v>42087</v>
      </c>
      <c r="V20" s="45" t="n">
        <v>42087</v>
      </c>
      <c r="AU20" s="46" t="n">
        <f aca="false">FALSE()</f>
        <v>0</v>
      </c>
    </row>
    <row r="21" customFormat="false" ht="14.65" hidden="true" customHeight="false" outlineLevel="0" collapsed="false">
      <c r="A21" s="0" t="n">
        <v>64469</v>
      </c>
      <c r="B21" s="0" t="s">
        <v>71</v>
      </c>
      <c r="C21" s="0" t="s">
        <v>79</v>
      </c>
      <c r="E21" s="0" t="s">
        <v>74</v>
      </c>
      <c r="F21" s="0" t="s">
        <v>75</v>
      </c>
      <c r="G21" s="0" t="s">
        <v>114</v>
      </c>
      <c r="H21" s="0" t="s">
        <v>92</v>
      </c>
      <c r="I21" s="0" t="s">
        <v>92</v>
      </c>
      <c r="J21" s="44" t="n">
        <v>42089.4659722222</v>
      </c>
      <c r="L21" s="0" t="s">
        <v>78</v>
      </c>
      <c r="M21" s="45" t="n">
        <v>42087</v>
      </c>
      <c r="N21" s="45" t="n">
        <v>42089</v>
      </c>
      <c r="O21" s="0" t="n">
        <v>8</v>
      </c>
      <c r="P21" s="0" t="n">
        <v>8</v>
      </c>
      <c r="Q21" s="0" t="n">
        <v>100</v>
      </c>
      <c r="R21" s="44" t="n">
        <v>42088.4694444445</v>
      </c>
      <c r="S21" s="44" t="n">
        <v>42089.4659722222</v>
      </c>
      <c r="U21" s="45" t="n">
        <v>42087</v>
      </c>
      <c r="V21" s="45" t="n">
        <v>42088</v>
      </c>
      <c r="AU21" s="46" t="n">
        <f aca="false">FALSE()</f>
        <v>0</v>
      </c>
    </row>
    <row r="22" customFormat="false" ht="126.1" hidden="true" customHeight="false" outlineLevel="0" collapsed="false">
      <c r="A22" s="0" t="n">
        <v>64468</v>
      </c>
      <c r="B22" s="0" t="s">
        <v>71</v>
      </c>
      <c r="C22" s="0" t="s">
        <v>72</v>
      </c>
      <c r="D22" s="0" t="s">
        <v>97</v>
      </c>
      <c r="E22" s="0" t="s">
        <v>74</v>
      </c>
      <c r="F22" s="0" t="s">
        <v>75</v>
      </c>
      <c r="G22" s="0" t="s">
        <v>69</v>
      </c>
      <c r="H22" s="0" t="s">
        <v>77</v>
      </c>
      <c r="I22" s="0" t="s">
        <v>77</v>
      </c>
      <c r="J22" s="44" t="n">
        <v>42088.4701388889</v>
      </c>
      <c r="L22" s="0" t="s">
        <v>78</v>
      </c>
      <c r="M22" s="45" t="n">
        <v>42087</v>
      </c>
      <c r="N22" s="45" t="n">
        <v>42087</v>
      </c>
      <c r="O22" s="0" t="n">
        <v>2</v>
      </c>
      <c r="P22" s="0" t="n">
        <v>2</v>
      </c>
      <c r="Q22" s="0" t="n">
        <v>100</v>
      </c>
      <c r="R22" s="44" t="n">
        <v>42088.46875</v>
      </c>
      <c r="S22" s="44" t="n">
        <v>42088.4701388889</v>
      </c>
      <c r="U22" s="45" t="n">
        <v>42087</v>
      </c>
      <c r="V22" s="45" t="n">
        <v>42087</v>
      </c>
      <c r="AJ22" s="47" t="s">
        <v>115</v>
      </c>
      <c r="AU22" s="46" t="n">
        <f aca="false">FALSE()</f>
        <v>0</v>
      </c>
    </row>
    <row r="23" customFormat="false" ht="14.65" hidden="true" customHeight="false" outlineLevel="0" collapsed="false">
      <c r="A23" s="0" t="n">
        <v>64458</v>
      </c>
      <c r="B23" s="0" t="s">
        <v>71</v>
      </c>
      <c r="C23" s="0" t="s">
        <v>70</v>
      </c>
      <c r="D23" s="0" t="s">
        <v>97</v>
      </c>
      <c r="E23" s="0" t="s">
        <v>74</v>
      </c>
      <c r="F23" s="0" t="s">
        <v>75</v>
      </c>
      <c r="G23" s="0" t="s">
        <v>70</v>
      </c>
      <c r="H23" s="0" t="s">
        <v>77</v>
      </c>
      <c r="I23" s="0" t="s">
        <v>102</v>
      </c>
      <c r="J23" s="44" t="n">
        <v>42089.5222222222</v>
      </c>
      <c r="L23" s="0" t="s">
        <v>78</v>
      </c>
      <c r="M23" s="45" t="n">
        <v>42087</v>
      </c>
      <c r="N23" s="45" t="n">
        <v>42087</v>
      </c>
      <c r="O23" s="0" t="n">
        <v>1</v>
      </c>
      <c r="P23" s="0" t="n">
        <v>1</v>
      </c>
      <c r="Q23" s="0" t="n">
        <v>100</v>
      </c>
      <c r="R23" s="44" t="n">
        <v>42088.4631944444</v>
      </c>
      <c r="S23" s="44" t="n">
        <v>42089.5180555556</v>
      </c>
      <c r="U23" s="45" t="n">
        <v>42088</v>
      </c>
      <c r="V23" s="45" t="n">
        <v>42088</v>
      </c>
      <c r="AJ23" s="0" t="s">
        <v>116</v>
      </c>
      <c r="AU23" s="46" t="n">
        <f aca="false">FALSE()</f>
        <v>0</v>
      </c>
    </row>
    <row r="24" customFormat="false" ht="14.65" hidden="true" customHeight="false" outlineLevel="0" collapsed="false">
      <c r="A24" s="0" t="n">
        <v>64456</v>
      </c>
      <c r="B24" s="0" t="s">
        <v>71</v>
      </c>
      <c r="C24" s="0" t="s">
        <v>117</v>
      </c>
      <c r="D24" s="0" t="s">
        <v>97</v>
      </c>
      <c r="E24" s="0" t="s">
        <v>74</v>
      </c>
      <c r="F24" s="0" t="s">
        <v>75</v>
      </c>
      <c r="G24" s="0" t="s">
        <v>118</v>
      </c>
      <c r="H24" s="0" t="s">
        <v>77</v>
      </c>
      <c r="I24" s="0" t="s">
        <v>77</v>
      </c>
      <c r="J24" s="44" t="n">
        <v>42088.91875</v>
      </c>
      <c r="L24" s="0" t="s">
        <v>78</v>
      </c>
      <c r="M24" s="45" t="n">
        <v>42086</v>
      </c>
      <c r="N24" s="45" t="n">
        <v>42087</v>
      </c>
      <c r="O24" s="0" t="n">
        <v>16</v>
      </c>
      <c r="P24" s="0" t="n">
        <v>16</v>
      </c>
      <c r="Q24" s="0" t="n">
        <v>100</v>
      </c>
      <c r="R24" s="44" t="n">
        <v>42088.4611111111</v>
      </c>
      <c r="S24" s="44" t="n">
        <v>42088.4625</v>
      </c>
      <c r="AU24" s="46" t="n">
        <f aca="false">FALSE()</f>
        <v>0</v>
      </c>
    </row>
    <row r="25" customFormat="false" ht="14.65" hidden="true" customHeight="false" outlineLevel="0" collapsed="false">
      <c r="A25" s="0" t="n">
        <v>64309</v>
      </c>
      <c r="B25" s="0" t="s">
        <v>71</v>
      </c>
      <c r="C25" s="0" t="s">
        <v>72</v>
      </c>
      <c r="E25" s="0" t="s">
        <v>74</v>
      </c>
      <c r="F25" s="0" t="s">
        <v>75</v>
      </c>
      <c r="G25" s="0" t="s">
        <v>119</v>
      </c>
      <c r="H25" s="0" t="s">
        <v>85</v>
      </c>
      <c r="I25" s="0" t="s">
        <v>85</v>
      </c>
      <c r="J25" s="44" t="n">
        <v>42093.4625</v>
      </c>
      <c r="L25" s="0" t="s">
        <v>78</v>
      </c>
      <c r="M25" s="45" t="n">
        <v>42087</v>
      </c>
      <c r="N25" s="45" t="n">
        <v>42089</v>
      </c>
      <c r="O25" s="0" t="n">
        <v>18</v>
      </c>
      <c r="P25" s="0" t="n">
        <v>20.35</v>
      </c>
      <c r="Q25" s="0" t="n">
        <v>100</v>
      </c>
      <c r="R25" s="44" t="n">
        <v>42087.8381944444</v>
      </c>
      <c r="S25" s="44" t="n">
        <v>42093.4625</v>
      </c>
      <c r="U25" s="45" t="n">
        <v>42087</v>
      </c>
      <c r="V25" s="45" t="n">
        <v>42089</v>
      </c>
      <c r="AU25" s="46" t="n">
        <f aca="false">FALSE()</f>
        <v>0</v>
      </c>
    </row>
    <row r="26" customFormat="false" ht="14.65" hidden="false" customHeight="false" outlineLevel="0" collapsed="false">
      <c r="J26" s="44"/>
      <c r="M26" s="45"/>
      <c r="N26" s="45"/>
      <c r="R26" s="44"/>
      <c r="S26" s="44"/>
      <c r="U26" s="45"/>
      <c r="V26" s="45"/>
      <c r="AU26" s="46"/>
    </row>
    <row r="27" customFormat="false" ht="14.65" hidden="true" customHeight="false" outlineLevel="0" collapsed="false">
      <c r="A27" s="0" t="n">
        <v>64147</v>
      </c>
      <c r="B27" s="0" t="s">
        <v>71</v>
      </c>
      <c r="C27" s="0" t="s">
        <v>79</v>
      </c>
      <c r="E27" s="0" t="s">
        <v>74</v>
      </c>
      <c r="F27" s="0" t="s">
        <v>75</v>
      </c>
      <c r="G27" s="0" t="s">
        <v>120</v>
      </c>
      <c r="H27" s="0" t="s">
        <v>81</v>
      </c>
      <c r="I27" s="0" t="s">
        <v>93</v>
      </c>
      <c r="J27" s="44" t="n">
        <v>42094.9201388889</v>
      </c>
      <c r="L27" s="0" t="s">
        <v>78</v>
      </c>
      <c r="M27" s="45" t="n">
        <v>42090</v>
      </c>
      <c r="N27" s="45" t="n">
        <v>42094</v>
      </c>
      <c r="O27" s="0" t="n">
        <v>15</v>
      </c>
      <c r="P27" s="0" t="n">
        <v>15</v>
      </c>
      <c r="Q27" s="0" t="n">
        <v>100</v>
      </c>
      <c r="R27" s="44" t="n">
        <v>42087.45</v>
      </c>
      <c r="S27" s="44" t="n">
        <v>42094.9201388889</v>
      </c>
      <c r="U27" s="45" t="n">
        <v>42081</v>
      </c>
      <c r="V27" s="45" t="n">
        <v>42094</v>
      </c>
      <c r="AU27" s="46" t="n">
        <f aca="false">FALSE()</f>
        <v>0</v>
      </c>
    </row>
    <row r="28" customFormat="false" ht="14.65" hidden="true" customHeight="false" outlineLevel="0" collapsed="false">
      <c r="A28" s="0" t="n">
        <v>64146</v>
      </c>
      <c r="B28" s="0" t="s">
        <v>71</v>
      </c>
      <c r="C28" s="0" t="s">
        <v>79</v>
      </c>
      <c r="E28" s="0" t="s">
        <v>74</v>
      </c>
      <c r="F28" s="0" t="s">
        <v>75</v>
      </c>
      <c r="G28" s="0" t="s">
        <v>121</v>
      </c>
      <c r="H28" s="0" t="s">
        <v>81</v>
      </c>
      <c r="I28" s="0" t="s">
        <v>93</v>
      </c>
      <c r="J28" s="44" t="n">
        <v>42093.7347222222</v>
      </c>
      <c r="L28" s="0" t="s">
        <v>78</v>
      </c>
      <c r="M28" s="45" t="n">
        <v>42081</v>
      </c>
      <c r="N28" s="45" t="n">
        <v>42094</v>
      </c>
      <c r="O28" s="0" t="n">
        <v>10</v>
      </c>
      <c r="P28" s="0" t="n">
        <v>10</v>
      </c>
      <c r="Q28" s="0" t="n">
        <v>100</v>
      </c>
      <c r="R28" s="44" t="n">
        <v>42087.4493055556</v>
      </c>
      <c r="S28" s="44" t="n">
        <v>42093.7347222222</v>
      </c>
      <c r="U28" s="45" t="n">
        <v>42081</v>
      </c>
      <c r="V28" s="45" t="n">
        <v>42093</v>
      </c>
      <c r="AU28" s="46" t="n">
        <f aca="false">FALSE()</f>
        <v>0</v>
      </c>
    </row>
    <row r="29" customFormat="false" ht="14.65" hidden="true" customHeight="false" outlineLevel="0" collapsed="false">
      <c r="A29" s="0" t="n">
        <v>64144</v>
      </c>
      <c r="B29" s="0" t="s">
        <v>71</v>
      </c>
      <c r="C29" s="0" t="s">
        <v>79</v>
      </c>
      <c r="E29" s="0" t="s">
        <v>74</v>
      </c>
      <c r="F29" s="0" t="s">
        <v>75</v>
      </c>
      <c r="G29" s="0" t="s">
        <v>122</v>
      </c>
      <c r="H29" s="0" t="s">
        <v>81</v>
      </c>
      <c r="I29" s="0" t="s">
        <v>93</v>
      </c>
      <c r="J29" s="44" t="n">
        <v>42094.9173611111</v>
      </c>
      <c r="L29" s="0" t="s">
        <v>78</v>
      </c>
      <c r="M29" s="45" t="n">
        <v>42081</v>
      </c>
      <c r="N29" s="45" t="n">
        <v>42094</v>
      </c>
      <c r="O29" s="0" t="n">
        <v>4</v>
      </c>
      <c r="P29" s="0" t="n">
        <v>4</v>
      </c>
      <c r="Q29" s="0" t="n">
        <v>100</v>
      </c>
      <c r="R29" s="44" t="n">
        <v>42087.4479166667</v>
      </c>
      <c r="S29" s="44" t="n">
        <v>42094.9173611111</v>
      </c>
      <c r="U29" s="45" t="n">
        <v>42081</v>
      </c>
      <c r="V29" s="45" t="n">
        <v>42094</v>
      </c>
      <c r="AU29" s="46" t="n">
        <f aca="false">FALSE()</f>
        <v>0</v>
      </c>
    </row>
    <row r="30" customFormat="false" ht="14.65" hidden="true" customHeight="false" outlineLevel="0" collapsed="false">
      <c r="A30" s="0" t="n">
        <v>64142</v>
      </c>
      <c r="B30" s="0" t="s">
        <v>71</v>
      </c>
      <c r="C30" s="0" t="s">
        <v>106</v>
      </c>
      <c r="D30" s="0" t="s">
        <v>82</v>
      </c>
      <c r="E30" s="0" t="s">
        <v>74</v>
      </c>
      <c r="F30" s="0" t="s">
        <v>75</v>
      </c>
      <c r="G30" s="0" t="s">
        <v>123</v>
      </c>
      <c r="H30" s="0" t="s">
        <v>124</v>
      </c>
      <c r="I30" s="0" t="s">
        <v>124</v>
      </c>
      <c r="J30" s="44" t="n">
        <v>42093.4909722222</v>
      </c>
      <c r="L30" s="0" t="s">
        <v>78</v>
      </c>
      <c r="M30" s="45" t="n">
        <v>42082</v>
      </c>
      <c r="N30" s="45" t="n">
        <v>42087</v>
      </c>
      <c r="O30" s="0" t="n">
        <v>40</v>
      </c>
      <c r="P30" s="0" t="n">
        <v>21</v>
      </c>
      <c r="Q30" s="0" t="n">
        <v>0</v>
      </c>
      <c r="R30" s="44" t="n">
        <v>42087.4465277778</v>
      </c>
      <c r="S30" s="44" t="n">
        <v>42093.4909722222</v>
      </c>
      <c r="U30" s="45" t="n">
        <v>42082</v>
      </c>
      <c r="AU30" s="46" t="n">
        <f aca="false">FALSE()</f>
        <v>0</v>
      </c>
    </row>
    <row r="31" customFormat="false" ht="14.65" hidden="true" customHeight="false" outlineLevel="0" collapsed="false">
      <c r="A31" s="0" t="n">
        <v>64139</v>
      </c>
      <c r="B31" s="0" t="s">
        <v>71</v>
      </c>
      <c r="C31" s="0" t="s">
        <v>72</v>
      </c>
      <c r="D31" s="0" t="s">
        <v>82</v>
      </c>
      <c r="E31" s="0" t="s">
        <v>74</v>
      </c>
      <c r="F31" s="0" t="s">
        <v>75</v>
      </c>
      <c r="G31" s="0" t="s">
        <v>125</v>
      </c>
      <c r="H31" s="0" t="s">
        <v>124</v>
      </c>
      <c r="I31" s="0" t="s">
        <v>124</v>
      </c>
      <c r="J31" s="44" t="n">
        <v>42087.4458333333</v>
      </c>
      <c r="L31" s="0" t="s">
        <v>78</v>
      </c>
      <c r="M31" s="45" t="n">
        <v>42081</v>
      </c>
      <c r="N31" s="45" t="n">
        <v>42081</v>
      </c>
      <c r="O31" s="0" t="n">
        <v>10</v>
      </c>
      <c r="P31" s="0" t="n">
        <v>11</v>
      </c>
      <c r="Q31" s="0" t="n">
        <v>100</v>
      </c>
      <c r="R31" s="44" t="n">
        <v>42087.4451388889</v>
      </c>
      <c r="S31" s="44" t="n">
        <v>42087.4458333333</v>
      </c>
      <c r="U31" s="45" t="n">
        <v>42081</v>
      </c>
      <c r="V31" s="45" t="n">
        <v>42082</v>
      </c>
      <c r="AU31" s="46" t="n">
        <f aca="false">FALSE()</f>
        <v>0</v>
      </c>
    </row>
    <row r="32" customFormat="false" ht="14.65" hidden="true" customHeight="false" outlineLevel="0" collapsed="false">
      <c r="A32" s="0" t="n">
        <v>64000</v>
      </c>
      <c r="B32" s="0" t="s">
        <v>71</v>
      </c>
      <c r="C32" s="0" t="s">
        <v>106</v>
      </c>
      <c r="D32" s="0" t="s">
        <v>82</v>
      </c>
      <c r="E32" s="0" t="s">
        <v>74</v>
      </c>
      <c r="F32" s="0" t="s">
        <v>75</v>
      </c>
      <c r="G32" s="0" t="s">
        <v>126</v>
      </c>
      <c r="H32" s="0" t="s">
        <v>92</v>
      </c>
      <c r="I32" s="0" t="s">
        <v>92</v>
      </c>
      <c r="J32" s="44" t="n">
        <v>42087.4840277778</v>
      </c>
      <c r="L32" s="0" t="s">
        <v>78</v>
      </c>
      <c r="M32" s="45" t="n">
        <v>42083</v>
      </c>
      <c r="N32" s="45" t="n">
        <v>42086</v>
      </c>
      <c r="O32" s="0" t="n">
        <v>8</v>
      </c>
      <c r="P32" s="0" t="n">
        <v>8</v>
      </c>
      <c r="Q32" s="0" t="n">
        <v>100</v>
      </c>
      <c r="R32" s="44" t="n">
        <v>42086.4895833333</v>
      </c>
      <c r="S32" s="44" t="n">
        <v>42087.4840277778</v>
      </c>
      <c r="U32" s="45" t="n">
        <v>42083</v>
      </c>
      <c r="V32" s="45" t="n">
        <v>42086</v>
      </c>
      <c r="AU32" s="46" t="n">
        <f aca="false">FALSE()</f>
        <v>0</v>
      </c>
    </row>
    <row r="33" customFormat="false" ht="14.65" hidden="true" customHeight="false" outlineLevel="0" collapsed="false">
      <c r="A33" s="0" t="n">
        <v>63879</v>
      </c>
      <c r="B33" s="0" t="s">
        <v>71</v>
      </c>
      <c r="C33" s="0" t="s">
        <v>72</v>
      </c>
      <c r="E33" s="0" t="s">
        <v>74</v>
      </c>
      <c r="F33" s="0" t="s">
        <v>75</v>
      </c>
      <c r="G33" s="0" t="s">
        <v>127</v>
      </c>
      <c r="H33" s="0" t="s">
        <v>85</v>
      </c>
      <c r="I33" s="0" t="s">
        <v>85</v>
      </c>
      <c r="J33" s="44" t="n">
        <v>42087.5923611111</v>
      </c>
      <c r="L33" s="0" t="s">
        <v>78</v>
      </c>
      <c r="M33" s="45" t="n">
        <v>42081</v>
      </c>
      <c r="N33" s="45" t="n">
        <v>42083</v>
      </c>
      <c r="O33" s="0" t="n">
        <v>20</v>
      </c>
      <c r="P33" s="0" t="n">
        <v>19.75</v>
      </c>
      <c r="Q33" s="0" t="n">
        <v>100</v>
      </c>
      <c r="R33" s="44" t="n">
        <v>42083.5326388889</v>
      </c>
      <c r="S33" s="44" t="n">
        <v>42087.5923611111</v>
      </c>
      <c r="U33" s="45" t="n">
        <v>42081</v>
      </c>
      <c r="V33" s="45" t="n">
        <v>42083</v>
      </c>
      <c r="AU33" s="46" t="n">
        <f aca="false">FALSE()</f>
        <v>0</v>
      </c>
    </row>
    <row r="34" customFormat="false" ht="14.65" hidden="true" customHeight="false" outlineLevel="0" collapsed="false">
      <c r="A34" s="0" t="n">
        <v>63878</v>
      </c>
      <c r="B34" s="0" t="s">
        <v>71</v>
      </c>
      <c r="C34" s="0" t="s">
        <v>79</v>
      </c>
      <c r="D34" s="0" t="s">
        <v>128</v>
      </c>
      <c r="E34" s="0" t="s">
        <v>74</v>
      </c>
      <c r="F34" s="0" t="s">
        <v>75</v>
      </c>
      <c r="G34" s="0" t="s">
        <v>129</v>
      </c>
      <c r="H34" s="0" t="s">
        <v>77</v>
      </c>
      <c r="I34" s="0" t="s">
        <v>77</v>
      </c>
      <c r="J34" s="44" t="n">
        <v>42086.5243055556</v>
      </c>
      <c r="L34" s="0" t="s">
        <v>78</v>
      </c>
      <c r="M34" s="45" t="n">
        <v>42083</v>
      </c>
      <c r="N34" s="45" t="n">
        <v>42083</v>
      </c>
      <c r="O34" s="0" t="n">
        <v>5</v>
      </c>
      <c r="P34" s="0" t="n">
        <v>5</v>
      </c>
      <c r="Q34" s="0" t="n">
        <v>100</v>
      </c>
      <c r="R34" s="44" t="n">
        <v>42083.5298611111</v>
      </c>
      <c r="S34" s="44" t="n">
        <v>42086.5243055556</v>
      </c>
      <c r="U34" s="45" t="n">
        <v>42083</v>
      </c>
      <c r="V34" s="45" t="n">
        <v>42086</v>
      </c>
      <c r="AU34" s="46" t="n">
        <f aca="false">FALSE()</f>
        <v>0</v>
      </c>
    </row>
    <row r="35" customFormat="false" ht="14.65" hidden="true" customHeight="false" outlineLevel="0" collapsed="false">
      <c r="A35" s="0" t="n">
        <v>63874</v>
      </c>
      <c r="B35" s="0" t="s">
        <v>71</v>
      </c>
      <c r="C35" s="0" t="s">
        <v>72</v>
      </c>
      <c r="D35" s="0" t="s">
        <v>128</v>
      </c>
      <c r="E35" s="0" t="s">
        <v>74</v>
      </c>
      <c r="F35" s="0" t="s">
        <v>75</v>
      </c>
      <c r="G35" s="0" t="s">
        <v>130</v>
      </c>
      <c r="H35" s="0" t="s">
        <v>77</v>
      </c>
      <c r="I35" s="0" t="s">
        <v>77</v>
      </c>
      <c r="J35" s="44" t="n">
        <v>42083.5263888889</v>
      </c>
      <c r="L35" s="0" t="s">
        <v>78</v>
      </c>
      <c r="M35" s="45" t="n">
        <v>42082</v>
      </c>
      <c r="N35" s="45" t="n">
        <v>42082</v>
      </c>
      <c r="O35" s="0" t="n">
        <v>2</v>
      </c>
      <c r="P35" s="0" t="n">
        <v>4</v>
      </c>
      <c r="Q35" s="0" t="n">
        <v>100</v>
      </c>
      <c r="R35" s="44" t="n">
        <v>42083.5263888889</v>
      </c>
      <c r="S35" s="44" t="n">
        <v>42083.5263888889</v>
      </c>
      <c r="U35" s="45" t="n">
        <v>42082</v>
      </c>
      <c r="V35" s="45" t="n">
        <v>42082</v>
      </c>
      <c r="AU35" s="46" t="n">
        <f aca="false">FALSE()</f>
        <v>0</v>
      </c>
    </row>
    <row r="36" customFormat="false" ht="14.65" hidden="true" customHeight="false" outlineLevel="0" collapsed="false">
      <c r="A36" s="0" t="n">
        <v>63870</v>
      </c>
      <c r="B36" s="0" t="s">
        <v>71</v>
      </c>
      <c r="C36" s="0" t="s">
        <v>72</v>
      </c>
      <c r="E36" s="0" t="s">
        <v>74</v>
      </c>
      <c r="F36" s="0" t="s">
        <v>75</v>
      </c>
      <c r="G36" s="0" t="s">
        <v>131</v>
      </c>
      <c r="H36" s="0" t="s">
        <v>77</v>
      </c>
      <c r="I36" s="0" t="s">
        <v>93</v>
      </c>
      <c r="J36" s="44" t="n">
        <v>42086.525</v>
      </c>
      <c r="L36" s="0" t="s">
        <v>78</v>
      </c>
      <c r="M36" s="45" t="n">
        <v>42082</v>
      </c>
      <c r="N36" s="45" t="n">
        <v>42083</v>
      </c>
      <c r="P36" s="0" t="n">
        <v>0</v>
      </c>
      <c r="Q36" s="0" t="n">
        <v>100</v>
      </c>
      <c r="R36" s="44" t="n">
        <v>42083.525</v>
      </c>
      <c r="S36" s="44" t="n">
        <v>42086.525</v>
      </c>
      <c r="U36" s="45" t="n">
        <v>42082</v>
      </c>
      <c r="V36" s="45" t="n">
        <v>42086</v>
      </c>
      <c r="AU36" s="46" t="n">
        <f aca="false">FALSE()</f>
        <v>0</v>
      </c>
    </row>
    <row r="37" customFormat="false" ht="14.65" hidden="true" customHeight="false" outlineLevel="0" collapsed="false">
      <c r="A37" s="0" t="n">
        <v>63866</v>
      </c>
      <c r="B37" s="0" t="s">
        <v>71</v>
      </c>
      <c r="C37" s="0" t="s">
        <v>132</v>
      </c>
      <c r="E37" s="0" t="s">
        <v>74</v>
      </c>
      <c r="F37" s="0" t="s">
        <v>75</v>
      </c>
      <c r="G37" s="0" t="s">
        <v>133</v>
      </c>
      <c r="H37" s="0" t="s">
        <v>77</v>
      </c>
      <c r="I37" s="0" t="s">
        <v>93</v>
      </c>
      <c r="J37" s="44" t="n">
        <v>42083.5291666667</v>
      </c>
      <c r="L37" s="0" t="s">
        <v>78</v>
      </c>
      <c r="M37" s="45" t="n">
        <v>42082</v>
      </c>
      <c r="N37" s="45" t="n">
        <v>42082</v>
      </c>
      <c r="O37" s="0" t="n">
        <v>6</v>
      </c>
      <c r="P37" s="0" t="n">
        <v>3</v>
      </c>
      <c r="Q37" s="0" t="n">
        <v>100</v>
      </c>
      <c r="R37" s="44" t="n">
        <v>42083.5173611111</v>
      </c>
      <c r="S37" s="44" t="n">
        <v>42083.5291666667</v>
      </c>
      <c r="U37" s="45" t="n">
        <v>42082</v>
      </c>
      <c r="AU37" s="46" t="n">
        <f aca="false">FALSE()</f>
        <v>0</v>
      </c>
    </row>
    <row r="38" customFormat="false" ht="14.65" hidden="true" customHeight="false" outlineLevel="0" collapsed="false">
      <c r="A38" s="0" t="n">
        <v>63865</v>
      </c>
      <c r="B38" s="0" t="s">
        <v>71</v>
      </c>
      <c r="C38" s="0" t="s">
        <v>70</v>
      </c>
      <c r="D38" s="0" t="s">
        <v>134</v>
      </c>
      <c r="E38" s="0" t="s">
        <v>74</v>
      </c>
      <c r="F38" s="0" t="s">
        <v>75</v>
      </c>
      <c r="G38" s="0" t="s">
        <v>70</v>
      </c>
      <c r="H38" s="0" t="s">
        <v>77</v>
      </c>
      <c r="I38" s="0" t="s">
        <v>102</v>
      </c>
      <c r="J38" s="44" t="n">
        <v>42083.5236111111</v>
      </c>
      <c r="L38" s="0" t="s">
        <v>78</v>
      </c>
      <c r="M38" s="45" t="n">
        <v>42082</v>
      </c>
      <c r="N38" s="45" t="n">
        <v>42082</v>
      </c>
      <c r="O38" s="0" t="n">
        <v>1</v>
      </c>
      <c r="P38" s="0" t="n">
        <v>1</v>
      </c>
      <c r="Q38" s="0" t="n">
        <v>100</v>
      </c>
      <c r="R38" s="44" t="n">
        <v>42083.5159722222</v>
      </c>
      <c r="S38" s="44" t="n">
        <v>42083.5236111111</v>
      </c>
      <c r="U38" s="45" t="n">
        <v>42082</v>
      </c>
      <c r="V38" s="45" t="n">
        <v>42082</v>
      </c>
      <c r="AJ38" s="0" t="s">
        <v>135</v>
      </c>
      <c r="AU38" s="46" t="n">
        <f aca="false">FALSE()</f>
        <v>0</v>
      </c>
    </row>
    <row r="39" customFormat="false" ht="193.25" hidden="true" customHeight="false" outlineLevel="0" collapsed="false">
      <c r="A39" s="0" t="n">
        <v>63864</v>
      </c>
      <c r="B39" s="0" t="s">
        <v>71</v>
      </c>
      <c r="C39" s="0" t="s">
        <v>69</v>
      </c>
      <c r="D39" s="0" t="s">
        <v>134</v>
      </c>
      <c r="E39" s="0" t="s">
        <v>74</v>
      </c>
      <c r="F39" s="0" t="s">
        <v>75</v>
      </c>
      <c r="G39" s="0" t="s">
        <v>69</v>
      </c>
      <c r="H39" s="0" t="s">
        <v>77</v>
      </c>
      <c r="I39" s="0" t="s">
        <v>77</v>
      </c>
      <c r="J39" s="44" t="n">
        <v>42083.5159722222</v>
      </c>
      <c r="L39" s="0" t="s">
        <v>78</v>
      </c>
      <c r="M39" s="45" t="n">
        <v>42081</v>
      </c>
      <c r="N39" s="45" t="n">
        <v>42082</v>
      </c>
      <c r="O39" s="0" t="n">
        <v>4</v>
      </c>
      <c r="P39" s="0" t="n">
        <v>4</v>
      </c>
      <c r="Q39" s="0" t="n">
        <v>100</v>
      </c>
      <c r="R39" s="44" t="n">
        <v>42083.5145833333</v>
      </c>
      <c r="S39" s="44" t="n">
        <v>42083.5159722222</v>
      </c>
      <c r="U39" s="45" t="n">
        <v>42081</v>
      </c>
      <c r="V39" s="45" t="n">
        <v>42082</v>
      </c>
      <c r="AI39" s="47" t="s">
        <v>136</v>
      </c>
      <c r="AU39" s="46" t="n">
        <f aca="false">FALSE()</f>
        <v>0</v>
      </c>
    </row>
    <row r="40" customFormat="false" ht="14.65" hidden="true" customHeight="false" outlineLevel="0" collapsed="false">
      <c r="A40" s="0" t="n">
        <v>63863</v>
      </c>
      <c r="B40" s="0" t="s">
        <v>71</v>
      </c>
      <c r="C40" s="0" t="s">
        <v>72</v>
      </c>
      <c r="D40" s="0" t="s">
        <v>134</v>
      </c>
      <c r="E40" s="0" t="s">
        <v>74</v>
      </c>
      <c r="F40" s="0" t="s">
        <v>75</v>
      </c>
      <c r="G40" s="0" t="s">
        <v>137</v>
      </c>
      <c r="H40" s="0" t="s">
        <v>77</v>
      </c>
      <c r="I40" s="0" t="s">
        <v>77</v>
      </c>
      <c r="J40" s="44" t="n">
        <v>42083.5493055556</v>
      </c>
      <c r="L40" s="0" t="s">
        <v>78</v>
      </c>
      <c r="M40" s="45" t="n">
        <v>42081</v>
      </c>
      <c r="N40" s="45" t="n">
        <v>42081</v>
      </c>
      <c r="O40" s="0" t="n">
        <v>6</v>
      </c>
      <c r="P40" s="0" t="n">
        <v>6</v>
      </c>
      <c r="Q40" s="0" t="n">
        <v>100</v>
      </c>
      <c r="R40" s="44" t="n">
        <v>42083.5118055556</v>
      </c>
      <c r="S40" s="44" t="n">
        <v>42083.5138888889</v>
      </c>
      <c r="U40" s="45" t="n">
        <v>42081</v>
      </c>
      <c r="V40" s="45" t="n">
        <v>42081</v>
      </c>
      <c r="AU40" s="46" t="n">
        <f aca="false">FALSE()</f>
        <v>0</v>
      </c>
    </row>
    <row r="41" customFormat="false" ht="14.65" hidden="true" customHeight="false" outlineLevel="0" collapsed="false">
      <c r="A41" s="0" t="n">
        <v>63744</v>
      </c>
      <c r="B41" s="0" t="s">
        <v>71</v>
      </c>
      <c r="C41" s="0" t="s">
        <v>72</v>
      </c>
      <c r="D41" s="0" t="s">
        <v>108</v>
      </c>
      <c r="E41" s="0" t="s">
        <v>74</v>
      </c>
      <c r="F41" s="0" t="s">
        <v>75</v>
      </c>
      <c r="G41" s="0" t="s">
        <v>123</v>
      </c>
      <c r="H41" s="0" t="s">
        <v>102</v>
      </c>
      <c r="I41" s="0" t="s">
        <v>102</v>
      </c>
      <c r="J41" s="44" t="n">
        <v>42090</v>
      </c>
      <c r="L41" s="0" t="s">
        <v>78</v>
      </c>
      <c r="M41" s="45" t="n">
        <v>42082</v>
      </c>
      <c r="N41" s="45" t="n">
        <v>42090</v>
      </c>
      <c r="O41" s="0" t="n">
        <v>30</v>
      </c>
      <c r="P41" s="0" t="n">
        <v>39</v>
      </c>
      <c r="Q41" s="0" t="n">
        <v>100</v>
      </c>
      <c r="R41" s="44" t="n">
        <v>42082.7875</v>
      </c>
      <c r="S41" s="44" t="n">
        <v>42090</v>
      </c>
      <c r="U41" s="45" t="n">
        <v>42082</v>
      </c>
      <c r="V41" s="45" t="n">
        <v>42089</v>
      </c>
      <c r="AI41" s="0" t="s">
        <v>138</v>
      </c>
      <c r="AU41" s="46" t="n">
        <f aca="false">FALSE()</f>
        <v>0</v>
      </c>
    </row>
    <row r="42" customFormat="false" ht="14.65" hidden="true" customHeight="false" outlineLevel="0" collapsed="false">
      <c r="A42" s="0" t="n">
        <v>63690</v>
      </c>
      <c r="B42" s="0" t="s">
        <v>71</v>
      </c>
      <c r="C42" s="0" t="s">
        <v>79</v>
      </c>
      <c r="E42" s="0" t="s">
        <v>74</v>
      </c>
      <c r="F42" s="0" t="s">
        <v>75</v>
      </c>
      <c r="G42" s="0" t="s">
        <v>126</v>
      </c>
      <c r="H42" s="0" t="s">
        <v>92</v>
      </c>
      <c r="I42" s="0" t="s">
        <v>92</v>
      </c>
      <c r="J42" s="44" t="n">
        <v>42087.49375</v>
      </c>
      <c r="L42" s="0" t="s">
        <v>78</v>
      </c>
      <c r="M42" s="45" t="n">
        <v>42081</v>
      </c>
      <c r="N42" s="45" t="n">
        <v>42086</v>
      </c>
      <c r="O42" s="0" t="n">
        <v>8</v>
      </c>
      <c r="P42" s="0" t="n">
        <v>8</v>
      </c>
      <c r="Q42" s="0" t="n">
        <v>100</v>
      </c>
      <c r="R42" s="44" t="n">
        <v>42082.5833333333</v>
      </c>
      <c r="S42" s="44" t="n">
        <v>42087.49375</v>
      </c>
      <c r="U42" s="45" t="n">
        <v>42081</v>
      </c>
      <c r="V42" s="45" t="n">
        <v>42086</v>
      </c>
      <c r="AU42" s="46" t="n">
        <f aca="false">FALSE()</f>
        <v>0</v>
      </c>
    </row>
    <row r="43" customFormat="false" ht="14.65" hidden="true" customHeight="false" outlineLevel="0" collapsed="false">
      <c r="A43" s="0" t="n">
        <v>63682</v>
      </c>
      <c r="B43" s="0" t="s">
        <v>71</v>
      </c>
      <c r="C43" s="0" t="s">
        <v>72</v>
      </c>
      <c r="D43" s="0" t="s">
        <v>108</v>
      </c>
      <c r="E43" s="0" t="s">
        <v>74</v>
      </c>
      <c r="F43" s="0" t="s">
        <v>75</v>
      </c>
      <c r="G43" s="0" t="s">
        <v>125</v>
      </c>
      <c r="H43" s="0" t="s">
        <v>102</v>
      </c>
      <c r="I43" s="0" t="s">
        <v>102</v>
      </c>
      <c r="J43" s="44" t="n">
        <v>42093.91875</v>
      </c>
      <c r="L43" s="0" t="s">
        <v>78</v>
      </c>
      <c r="M43" s="45" t="n">
        <v>42081</v>
      </c>
      <c r="N43" s="45" t="n">
        <v>42082</v>
      </c>
      <c r="O43" s="0" t="n">
        <v>8</v>
      </c>
      <c r="P43" s="0" t="n">
        <v>8</v>
      </c>
      <c r="Q43" s="0" t="n">
        <v>100</v>
      </c>
      <c r="R43" s="44" t="n">
        <v>42082.5458333333</v>
      </c>
      <c r="S43" s="44" t="n">
        <v>42083.5215277778</v>
      </c>
      <c r="U43" s="45" t="n">
        <v>42081</v>
      </c>
      <c r="V43" s="45" t="n">
        <v>42082</v>
      </c>
      <c r="AU43" s="46" t="n">
        <f aca="false">FALSE()</f>
        <v>0</v>
      </c>
    </row>
    <row r="44" customFormat="false" ht="14.65" hidden="true" customHeight="false" outlineLevel="0" collapsed="false">
      <c r="A44" s="0" t="n">
        <v>63673</v>
      </c>
      <c r="B44" s="0" t="s">
        <v>71</v>
      </c>
      <c r="C44" s="0" t="s">
        <v>106</v>
      </c>
      <c r="E44" s="0" t="s">
        <v>74</v>
      </c>
      <c r="F44" s="0" t="s">
        <v>75</v>
      </c>
      <c r="G44" s="0" t="s">
        <v>139</v>
      </c>
      <c r="H44" s="0" t="s">
        <v>102</v>
      </c>
      <c r="I44" s="0" t="s">
        <v>93</v>
      </c>
      <c r="J44" s="44" t="n">
        <v>42095.5333333333</v>
      </c>
      <c r="L44" s="0" t="s">
        <v>78</v>
      </c>
      <c r="M44" s="45" t="n">
        <v>42081</v>
      </c>
      <c r="N44" s="45" t="n">
        <v>42094</v>
      </c>
      <c r="P44" s="0" t="n">
        <v>7</v>
      </c>
      <c r="Q44" s="0" t="n">
        <v>100</v>
      </c>
      <c r="R44" s="44" t="n">
        <v>42082.5173611111</v>
      </c>
      <c r="S44" s="44" t="n">
        <v>42095.5326388889</v>
      </c>
      <c r="U44" s="45" t="n">
        <v>42081</v>
      </c>
      <c r="V44" s="45" t="n">
        <v>42094</v>
      </c>
      <c r="AU44" s="46" t="n">
        <f aca="false">FALSE()</f>
        <v>0</v>
      </c>
    </row>
    <row r="45" customFormat="false" ht="14.65" hidden="true" customHeight="false" outlineLevel="0" collapsed="false">
      <c r="A45" s="0" t="n">
        <v>63671</v>
      </c>
      <c r="B45" s="0" t="s">
        <v>71</v>
      </c>
      <c r="C45" s="0" t="s">
        <v>106</v>
      </c>
      <c r="E45" s="0" t="s">
        <v>74</v>
      </c>
      <c r="F45" s="0" t="s">
        <v>75</v>
      </c>
      <c r="G45" s="0" t="s">
        <v>140</v>
      </c>
      <c r="H45" s="0" t="s">
        <v>102</v>
      </c>
      <c r="I45" s="0" t="s">
        <v>93</v>
      </c>
      <c r="J45" s="44" t="n">
        <v>42095.5305555556</v>
      </c>
      <c r="L45" s="0" t="s">
        <v>78</v>
      </c>
      <c r="M45" s="45" t="n">
        <v>42093</v>
      </c>
      <c r="N45" s="45" t="n">
        <v>42094</v>
      </c>
      <c r="O45" s="0" t="n">
        <v>0</v>
      </c>
      <c r="P45" s="0" t="n">
        <v>0</v>
      </c>
      <c r="Q45" s="0" t="n">
        <v>100</v>
      </c>
      <c r="R45" s="44" t="n">
        <v>42082.5166666667</v>
      </c>
      <c r="S45" s="44" t="n">
        <v>42095.5305555556</v>
      </c>
      <c r="U45" s="45" t="n">
        <v>42093</v>
      </c>
      <c r="V45" s="45" t="n">
        <v>42094</v>
      </c>
      <c r="AU45" s="46" t="n">
        <f aca="false">FALSE()</f>
        <v>0</v>
      </c>
    </row>
    <row r="46" customFormat="false" ht="14.65" hidden="true" customHeight="false" outlineLevel="0" collapsed="false">
      <c r="A46" s="0" t="n">
        <v>63670</v>
      </c>
      <c r="B46" s="0" t="s">
        <v>71</v>
      </c>
      <c r="C46" s="0" t="s">
        <v>106</v>
      </c>
      <c r="E46" s="0" t="s">
        <v>74</v>
      </c>
      <c r="F46" s="0" t="s">
        <v>75</v>
      </c>
      <c r="G46" s="0" t="s">
        <v>141</v>
      </c>
      <c r="H46" s="0" t="s">
        <v>102</v>
      </c>
      <c r="I46" s="0" t="s">
        <v>93</v>
      </c>
      <c r="J46" s="44" t="n">
        <v>42095.5340277778</v>
      </c>
      <c r="L46" s="0" t="s">
        <v>78</v>
      </c>
      <c r="M46" s="45" t="n">
        <v>42094</v>
      </c>
      <c r="N46" s="45" t="n">
        <v>42094</v>
      </c>
      <c r="P46" s="0" t="n">
        <v>0</v>
      </c>
      <c r="Q46" s="0" t="n">
        <v>100</v>
      </c>
      <c r="R46" s="44" t="n">
        <v>42082.5159722222</v>
      </c>
      <c r="S46" s="44" t="n">
        <v>42095.5340277778</v>
      </c>
      <c r="U46" s="45" t="n">
        <v>42094</v>
      </c>
      <c r="V46" s="45" t="n">
        <v>42094</v>
      </c>
      <c r="AU46" s="46" t="n">
        <f aca="false">FALSE()</f>
        <v>0</v>
      </c>
    </row>
    <row r="47" customFormat="false" ht="14.65" hidden="false" customHeight="false" outlineLevel="0" collapsed="false">
      <c r="J47" s="44"/>
      <c r="M47" s="45"/>
      <c r="N47" s="45"/>
      <c r="R47" s="44"/>
      <c r="S47" s="44"/>
      <c r="U47" s="45"/>
      <c r="V47" s="45"/>
      <c r="AU47" s="46"/>
    </row>
    <row r="48" customFormat="false" ht="14.65" hidden="false" customHeight="false" outlineLevel="0" collapsed="false">
      <c r="J48" s="44"/>
      <c r="M48" s="45"/>
      <c r="N48" s="45"/>
      <c r="R48" s="44"/>
      <c r="S48" s="44"/>
      <c r="U48" s="45"/>
      <c r="V48" s="45"/>
      <c r="AU48" s="46"/>
    </row>
    <row r="49" customFormat="false" ht="14.65" hidden="true" customHeight="false" outlineLevel="0" collapsed="false">
      <c r="A49" s="0" t="n">
        <v>63660</v>
      </c>
      <c r="B49" s="0" t="s">
        <v>71</v>
      </c>
      <c r="C49" s="0" t="s">
        <v>106</v>
      </c>
      <c r="E49" s="0" t="s">
        <v>74</v>
      </c>
      <c r="F49" s="0" t="s">
        <v>104</v>
      </c>
      <c r="G49" s="0" t="s">
        <v>142</v>
      </c>
      <c r="H49" s="0" t="s">
        <v>102</v>
      </c>
      <c r="I49" s="0" t="s">
        <v>93</v>
      </c>
      <c r="J49" s="44" t="n">
        <v>42094.50625</v>
      </c>
      <c r="L49" s="0" t="s">
        <v>78</v>
      </c>
      <c r="M49" s="45" t="n">
        <v>42081</v>
      </c>
      <c r="N49" s="45" t="n">
        <v>42094</v>
      </c>
      <c r="P49" s="0" t="n">
        <v>1</v>
      </c>
      <c r="Q49" s="0" t="n">
        <v>100</v>
      </c>
      <c r="R49" s="44" t="n">
        <v>42082.5097222222</v>
      </c>
      <c r="S49" s="44" t="n">
        <v>42093.9402777778</v>
      </c>
      <c r="U49" s="45" t="n">
        <v>42081</v>
      </c>
      <c r="V49" s="45" t="n">
        <v>42093</v>
      </c>
      <c r="AU49" s="46" t="n">
        <f aca="false">FALSE()</f>
        <v>0</v>
      </c>
    </row>
    <row r="50" customFormat="false" ht="215.65" hidden="true" customHeight="false" outlineLevel="0" collapsed="false">
      <c r="A50" s="0" t="n">
        <v>63659</v>
      </c>
      <c r="B50" s="0" t="s">
        <v>71</v>
      </c>
      <c r="C50" s="0" t="s">
        <v>106</v>
      </c>
      <c r="E50" s="0" t="s">
        <v>74</v>
      </c>
      <c r="F50" s="0" t="s">
        <v>75</v>
      </c>
      <c r="G50" s="0" t="s">
        <v>143</v>
      </c>
      <c r="H50" s="0" t="s">
        <v>102</v>
      </c>
      <c r="I50" s="0" t="s">
        <v>93</v>
      </c>
      <c r="J50" s="44" t="n">
        <v>42092.9027777778</v>
      </c>
      <c r="L50" s="0" t="s">
        <v>78</v>
      </c>
      <c r="M50" s="45" t="n">
        <v>42088</v>
      </c>
      <c r="N50" s="45" t="n">
        <v>42090</v>
      </c>
      <c r="P50" s="0" t="n">
        <v>16</v>
      </c>
      <c r="Q50" s="0" t="n">
        <v>100</v>
      </c>
      <c r="R50" s="44" t="n">
        <v>42082.5090277778</v>
      </c>
      <c r="S50" s="44" t="n">
        <v>42092.9027777778</v>
      </c>
      <c r="U50" s="45" t="n">
        <v>42088</v>
      </c>
      <c r="V50" s="45" t="n">
        <v>42090</v>
      </c>
      <c r="AI50" s="47" t="s">
        <v>144</v>
      </c>
      <c r="AJ50" s="0" t="s">
        <v>145</v>
      </c>
      <c r="AU50" s="46" t="n">
        <f aca="false">FALSE()</f>
        <v>0</v>
      </c>
    </row>
    <row r="51" customFormat="false" ht="14.65" hidden="true" customHeight="false" outlineLevel="0" collapsed="false">
      <c r="A51" s="0" t="n">
        <v>63657</v>
      </c>
      <c r="B51" s="0" t="s">
        <v>71</v>
      </c>
      <c r="C51" s="0" t="s">
        <v>106</v>
      </c>
      <c r="E51" s="0" t="s">
        <v>74</v>
      </c>
      <c r="F51" s="0" t="s">
        <v>75</v>
      </c>
      <c r="G51" s="0" t="s">
        <v>146</v>
      </c>
      <c r="H51" s="0" t="s">
        <v>102</v>
      </c>
      <c r="I51" s="0" t="s">
        <v>93</v>
      </c>
      <c r="J51" s="44" t="n">
        <v>42092.8208333333</v>
      </c>
      <c r="L51" s="0" t="s">
        <v>78</v>
      </c>
      <c r="M51" s="45" t="n">
        <v>42086</v>
      </c>
      <c r="N51" s="45" t="n">
        <v>42088</v>
      </c>
      <c r="P51" s="0" t="n">
        <v>0</v>
      </c>
      <c r="Q51" s="0" t="n">
        <v>100</v>
      </c>
      <c r="R51" s="44" t="n">
        <v>42082.5076388889</v>
      </c>
      <c r="S51" s="44" t="n">
        <v>42092.8208333333</v>
      </c>
      <c r="U51" s="45" t="n">
        <v>42086</v>
      </c>
      <c r="V51" s="45" t="n">
        <v>42088</v>
      </c>
      <c r="AU51" s="46" t="n">
        <f aca="false">FALSE()</f>
        <v>0</v>
      </c>
    </row>
    <row r="52" customFormat="false" ht="14.65" hidden="true" customHeight="false" outlineLevel="0" collapsed="false">
      <c r="A52" s="0" t="n">
        <v>63655</v>
      </c>
      <c r="B52" s="0" t="s">
        <v>71</v>
      </c>
      <c r="C52" s="0" t="s">
        <v>106</v>
      </c>
      <c r="E52" s="0" t="s">
        <v>74</v>
      </c>
      <c r="F52" s="0" t="s">
        <v>75</v>
      </c>
      <c r="G52" s="0" t="s">
        <v>147</v>
      </c>
      <c r="H52" s="0" t="s">
        <v>102</v>
      </c>
      <c r="I52" s="0" t="s">
        <v>93</v>
      </c>
      <c r="J52" s="44" t="n">
        <v>42083.5486111111</v>
      </c>
      <c r="L52" s="0" t="s">
        <v>78</v>
      </c>
      <c r="M52" s="45" t="n">
        <v>42081</v>
      </c>
      <c r="N52" s="45" t="n">
        <v>42082</v>
      </c>
      <c r="P52" s="0" t="n">
        <v>0</v>
      </c>
      <c r="Q52" s="0" t="n">
        <v>100</v>
      </c>
      <c r="R52" s="44" t="n">
        <v>42082.5069444444</v>
      </c>
      <c r="S52" s="44" t="n">
        <v>42083.5486111111</v>
      </c>
      <c r="U52" s="45" t="n">
        <v>42081</v>
      </c>
      <c r="V52" s="45" t="n">
        <v>42082</v>
      </c>
      <c r="AU52" s="46" t="n">
        <f aca="false">FALSE()</f>
        <v>0</v>
      </c>
    </row>
    <row r="53" customFormat="false" ht="14.65" hidden="true" customHeight="false" outlineLevel="0" collapsed="false">
      <c r="A53" s="0" t="n">
        <v>63654</v>
      </c>
      <c r="B53" s="0" t="s">
        <v>71</v>
      </c>
      <c r="C53" s="0" t="s">
        <v>106</v>
      </c>
      <c r="E53" s="0" t="s">
        <v>74</v>
      </c>
      <c r="F53" s="0" t="s">
        <v>75</v>
      </c>
      <c r="G53" s="0" t="s">
        <v>148</v>
      </c>
      <c r="H53" s="0" t="s">
        <v>102</v>
      </c>
      <c r="I53" s="0" t="s">
        <v>93</v>
      </c>
      <c r="J53" s="44" t="n">
        <v>42095.5270833333</v>
      </c>
      <c r="L53" s="0" t="s">
        <v>78</v>
      </c>
      <c r="M53" s="45" t="n">
        <v>42081</v>
      </c>
      <c r="N53" s="45" t="n">
        <v>42094</v>
      </c>
      <c r="P53" s="0" t="n">
        <v>8</v>
      </c>
      <c r="Q53" s="0" t="n">
        <v>100</v>
      </c>
      <c r="R53" s="44" t="n">
        <v>42082.5069444444</v>
      </c>
      <c r="S53" s="44" t="n">
        <v>42095.5270833333</v>
      </c>
      <c r="U53" s="45" t="n">
        <v>42081</v>
      </c>
      <c r="AU53" s="46" t="n">
        <f aca="false">FALSE()</f>
        <v>0</v>
      </c>
    </row>
    <row r="54" customFormat="false" ht="14.65" hidden="true" customHeight="false" outlineLevel="0" collapsed="false">
      <c r="A54" s="0" t="n">
        <v>63652</v>
      </c>
      <c r="B54" s="0" t="s">
        <v>71</v>
      </c>
      <c r="C54" s="0" t="s">
        <v>132</v>
      </c>
      <c r="D54" s="0" t="s">
        <v>149</v>
      </c>
      <c r="E54" s="0" t="s">
        <v>74</v>
      </c>
      <c r="F54" s="0" t="s">
        <v>75</v>
      </c>
      <c r="G54" s="0" t="s">
        <v>150</v>
      </c>
      <c r="H54" s="0" t="s">
        <v>77</v>
      </c>
      <c r="I54" s="0" t="s">
        <v>93</v>
      </c>
      <c r="J54" s="44" t="n">
        <v>42093.9125</v>
      </c>
      <c r="L54" s="0" t="s">
        <v>78</v>
      </c>
      <c r="M54" s="45" t="n">
        <v>42081</v>
      </c>
      <c r="N54" s="45" t="n">
        <v>42094</v>
      </c>
      <c r="O54" s="0" t="n">
        <v>6</v>
      </c>
      <c r="P54" s="0" t="n">
        <v>3.5</v>
      </c>
      <c r="Q54" s="0" t="n">
        <v>100</v>
      </c>
      <c r="R54" s="44" t="n">
        <v>42082.5055555556</v>
      </c>
      <c r="S54" s="44" t="n">
        <v>42093.9125</v>
      </c>
      <c r="U54" s="45" t="n">
        <v>42081</v>
      </c>
      <c r="AU54" s="46" t="n">
        <f aca="false">FALSE()</f>
        <v>0</v>
      </c>
    </row>
    <row r="55" customFormat="false" ht="14.65" hidden="true" customHeight="false" outlineLevel="0" collapsed="false">
      <c r="A55" s="0" t="n">
        <v>63651</v>
      </c>
      <c r="B55" s="0" t="s">
        <v>71</v>
      </c>
      <c r="C55" s="0" t="s">
        <v>132</v>
      </c>
      <c r="D55" s="0" t="s">
        <v>149</v>
      </c>
      <c r="E55" s="0" t="s">
        <v>74</v>
      </c>
      <c r="F55" s="0" t="s">
        <v>75</v>
      </c>
      <c r="G55" s="0" t="s">
        <v>151</v>
      </c>
      <c r="H55" s="0" t="s">
        <v>77</v>
      </c>
      <c r="I55" s="0" t="s">
        <v>93</v>
      </c>
      <c r="J55" s="44" t="n">
        <v>42095.5333333333</v>
      </c>
      <c r="L55" s="0" t="s">
        <v>78</v>
      </c>
      <c r="M55" s="45" t="n">
        <v>42081</v>
      </c>
      <c r="N55" s="45" t="n">
        <v>42094</v>
      </c>
      <c r="O55" s="0" t="n">
        <v>25</v>
      </c>
      <c r="P55" s="0" t="n">
        <v>30.95</v>
      </c>
      <c r="Q55" s="0" t="n">
        <v>100</v>
      </c>
      <c r="R55" s="44" t="n">
        <v>42082.5055555556</v>
      </c>
      <c r="S55" s="44" t="n">
        <v>42095.5333333333</v>
      </c>
      <c r="U55" s="45" t="n">
        <v>42081</v>
      </c>
      <c r="AU55" s="46" t="n">
        <f aca="false">FALSE()</f>
        <v>0</v>
      </c>
    </row>
    <row r="56" customFormat="false" ht="14.65" hidden="true" customHeight="false" outlineLevel="0" collapsed="false">
      <c r="A56" s="0" t="n">
        <v>63650</v>
      </c>
      <c r="B56" s="0" t="s">
        <v>71</v>
      </c>
      <c r="C56" s="0" t="s">
        <v>132</v>
      </c>
      <c r="D56" s="0" t="s">
        <v>149</v>
      </c>
      <c r="E56" s="0" t="s">
        <v>74</v>
      </c>
      <c r="F56" s="0" t="s">
        <v>75</v>
      </c>
      <c r="G56" s="0" t="s">
        <v>152</v>
      </c>
      <c r="H56" s="0" t="s">
        <v>77</v>
      </c>
      <c r="I56" s="0" t="s">
        <v>93</v>
      </c>
      <c r="J56" s="44" t="n">
        <v>42095.5333333333</v>
      </c>
      <c r="L56" s="0" t="s">
        <v>78</v>
      </c>
      <c r="M56" s="45" t="n">
        <v>42081</v>
      </c>
      <c r="N56" s="45" t="n">
        <v>42094</v>
      </c>
      <c r="O56" s="0" t="n">
        <v>25</v>
      </c>
      <c r="P56" s="0" t="n">
        <v>30.2</v>
      </c>
      <c r="Q56" s="0" t="n">
        <v>100</v>
      </c>
      <c r="R56" s="44" t="n">
        <v>42082.5055555556</v>
      </c>
      <c r="S56" s="44" t="n">
        <v>42095.5333333333</v>
      </c>
      <c r="U56" s="45" t="n">
        <v>42081</v>
      </c>
      <c r="AU56" s="46" t="n">
        <f aca="false">FALSE()</f>
        <v>0</v>
      </c>
    </row>
    <row r="57" customFormat="false" ht="14.65" hidden="true" customHeight="false" outlineLevel="0" collapsed="false">
      <c r="A57" s="0" t="n">
        <v>63649</v>
      </c>
      <c r="B57" s="0" t="s">
        <v>71</v>
      </c>
      <c r="C57" s="0" t="s">
        <v>132</v>
      </c>
      <c r="D57" s="0" t="s">
        <v>149</v>
      </c>
      <c r="E57" s="0" t="s">
        <v>74</v>
      </c>
      <c r="F57" s="0" t="s">
        <v>75</v>
      </c>
      <c r="G57" s="0" t="s">
        <v>153</v>
      </c>
      <c r="H57" s="0" t="s">
        <v>77</v>
      </c>
      <c r="I57" s="0" t="s">
        <v>77</v>
      </c>
      <c r="J57" s="44" t="n">
        <v>42095.5333333333</v>
      </c>
      <c r="L57" s="0" t="s">
        <v>78</v>
      </c>
      <c r="M57" s="45" t="n">
        <v>42081</v>
      </c>
      <c r="N57" s="45" t="n">
        <v>42094</v>
      </c>
      <c r="O57" s="0" t="n">
        <v>2.5</v>
      </c>
      <c r="P57" s="0" t="n">
        <v>2.5</v>
      </c>
      <c r="Q57" s="0" t="n">
        <v>100</v>
      </c>
      <c r="R57" s="44" t="n">
        <v>42082.5055555556</v>
      </c>
      <c r="S57" s="44" t="n">
        <v>42095.5333333333</v>
      </c>
      <c r="U57" s="45" t="n">
        <v>42081</v>
      </c>
      <c r="AU57" s="46" t="n">
        <f aca="false">FALSE()</f>
        <v>0</v>
      </c>
    </row>
    <row r="58" customFormat="false" ht="14.65" hidden="true" customHeight="false" outlineLevel="0" collapsed="false">
      <c r="A58" s="0" t="n">
        <v>63648</v>
      </c>
      <c r="B58" s="0" t="s">
        <v>71</v>
      </c>
      <c r="C58" s="0" t="s">
        <v>132</v>
      </c>
      <c r="D58" s="0" t="s">
        <v>149</v>
      </c>
      <c r="E58" s="0" t="s">
        <v>74</v>
      </c>
      <c r="F58" s="0" t="s">
        <v>75</v>
      </c>
      <c r="G58" s="0" t="s">
        <v>154</v>
      </c>
      <c r="H58" s="0" t="s">
        <v>77</v>
      </c>
      <c r="I58" s="0" t="s">
        <v>93</v>
      </c>
      <c r="J58" s="44" t="n">
        <v>42093.9104166667</v>
      </c>
      <c r="L58" s="0" t="s">
        <v>78</v>
      </c>
      <c r="M58" s="45" t="n">
        <v>42081</v>
      </c>
      <c r="N58" s="45" t="n">
        <v>42094</v>
      </c>
      <c r="O58" s="0" t="n">
        <v>7</v>
      </c>
      <c r="P58" s="0" t="n">
        <v>5</v>
      </c>
      <c r="Q58" s="0" t="n">
        <v>100</v>
      </c>
      <c r="R58" s="44" t="n">
        <v>42082.5055555556</v>
      </c>
      <c r="S58" s="44" t="n">
        <v>42093.9104166667</v>
      </c>
      <c r="U58" s="45" t="n">
        <v>42081</v>
      </c>
      <c r="AU58" s="46" t="n">
        <f aca="false">FALSE()</f>
        <v>0</v>
      </c>
    </row>
    <row r="59" customFormat="false" ht="14.65" hidden="true" customHeight="false" outlineLevel="0" collapsed="false">
      <c r="A59" s="0" t="n">
        <v>63647</v>
      </c>
      <c r="B59" s="0" t="s">
        <v>71</v>
      </c>
      <c r="C59" s="0" t="s">
        <v>132</v>
      </c>
      <c r="D59" s="0" t="s">
        <v>149</v>
      </c>
      <c r="E59" s="0" t="s">
        <v>74</v>
      </c>
      <c r="F59" s="0" t="s">
        <v>75</v>
      </c>
      <c r="G59" s="0" t="s">
        <v>155</v>
      </c>
      <c r="H59" s="0" t="s">
        <v>77</v>
      </c>
      <c r="I59" s="0" t="s">
        <v>93</v>
      </c>
      <c r="J59" s="44" t="n">
        <v>42096.5583333333</v>
      </c>
      <c r="L59" s="0" t="s">
        <v>78</v>
      </c>
      <c r="M59" s="45" t="n">
        <v>42081</v>
      </c>
      <c r="N59" s="45" t="n">
        <v>42094</v>
      </c>
      <c r="O59" s="0" t="n">
        <v>3.5</v>
      </c>
      <c r="P59" s="0" t="n">
        <v>2.5</v>
      </c>
      <c r="Q59" s="0" t="n">
        <v>100</v>
      </c>
      <c r="R59" s="44" t="n">
        <v>42082.5048611111</v>
      </c>
      <c r="S59" s="44" t="n">
        <v>42096.5583333333</v>
      </c>
      <c r="U59" s="45" t="n">
        <v>42095</v>
      </c>
      <c r="AU59" s="46" t="n">
        <f aca="false">FALSE()</f>
        <v>0</v>
      </c>
    </row>
    <row r="60" customFormat="false" ht="14.65" hidden="true" customHeight="false" outlineLevel="0" collapsed="false">
      <c r="A60" s="0" t="n">
        <v>63646</v>
      </c>
      <c r="B60" s="0" t="s">
        <v>71</v>
      </c>
      <c r="C60" s="0" t="s">
        <v>132</v>
      </c>
      <c r="E60" s="0" t="s">
        <v>74</v>
      </c>
      <c r="F60" s="0" t="s">
        <v>75</v>
      </c>
      <c r="G60" s="0" t="s">
        <v>156</v>
      </c>
      <c r="H60" s="0" t="s">
        <v>77</v>
      </c>
      <c r="I60" s="0" t="s">
        <v>93</v>
      </c>
      <c r="J60" s="44" t="n">
        <v>42096.5590277778</v>
      </c>
      <c r="L60" s="0" t="s">
        <v>78</v>
      </c>
      <c r="M60" s="45" t="n">
        <v>42081</v>
      </c>
      <c r="N60" s="45" t="n">
        <v>42094</v>
      </c>
      <c r="P60" s="0" t="n">
        <v>1</v>
      </c>
      <c r="Q60" s="0" t="n">
        <v>100</v>
      </c>
      <c r="R60" s="44" t="n">
        <v>42082.5048611111</v>
      </c>
      <c r="S60" s="44" t="n">
        <v>42096.5590277778</v>
      </c>
      <c r="U60" s="45" t="n">
        <v>42081</v>
      </c>
      <c r="AU60" s="46" t="n">
        <f aca="false">FALSE()</f>
        <v>0</v>
      </c>
    </row>
  </sheetData>
  <autoFilter ref="A1:AU60">
    <filterColumn colId="2">
      <customFilters and="true">
        <customFilter operator="equal" val="Support"/>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2013-07-16T12:15:59Z</dcterms:created>
  <dc:creator>Allwyn Herbert</dc:creator>
  <dc:language>en-IN</dc:language>
  <cp:lastModifiedBy>Ramkumarr</cp:lastModifiedBy>
  <cp:lastPrinted>2015-02-25T12:33:14Z</cp:lastPrinted>
  <dcterms:modified xsi:type="dcterms:W3CDTF">2015-04-15T18:14:15Z</dcterms:modified>
  <cp:revision>0</cp:revision>
</cp:coreProperties>
</file>