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240" windowHeight="7185" tabRatio="833" activeTab="3"/>
  </bookViews>
  <sheets>
    <sheet name="ADH -Goals" sheetId="53" r:id="rId1"/>
    <sheet name="Delivery" sheetId="50" r:id="rId2"/>
    <sheet name="Quality " sheetId="51" r:id="rId3"/>
    <sheet name="Data" sheetId="44" r:id="rId4"/>
  </sheets>
  <definedNames>
    <definedName name="_xlnm._FilterDatabase" localSheetId="3" hidden="1">Data!$A$1:$AZ$138</definedName>
  </definedNames>
  <calcPr calcId="125725"/>
  <pivotCaches>
    <pivotCache cacheId="104" r:id="rId5"/>
    <pivotCache cacheId="105" r:id="rId6"/>
    <pivotCache cacheId="106" r:id="rId7"/>
    <pivotCache cacheId="107" r:id="rId8"/>
    <pivotCache cacheId="108" r:id="rId9"/>
    <pivotCache cacheId="109" r:id="rId10"/>
  </pivotCaches>
</workbook>
</file>

<file path=xl/calcChain.xml><?xml version="1.0" encoding="utf-8"?>
<calcChain xmlns="http://schemas.openxmlformats.org/spreadsheetml/2006/main">
  <c r="I24" i="53"/>
  <c r="D24"/>
  <c r="I22"/>
  <c r="I26" s="1"/>
  <c r="I27" s="1"/>
  <c r="D22"/>
  <c r="D26" s="1"/>
  <c r="D27" s="1"/>
  <c r="I21"/>
  <c r="D21"/>
  <c r="I20"/>
  <c r="I14"/>
  <c r="I13"/>
  <c r="H12"/>
  <c r="I12" s="1"/>
  <c r="H11"/>
  <c r="I11" s="1"/>
  <c r="I8"/>
  <c r="H7"/>
  <c r="I7" s="1"/>
  <c r="I6"/>
  <c r="H5"/>
  <c r="I5" s="1"/>
  <c r="H4"/>
  <c r="I4" s="1"/>
  <c r="H3"/>
  <c r="I3" s="1"/>
  <c r="I2"/>
  <c r="I28" l="1"/>
  <c r="D28"/>
  <c r="I25"/>
  <c r="D25"/>
  <c r="I9" l="1"/>
  <c r="H9"/>
  <c r="I10"/>
  <c r="H10"/>
</calcChain>
</file>

<file path=xl/sharedStrings.xml><?xml version="1.0" encoding="utf-8"?>
<sst xmlns="http://schemas.openxmlformats.org/spreadsheetml/2006/main" count="155" uniqueCount="102">
  <si>
    <t>Quality</t>
  </si>
  <si>
    <t>Resource</t>
  </si>
  <si>
    <t>SOW</t>
  </si>
  <si>
    <t>Resource allocation</t>
  </si>
  <si>
    <t>Capacity (Skills)</t>
  </si>
  <si>
    <t>Number of billable resource 
Number of resources deployed
Allocation = (billable/ available)*100</t>
  </si>
  <si>
    <t xml:space="preserve">Required capacity
Available capacity (including shadow resource) 
Capacity = (Required/Available*100 </t>
  </si>
  <si>
    <t>Major</t>
  </si>
  <si>
    <t>Minor</t>
  </si>
  <si>
    <t>Goal</t>
  </si>
  <si>
    <t>Sprint</t>
  </si>
  <si>
    <t>Major %</t>
  </si>
  <si>
    <t>Minor %</t>
  </si>
  <si>
    <t>Overall</t>
  </si>
  <si>
    <t>Actual</t>
  </si>
  <si>
    <t>Available and Valid - 100
Not available or Valid - 0</t>
  </si>
  <si>
    <t>Business</t>
  </si>
  <si>
    <t>Delivery</t>
  </si>
  <si>
    <t>KRA</t>
  </si>
  <si>
    <t>KPA</t>
  </si>
  <si>
    <t>Purpose</t>
  </si>
  <si>
    <t>Formula</t>
  </si>
  <si>
    <t>To calculate the completion of agreed user stories</t>
  </si>
  <si>
    <t>To calculate the variance between the planned and actual effort</t>
  </si>
  <si>
    <t>To calculate the quality of the code</t>
  </si>
  <si>
    <t>To measure the defects in the product after release to the client</t>
  </si>
  <si>
    <t>Post Release Defects</t>
  </si>
  <si>
    <t>To ensure the number of resource allocated against required</t>
  </si>
  <si>
    <t>To ensure the skills of the resource allocated against required</t>
  </si>
  <si>
    <t>#</t>
  </si>
  <si>
    <t>Priority</t>
  </si>
  <si>
    <t>Bug</t>
  </si>
  <si>
    <t>Feature</t>
  </si>
  <si>
    <t>Major = 0
Minor = 2</t>
  </si>
  <si>
    <t>Client Escalation Index</t>
  </si>
  <si>
    <t>To calculate the no. of escalations addressed by the client</t>
  </si>
  <si>
    <t>Valid</t>
  </si>
  <si>
    <t>RAG</t>
  </si>
  <si>
    <t>Frequency</t>
  </si>
  <si>
    <t>Green</t>
  </si>
  <si>
    <t>Resource Allocation</t>
  </si>
  <si>
    <t>To be allocated</t>
  </si>
  <si>
    <t>Allocated</t>
  </si>
  <si>
    <t>Available</t>
  </si>
  <si>
    <t>Row Labels</t>
  </si>
  <si>
    <t>(blank)</t>
  </si>
  <si>
    <t>Grand Total</t>
  </si>
  <si>
    <t>Values</t>
  </si>
  <si>
    <t>Sum of Estimated time</t>
  </si>
  <si>
    <t>Sum of Spent time</t>
  </si>
  <si>
    <t>Count of Status</t>
  </si>
  <si>
    <t>Count of #</t>
  </si>
  <si>
    <t>Column Labels</t>
  </si>
  <si>
    <t>Commitment Index / Turnaround Index</t>
  </si>
  <si>
    <t>Commitment Index
 = No of issues completed/ No of issues planned *100. 
Turnaround = To be defined.</t>
  </si>
  <si>
    <t>Effort Variance (Percentage)</t>
  </si>
  <si>
    <t>EV = Planned  - Actual / Planned *100</t>
  </si>
  <si>
    <t>Ref. Calculation given below, but counting the actual major and minor based on the goal and consider 50% of variance</t>
  </si>
  <si>
    <t>(No of escalation by client closed / No of escalation raised) *100</t>
  </si>
  <si>
    <t>Quarterly</t>
  </si>
  <si>
    <t>Availability and validated of SOW</t>
  </si>
  <si>
    <t>Indicator</t>
  </si>
  <si>
    <t>Client Satisfaction Index</t>
  </si>
  <si>
    <t>Source</t>
  </si>
  <si>
    <t>iNia</t>
  </si>
  <si>
    <t>CSAT Feedback Form</t>
  </si>
  <si>
    <t>Run Rate</t>
  </si>
  <si>
    <t>Monthly</t>
  </si>
  <si>
    <t>Employee Satisfaction Index</t>
  </si>
  <si>
    <t>To measure the stability of number of billable resources</t>
  </si>
  <si>
    <t>To measure the employee satisfaction.</t>
  </si>
  <si>
    <t>To ensure the compliance with respect to quality</t>
  </si>
  <si>
    <t>Current</t>
  </si>
  <si>
    <t>Previous Month billable count</t>
  </si>
  <si>
    <t>Current quarter billable count</t>
  </si>
  <si>
    <t>Last quarter billable count</t>
  </si>
  <si>
    <t>Run rate = Current Month / Previous Month *100</t>
  </si>
  <si>
    <t>Bhuvaneswari Rramakrishnan</t>
  </si>
  <si>
    <t>Satyanarayana Purushottama</t>
  </si>
  <si>
    <t>CONN_Q3_S6_HCS1.0</t>
  </si>
  <si>
    <t>Arnab Kar</t>
  </si>
  <si>
    <t>ChangeRequest</t>
  </si>
  <si>
    <t>CodeReview</t>
  </si>
  <si>
    <t>Defect</t>
  </si>
  <si>
    <t>(All)</t>
  </si>
  <si>
    <t>Count of Priority</t>
  </si>
  <si>
    <t>(Weight age * Average of the particular section) + …+ n</t>
  </si>
  <si>
    <t>Capacity Required</t>
  </si>
  <si>
    <t>Quality Assurance Compliance</t>
  </si>
  <si>
    <t>Resource Sheet</t>
  </si>
  <si>
    <t>Capacity Sheet</t>
  </si>
  <si>
    <t>ESAT feedback form</t>
  </si>
  <si>
    <t>Resource burn down</t>
  </si>
  <si>
    <t>To ensure the resources not over burnt</t>
  </si>
  <si>
    <t>burn down = Total hrs of working - Total hrs worked / Total hrs of working * 100</t>
  </si>
  <si>
    <t>Drop Box</t>
  </si>
  <si>
    <t>To measure the customer's satisfaction on the product or service rendered to them by OFS</t>
  </si>
  <si>
    <t>ShowStopper = 0
Major=0
Minor = 2</t>
  </si>
  <si>
    <t>Post release Code Quality</t>
  </si>
  <si>
    <t>Showstopper</t>
  </si>
  <si>
    <t>Post release code quality</t>
  </si>
  <si>
    <t>Post release defects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</si>
</sst>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name val="Arial"/>
      <family val="2"/>
    </font>
    <font>
      <sz val="1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5" fillId="0" borderId="0" xfId="0" applyFont="1"/>
    <xf numFmtId="0" fontId="7" fillId="0" borderId="1" xfId="0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center" vertical="top" wrapText="1" readingOrder="1"/>
    </xf>
    <xf numFmtId="1" fontId="7" fillId="0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/>
    <xf numFmtId="0" fontId="0" fillId="3" borderId="1" xfId="0" applyFill="1" applyBorder="1"/>
    <xf numFmtId="0" fontId="9" fillId="0" borderId="0" xfId="0" applyFont="1" applyFill="1" applyBorder="1" applyAlignment="1"/>
    <xf numFmtId="0" fontId="9" fillId="2" borderId="1" xfId="0" applyFont="1" applyFill="1" applyBorder="1" applyAlignment="1"/>
    <xf numFmtId="0" fontId="0" fillId="4" borderId="1" xfId="0" applyFill="1" applyBorder="1"/>
    <xf numFmtId="0" fontId="7" fillId="0" borderId="0" xfId="0" applyFont="1" applyFill="1" applyBorder="1" applyAlignment="1">
      <alignment horizontal="justify" vertical="top" wrapText="1" readingOrder="1"/>
    </xf>
    <xf numFmtId="1" fontId="7" fillId="0" borderId="0" xfId="0" applyNumberFormat="1" applyFont="1" applyFill="1" applyBorder="1" applyAlignment="1">
      <alignment horizontal="center" vertical="top" wrapText="1" readingOrder="1"/>
    </xf>
    <xf numFmtId="0" fontId="8" fillId="5" borderId="1" xfId="2" applyFont="1" applyFill="1" applyBorder="1" applyAlignment="1">
      <alignment horizontal="left" vertical="top" wrapText="1"/>
    </xf>
    <xf numFmtId="0" fontId="2" fillId="0" borderId="0" xfId="9"/>
    <xf numFmtId="1" fontId="7" fillId="0" borderId="1" xfId="0" applyNumberFormat="1" applyFont="1" applyFill="1" applyBorder="1" applyAlignment="1">
      <alignment horizontal="justify" vertical="top" wrapText="1" readingOrder="1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0" borderId="1" xfId="0" applyNumberFormat="1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8" fillId="5" borderId="1" xfId="2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3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/>
    <xf numFmtId="0" fontId="7" fillId="0" borderId="5" xfId="0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0" borderId="0" xfId="9" applyFont="1"/>
    <xf numFmtId="22" fontId="1" fillId="0" borderId="0" xfId="9" applyNumberFormat="1" applyFont="1"/>
    <xf numFmtId="15" fontId="1" fillId="0" borderId="0" xfId="9" applyNumberFormat="1" applyFont="1"/>
    <xf numFmtId="0" fontId="1" fillId="0" borderId="0" xfId="9" applyFont="1" applyAlignment="1">
      <alignment wrapText="1"/>
    </xf>
    <xf numFmtId="0" fontId="1" fillId="0" borderId="0" xfId="9" applyFont="1" applyFill="1"/>
    <xf numFmtId="0" fontId="5" fillId="0" borderId="0" xfId="2"/>
    <xf numFmtId="0" fontId="5" fillId="0" borderId="0" xfId="2" applyAlignment="1">
      <alignment horizontal="left"/>
    </xf>
    <xf numFmtId="0" fontId="5" fillId="0" borderId="0" xfId="2" applyNumberFormat="1"/>
    <xf numFmtId="0" fontId="7" fillId="0" borderId="1" xfId="0" applyFont="1" applyFill="1" applyBorder="1" applyAlignment="1">
      <alignment horizontal="left" vertical="top" wrapText="1" readingOrder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vertical="top" wrapText="1" readingOrder="1"/>
    </xf>
    <xf numFmtId="0" fontId="7" fillId="0" borderId="2" xfId="0" applyFont="1" applyFill="1" applyBorder="1" applyAlignment="1">
      <alignment horizontal="left" vertical="top" wrapText="1" readingOrder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 wrapText="1" readingOrder="1"/>
    </xf>
    <xf numFmtId="0" fontId="7" fillId="0" borderId="3" xfId="0" applyFont="1" applyFill="1" applyBorder="1" applyAlignment="1">
      <alignment horizontal="center" vertical="top" wrapText="1" readingOrder="1"/>
    </xf>
    <xf numFmtId="0" fontId="7" fillId="0" borderId="2" xfId="0" applyFont="1" applyFill="1" applyBorder="1" applyAlignment="1">
      <alignment horizontal="center" vertical="top" wrapText="1" readingOrder="1"/>
    </xf>
  </cellXfs>
  <cellStyles count="11">
    <cellStyle name="Excel Built-in Normal" xfId="4"/>
    <cellStyle name="Norm੎੎" xfId="1"/>
    <cellStyle name="Normal" xfId="0" builtinId="0"/>
    <cellStyle name="Normal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33"/>
      <color rgb="FF66FF66"/>
      <color rgb="FFFFFF99"/>
      <color rgb="FF99FF99"/>
      <color rgb="FFFFFFCC"/>
      <color rgb="FFCCFFCC"/>
      <color rgb="FFC0C0C0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Effort Variance</a:t>
            </a:r>
          </a:p>
        </c:rich>
      </c:tx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201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192</c:v>
              </c:pt>
            </c:numLit>
          </c:val>
        </c:ser>
        <c:axId val="62835328"/>
        <c:axId val="62951808"/>
      </c:barChart>
      <c:catAx>
        <c:axId val="62835328"/>
        <c:scaling>
          <c:orientation val="minMax"/>
        </c:scaling>
        <c:axPos val="b"/>
        <c:majorTickMark val="none"/>
        <c:tickLblPos val="nextTo"/>
        <c:crossAx val="62951808"/>
        <c:crosses val="autoZero"/>
        <c:auto val="1"/>
        <c:lblAlgn val="ctr"/>
        <c:lblOffset val="100"/>
      </c:catAx>
      <c:valAx>
        <c:axId val="62951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835328"/>
        <c:crosses val="autoZero"/>
        <c:crossBetween val="between"/>
      </c:valAx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Assignee</a:t>
            </a:r>
          </a:p>
        </c:rich>
      </c:tx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32</c:v>
              </c:pt>
              <c:pt idx="1">
                <c:v>46</c:v>
              </c:pt>
              <c:pt idx="2">
                <c:v>123</c:v>
              </c:pt>
              <c:pt idx="3">
                <c:v>0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23.5</c:v>
              </c:pt>
              <c:pt idx="1">
                <c:v>45.5</c:v>
              </c:pt>
              <c:pt idx="2">
                <c:v>119</c:v>
              </c:pt>
              <c:pt idx="3">
                <c:v>2</c:v>
              </c:pt>
            </c:numLit>
          </c:val>
        </c:ser>
        <c:axId val="66837120"/>
        <c:axId val="71832704"/>
      </c:barChart>
      <c:catAx>
        <c:axId val="66837120"/>
        <c:scaling>
          <c:orientation val="minMax"/>
        </c:scaling>
        <c:axPos val="b"/>
        <c:majorTickMark val="none"/>
        <c:tickLblPos val="nextTo"/>
        <c:crossAx val="71832704"/>
        <c:crosses val="autoZero"/>
        <c:auto val="1"/>
        <c:lblAlgn val="ctr"/>
        <c:lblOffset val="100"/>
      </c:catAx>
      <c:valAx>
        <c:axId val="71832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837120"/>
        <c:crosses val="autoZero"/>
        <c:crossBetween val="between"/>
      </c:valAx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 by Tracker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Bug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ChangeRequest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CodeReview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Feature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gapWidth val="75"/>
        <c:overlap val="-25"/>
        <c:axId val="75818112"/>
        <c:axId val="75820032"/>
      </c:barChart>
      <c:catAx>
        <c:axId val="75818112"/>
        <c:scaling>
          <c:orientation val="minMax"/>
        </c:scaling>
        <c:axPos val="b"/>
        <c:majorTickMark val="none"/>
        <c:tickLblPos val="nextTo"/>
        <c:crossAx val="75820032"/>
        <c:crosses val="autoZero"/>
        <c:auto val="1"/>
        <c:lblAlgn val="ctr"/>
        <c:lblOffset val="100"/>
      </c:catAx>
      <c:valAx>
        <c:axId val="75820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5818112"/>
        <c:crosses val="autoZero"/>
        <c:crossBetween val="between"/>
      </c:valAx>
    </c:plotArea>
    <c:legend>
      <c:legendPos val="b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Comitment</a:t>
            </a:r>
            <a:r>
              <a:rPr lang="en-US" baseline="0"/>
              <a:t> index</a:t>
            </a:r>
            <a:endParaRPr lang="en-US"/>
          </a:p>
        </c:rich>
      </c:tx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Count of #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ser>
          <c:idx val="1"/>
          <c:order val="1"/>
          <c:tx>
            <c:v>Count of Status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axId val="76031872"/>
        <c:axId val="76033408"/>
      </c:barChart>
      <c:catAx>
        <c:axId val="76031872"/>
        <c:scaling>
          <c:orientation val="minMax"/>
        </c:scaling>
        <c:axPos val="b"/>
        <c:tickLblPos val="nextTo"/>
        <c:crossAx val="76033408"/>
        <c:crosses val="autoZero"/>
        <c:auto val="1"/>
        <c:lblAlgn val="ctr"/>
        <c:lblOffset val="100"/>
      </c:catAx>
      <c:valAx>
        <c:axId val="76033408"/>
        <c:scaling>
          <c:orientation val="minMax"/>
        </c:scaling>
        <c:axPos val="l"/>
        <c:majorGridlines/>
        <c:numFmt formatCode="General" sourceLinked="1"/>
        <c:tickLblPos val="nextTo"/>
        <c:crossAx val="76031872"/>
        <c:crosses val="autoZero"/>
        <c:crossBetween val="between"/>
      </c:valAx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spPr>
          <a:solidFill>
            <a:srgbClr val="C0504D"/>
          </a:solidFill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stacked"/>
        <c:ser>
          <c:idx val="0"/>
          <c:order val="0"/>
          <c:tx>
            <c:v>CodeReview</c:v>
          </c:tx>
          <c:dPt>
            <c:idx val="0"/>
            <c:spPr>
              <a:solidFill>
                <a:srgbClr val="C0504D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</c:ser>
        <c:gapWidth val="100"/>
        <c:overlap val="100"/>
        <c:axId val="82213504"/>
        <c:axId val="72340224"/>
      </c:barChart>
      <c:catAx>
        <c:axId val="82213504"/>
        <c:scaling>
          <c:orientation val="minMax"/>
        </c:scaling>
        <c:axPos val="b"/>
        <c:tickLblPos val="nextTo"/>
        <c:crossAx val="72340224"/>
        <c:crosses val="autoZero"/>
        <c:auto val="1"/>
        <c:lblAlgn val="ctr"/>
        <c:lblOffset val="100"/>
      </c:catAx>
      <c:valAx>
        <c:axId val="72340224"/>
        <c:scaling>
          <c:orientation val="minMax"/>
        </c:scaling>
        <c:axPos val="l"/>
        <c:majorGridlines/>
        <c:numFmt formatCode="General" sourceLinked="1"/>
        <c:tickLblPos val="nextTo"/>
        <c:crossAx val="82213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</c:pivotFmt>
      <c:pivotFmt>
        <c:idx val="29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spPr>
          <a:solidFill>
            <a:schemeClr val="accent2"/>
          </a:solidFill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</c:pivotFmt>
    </c:pivotFmts>
    <c:plotArea>
      <c:layout/>
      <c:barChart>
        <c:barDir val="col"/>
        <c:grouping val="clustered"/>
        <c:ser>
          <c:idx val="0"/>
          <c:order val="0"/>
          <c:tx>
            <c:v>Defect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chemeClr val="accent2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val>
        </c:ser>
        <c:axId val="73973760"/>
        <c:axId val="73975296"/>
      </c:barChart>
      <c:catAx>
        <c:axId val="73973760"/>
        <c:scaling>
          <c:orientation val="minMax"/>
        </c:scaling>
        <c:axPos val="b"/>
        <c:tickLblPos val="nextTo"/>
        <c:crossAx val="73975296"/>
        <c:crosses val="autoZero"/>
        <c:auto val="1"/>
        <c:lblAlgn val="ctr"/>
        <c:lblOffset val="100"/>
      </c:catAx>
      <c:valAx>
        <c:axId val="73975296"/>
        <c:scaling>
          <c:orientation val="minMax"/>
        </c:scaling>
        <c:axPos val="l"/>
        <c:majorGridlines/>
        <c:numFmt formatCode="General" sourceLinked="1"/>
        <c:tickLblPos val="nextTo"/>
        <c:crossAx val="73973760"/>
        <c:crosses val="autoZero"/>
        <c:crossBetween val="between"/>
      </c:valAx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19050</xdr:rowOff>
    </xdr:from>
    <xdr:to>
      <xdr:col>12</xdr:col>
      <xdr:colOff>219075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333374</xdr:colOff>
      <xdr:row>20</xdr:row>
      <xdr:rowOff>85725</xdr:rowOff>
    </xdr:from>
    <xdr:to>
      <xdr:col>12</xdr:col>
      <xdr:colOff>266699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64</xdr:row>
      <xdr:rowOff>28575</xdr:rowOff>
    </xdr:from>
    <xdr:to>
      <xdr:col>12</xdr:col>
      <xdr:colOff>466725</xdr:colOff>
      <xdr:row>81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41</xdr:row>
      <xdr:rowOff>19050</xdr:rowOff>
    </xdr:from>
    <xdr:to>
      <xdr:col>12</xdr:col>
      <xdr:colOff>400049</xdr:colOff>
      <xdr:row>58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21</xdr:row>
      <xdr:rowOff>57150</xdr:rowOff>
    </xdr:from>
    <xdr:to>
      <xdr:col>9</xdr:col>
      <xdr:colOff>419100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447676</xdr:colOff>
      <xdr:row>2</xdr:row>
      <xdr:rowOff>19050</xdr:rowOff>
    </xdr:from>
    <xdr:to>
      <xdr:col>9</xdr:col>
      <xdr:colOff>428626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kumarr" refreshedDate="41936.594480092594" createdVersion="3" refreshedVersion="3" minRefreshableVersion="3" recordCount="9">
  <cacheSource type="worksheet">
    <worksheetSource ref="A1:AZ10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 count="4">
        <s v="Satyanarayana Purushottama"/>
        <s v="Arnab Kar"/>
        <s v="Bhuvaneswari Rramakrishnan"/>
        <m/>
      </sharedItems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edBy="arunv" refreshedDate="41941.646994097224" createdVersion="3" refreshedVersion="3" minRefreshableVersion="3" recordCount="1">
  <cacheSource type="worksheet">
    <worksheetSource ref="A1:AZ250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 count="9">
        <s v="CON-792 The message Routed for Paper delivery should not get appended with the original message when request gets failed."/>
        <s v="CON-772 RAC esMD Exception Handling (esMD Gateway Failures)"/>
        <s v="CON-694 NHIN Ack Check (Delivery State Determination Change) - Testing"/>
        <s v="PLSQL : Create Send mail  Procedure"/>
        <s v="Modification in NHIN_ACK_CHECK procedure to add few columns in to the mail content."/>
        <s v="CON - 787 Resending a request which is stuck in status 0 or 1 creates multiple entries (submissionsetid) in nhin_response. Instead it should create only one entry."/>
        <s v="CON-787 Re sending a request which is stuck in status 1 or 0 creates multiple entries (submissionsetid) in nhin_response. Instead it should create only one entry."/>
        <s v="CON-757 RAC Reporting (RAC volume delivered through Print and Mail"/>
        <m/>
      </sharedItems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edBy="arunv" refreshedDate="41941.639406944443" createdVersion="3" refreshedVersion="3" minRefreshableVersion="3" recordCount="1">
  <cacheSource type="worksheet">
    <worksheetSource ref="A1:AZ11" sheet="Data" r:id="rId1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 count="4">
        <s v="Bug"/>
        <s v="Feature"/>
        <s v="ChangeRequest"/>
        <s v="CodeReview"/>
      </sharedItems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invalid="1" refreshedBy="arunv" refreshedDate="41942.474899421293" createdVersion="3" refreshedVersion="3" minRefreshableVersion="3" recordCount="1">
  <cacheSource type="worksheet">
    <worksheetSource ref="A1:AZ200" sheet="Data" r:id="rId1"/>
  </cacheSource>
  <cacheFields count="52">
    <cacheField name="#" numFmtId="0">
      <sharedItems containsString="0" containsBlank="1" containsNumber="1" containsInteger="1" minValue="23738" maxValue="26274" count="15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n v="23763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invalid="1" refreshedBy="arunv" refreshedDate="41942.4734537037" createdVersion="3" refreshedVersion="3" minRefreshableVersion="3" recordCount="1">
  <cacheSource type="worksheet">
    <worksheetSource ref="A1:AZ38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/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amkumarr" refreshedDate="41942.536051041665" createdVersion="3" refreshedVersion="3" minRefreshableVersion="3" recordCount="12">
  <cacheSource type="worksheet">
    <worksheetSource ref="A1:AZ13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 count="2">
        <s v="CONN_Q3_S6_HCS1.0"/>
        <m u="1"/>
      </sharedItems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x v="0"/>
    <d v="2014-09-15T10:28:00"/>
    <m/>
    <s v="CONN_Q3_S6_HCS1.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x v="0"/>
    <d v="2014-09-18T03:34:00"/>
    <m/>
    <s v="CONN_Q3_S6_HCS1.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x v="1"/>
    <d v="2014-09-18T03:33:00"/>
    <m/>
    <s v="CONN_Q3_S6_HCS1.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x v="0"/>
    <d v="2014-09-18T03:33:00"/>
    <m/>
    <s v="CONN_Q3_S6_HCS1.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Closed"/>
    <s v="Minor Impact"/>
    <s v="Modification in NHIN_ACK_CHECK procedure to add few columns in to the mail content."/>
    <s v="Bhuvaneswari Rramakrishnan"/>
    <x v="1"/>
    <d v="2014-09-18T04:36:00"/>
    <m/>
    <s v="CONN_Q3_S6_HCS1.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x v="2"/>
    <d v="2014-09-10T03:43:00"/>
    <m/>
    <s v="CONN_Q3_S6_HCS1.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x v="0"/>
    <d v="2014-09-15T10:27:00"/>
    <m/>
    <s v="CONN_Q3_S6_HCS1.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x v="2"/>
    <d v="2014-09-17T10:05:00"/>
    <m/>
    <s v="CONN_Q3_S6_HCS1.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x v="3"/>
    <m/>
    <m/>
    <s v="CONN_Q3_S6_HCS1.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s v="Satyanarayana Purushottama"/>
    <d v="2014-09-15T10:28:00"/>
    <m/>
    <x v="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s v="Satyanarayana Purushottama"/>
    <d v="2014-09-18T03:34:00"/>
    <m/>
    <x v="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s v="Arnab Kar"/>
    <d v="2014-09-18T03:33:00"/>
    <m/>
    <x v="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s v="Satyanarayana Purushottama"/>
    <d v="2014-09-18T03:33:00"/>
    <m/>
    <x v="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Resolved"/>
    <s v="Minor Impact"/>
    <s v="Modification in NHIN_ACK_CHECK procedure to add few columns in to the mail content."/>
    <s v="Bhuvaneswari Rramakrishnan"/>
    <s v="Arnab Kar"/>
    <d v="2014-09-18T04:36:00"/>
    <m/>
    <x v="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s v="Bhuvaneswari Rramakrishnan"/>
    <d v="2014-09-10T03:43:00"/>
    <m/>
    <x v="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s v="Satyanarayana Purushottama"/>
    <d v="2014-09-15T10:27:00"/>
    <m/>
    <x v="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s v="Bhuvaneswari Rramakrishnan"/>
    <d v="2014-09-17T10:05:00"/>
    <m/>
    <x v="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40"/>
    <s v="HP-Connectivity"/>
    <s v="CodeReview"/>
    <m/>
    <s v="Closed"/>
    <s v="Min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0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1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1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2:B44" firstHeaderRow="1" firstDataRow="2" firstDataCol="0" rowPageCount="1" colPageCount="1"/>
  <pivotFields count="52">
    <pivotField dataField="1" showAll="0">
      <items count="15">
        <item x="7"/>
        <item x="8"/>
        <item x="9"/>
        <item x="10"/>
        <item x="11"/>
        <item x="12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dataField="1" showAll="0">
      <items count="5">
        <item x="0"/>
        <item x="2"/>
        <item x="1"/>
        <item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>
      <items count="10">
        <item x="5"/>
        <item x="2"/>
        <item x="7"/>
        <item x="1"/>
        <item x="6"/>
        <item x="0"/>
        <item x="4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#" fld="0" subtotal="count" baseField="0" baseItem="0"/>
    <dataField name="Count of Status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6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0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2:C28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/>
    <pivotField numFmtId="15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0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1:F63" firstHeaderRow="1" firstDataRow="2" firstDataCol="1"/>
  <pivotFields count="52">
    <pivotField dataField="1"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0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chartFormat="1">
  <location ref="A23:C27" firstHeaderRow="1" firstDataRow="2" firstDataCol="1" rowPageCount="1" colPageCount="1"/>
  <pivotFields count="52">
    <pivotField axis="axisPage" showAll="0">
      <items count="15">
        <item x="7"/>
        <item x="8"/>
        <item x="9"/>
        <item x="10"/>
        <item x="11"/>
        <item x="6"/>
        <item x="5"/>
        <item x="4"/>
        <item x="3"/>
        <item x="2"/>
        <item x="1"/>
        <item x="0"/>
        <item x="13"/>
        <item x="12"/>
        <item t="default"/>
      </items>
    </pivotField>
    <pivotField showAll="0"/>
    <pivotField axis="axisCol" multipleItemSelectionAllowed="1" showAll="0">
      <items count="7">
        <item h="1" x="0"/>
        <item h="1" x="2"/>
        <item x="3"/>
        <item h="1" x="4"/>
        <item h="1" x="1"/>
        <item h="1" x="5"/>
        <item t="default"/>
      </items>
    </pivotField>
    <pivotField showAll="0"/>
    <pivotField showAll="0"/>
    <pivotField axis="axisRow" dataField="1" multipleItemSelectionAllowed="1" showAll="0" defaultSubtotal="0">
      <items count="4">
        <item x="1"/>
        <item x="2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8">
    <chartFormat chart="0" format="4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0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7" firstHeaderRow="1" firstDataRow="2" firstDataCol="1" rowPageCount="1" colPageCount="1"/>
  <pivotFields count="52">
    <pivotField axis="axisPage" showAll="0">
      <items count="16">
        <item x="7"/>
        <item x="8"/>
        <item x="9"/>
        <item x="10"/>
        <item x="11"/>
        <item x="12"/>
        <item x="13"/>
        <item x="6"/>
        <item x="5"/>
        <item x="4"/>
        <item x="3"/>
        <item x="2"/>
        <item x="1"/>
        <item x="0"/>
        <item x="14"/>
        <item t="default"/>
      </items>
    </pivotField>
    <pivotField showAll="0"/>
    <pivotField axis="axisCol" showAll="0">
      <items count="7">
        <item h="1" x="0"/>
        <item h="1" x="2"/>
        <item h="1" x="3"/>
        <item x="4"/>
        <item h="1" x="1"/>
        <item h="1" x="5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3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4">
    <chartFormat chart="0" format="2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16" sqref="B16"/>
    </sheetView>
  </sheetViews>
  <sheetFormatPr defaultColWidth="53.85546875" defaultRowHeight="12.75"/>
  <cols>
    <col min="1" max="1" width="13.7109375" bestFit="1" customWidth="1"/>
    <col min="2" max="2" width="23.7109375" style="31" bestFit="1" customWidth="1"/>
    <col min="3" max="3" width="9.42578125" bestFit="1" customWidth="1"/>
    <col min="4" max="4" width="10.7109375" bestFit="1" customWidth="1"/>
    <col min="5" max="5" width="26.28515625" bestFit="1" customWidth="1"/>
    <col min="6" max="6" width="52.28515625" bestFit="1" customWidth="1"/>
    <col min="7" max="7" width="15.28515625" bestFit="1" customWidth="1"/>
    <col min="8" max="8" width="7.140625" bestFit="1" customWidth="1"/>
    <col min="9" max="9" width="6.5703125" bestFit="1" customWidth="1"/>
    <col min="10" max="10" width="13.140625" customWidth="1"/>
  </cols>
  <sheetData>
    <row r="1" spans="1:9" s="1" customFormat="1">
      <c r="A1" s="12" t="s">
        <v>18</v>
      </c>
      <c r="B1" s="25" t="s">
        <v>19</v>
      </c>
      <c r="C1" s="12" t="s">
        <v>9</v>
      </c>
      <c r="D1" s="12" t="s">
        <v>38</v>
      </c>
      <c r="E1" s="12" t="s">
        <v>20</v>
      </c>
      <c r="F1" s="12" t="s">
        <v>21</v>
      </c>
      <c r="G1" s="12" t="s">
        <v>63</v>
      </c>
      <c r="H1" s="12" t="s">
        <v>14</v>
      </c>
      <c r="I1" s="12" t="s">
        <v>37</v>
      </c>
    </row>
    <row r="2" spans="1:9" ht="27">
      <c r="A2" s="47" t="s">
        <v>16</v>
      </c>
      <c r="B2" s="26" t="s">
        <v>2</v>
      </c>
      <c r="C2" s="2" t="s">
        <v>36</v>
      </c>
      <c r="D2" s="2" t="s">
        <v>59</v>
      </c>
      <c r="E2" s="2" t="s">
        <v>60</v>
      </c>
      <c r="F2" s="2" t="s">
        <v>15</v>
      </c>
      <c r="G2" s="2" t="s">
        <v>95</v>
      </c>
      <c r="H2" s="2" t="s">
        <v>39</v>
      </c>
      <c r="I2" s="4" t="str">
        <f>H2</f>
        <v>Green</v>
      </c>
    </row>
    <row r="3" spans="1:9" ht="40.5">
      <c r="A3" s="48"/>
      <c r="B3" s="26" t="s">
        <v>66</v>
      </c>
      <c r="C3" s="14">
        <v>100</v>
      </c>
      <c r="D3" s="2" t="s">
        <v>67</v>
      </c>
      <c r="E3" s="26" t="s">
        <v>69</v>
      </c>
      <c r="F3" s="2" t="s">
        <v>76</v>
      </c>
      <c r="G3" s="2" t="s">
        <v>2</v>
      </c>
      <c r="H3" s="2">
        <f>D33/B33*100</f>
        <v>100</v>
      </c>
      <c r="I3" s="15" t="str">
        <f>IF(H3 &lt;=C3,"Green","Red")</f>
        <v>Green</v>
      </c>
    </row>
    <row r="4" spans="1:9" s="1" customFormat="1" ht="40.5">
      <c r="A4" s="47" t="s">
        <v>17</v>
      </c>
      <c r="B4" s="26" t="s">
        <v>53</v>
      </c>
      <c r="C4" s="14">
        <v>100</v>
      </c>
      <c r="D4" s="2" t="s">
        <v>67</v>
      </c>
      <c r="E4" s="2" t="s">
        <v>22</v>
      </c>
      <c r="F4" s="2" t="s">
        <v>54</v>
      </c>
      <c r="G4" s="2" t="s">
        <v>64</v>
      </c>
      <c r="H4" s="14" t="e">
        <f>COUNTIF(Data!E2:E200, "Closed")/COUNTA(Data!E2:E200)*100</f>
        <v>#DIV/0!</v>
      </c>
      <c r="I4" s="15" t="e">
        <f>IF(C4 - H4&lt;=0,"Green",IF((C4 - H4)&gt;10,"Red","Amber"))</f>
        <v>#DIV/0!</v>
      </c>
    </row>
    <row r="5" spans="1:9" s="1" customFormat="1" ht="40.5">
      <c r="A5" s="48"/>
      <c r="B5" s="26" t="s">
        <v>55</v>
      </c>
      <c r="C5" s="23">
        <v>5</v>
      </c>
      <c r="D5" s="2" t="s">
        <v>10</v>
      </c>
      <c r="E5" s="24" t="s">
        <v>23</v>
      </c>
      <c r="F5" s="2" t="s">
        <v>56</v>
      </c>
      <c r="G5" s="2" t="s">
        <v>64</v>
      </c>
      <c r="H5" s="14" t="e">
        <f>(SUM(Data!P2:P200)-SUM(Data!O2:O200))/SUM(Data!O2:O200)*100</f>
        <v>#DIV/0!</v>
      </c>
      <c r="I5" s="15" t="e">
        <f>IF(H5 &lt;=C5,"Green",IF((H5 - C5)&gt;5,"Red","Amber"))</f>
        <v>#DIV/0!</v>
      </c>
    </row>
    <row r="6" spans="1:9" s="1" customFormat="1" ht="27">
      <c r="A6" s="48"/>
      <c r="B6" s="26" t="s">
        <v>88</v>
      </c>
      <c r="C6" s="33">
        <v>90</v>
      </c>
      <c r="D6" s="2" t="s">
        <v>67</v>
      </c>
      <c r="E6" s="2" t="s">
        <v>71</v>
      </c>
      <c r="F6" s="2"/>
      <c r="G6" s="2" t="s">
        <v>64</v>
      </c>
      <c r="H6" s="2">
        <v>95</v>
      </c>
      <c r="I6" s="15" t="str">
        <f t="shared" ref="I6" si="0">IF(H6 &gt;=C6,"Green","Red")</f>
        <v>Green</v>
      </c>
    </row>
    <row r="7" spans="1:9" s="1" customFormat="1" ht="40.5">
      <c r="A7" s="48"/>
      <c r="B7" s="26" t="s">
        <v>34</v>
      </c>
      <c r="C7" s="2">
        <v>1</v>
      </c>
      <c r="D7" s="2" t="s">
        <v>67</v>
      </c>
      <c r="E7" s="24" t="s">
        <v>35</v>
      </c>
      <c r="F7" s="44" t="s">
        <v>58</v>
      </c>
      <c r="G7" s="44" t="s">
        <v>64</v>
      </c>
      <c r="H7" s="14" t="e">
        <f>SUMIF(Data!C2:C206, "Escalation", Data!O2:O206)/SUM(Data!O2:O206)*100</f>
        <v>#DIV/0!</v>
      </c>
      <c r="I7" s="15" t="e">
        <f>IF(H7 &lt;=C7,"Green",IF((H7 - C7)&gt;5,"Red","Amber"))</f>
        <v>#DIV/0!</v>
      </c>
    </row>
    <row r="8" spans="1:9" s="1" customFormat="1" ht="54">
      <c r="A8" s="48"/>
      <c r="B8" s="26" t="s">
        <v>62</v>
      </c>
      <c r="C8" s="33">
        <v>4</v>
      </c>
      <c r="D8" s="2" t="s">
        <v>59</v>
      </c>
      <c r="E8" s="24" t="s">
        <v>96</v>
      </c>
      <c r="F8" s="24" t="s">
        <v>86</v>
      </c>
      <c r="G8" s="44" t="s">
        <v>65</v>
      </c>
      <c r="H8" s="44">
        <v>4.5</v>
      </c>
      <c r="I8" s="15" t="str">
        <f>IF(H8 &gt;=C8,"Green","Red")</f>
        <v>Green</v>
      </c>
    </row>
    <row r="9" spans="1:9" s="1" customFormat="1" ht="54">
      <c r="A9" s="47" t="s">
        <v>0</v>
      </c>
      <c r="B9" s="32" t="s">
        <v>26</v>
      </c>
      <c r="C9" s="2" t="s">
        <v>97</v>
      </c>
      <c r="D9" s="2" t="s">
        <v>10</v>
      </c>
      <c r="E9" s="24" t="s">
        <v>25</v>
      </c>
      <c r="F9" s="44" t="s">
        <v>57</v>
      </c>
      <c r="G9" s="44" t="s">
        <v>64</v>
      </c>
      <c r="H9" s="44" t="str">
        <f>D28</f>
        <v>Green</v>
      </c>
      <c r="I9" s="3" t="str">
        <f>D28</f>
        <v>Green</v>
      </c>
    </row>
    <row r="10" spans="1:9" s="1" customFormat="1" ht="40.5">
      <c r="A10" s="51"/>
      <c r="B10" s="26" t="s">
        <v>98</v>
      </c>
      <c r="C10" s="2" t="s">
        <v>33</v>
      </c>
      <c r="D10" s="2" t="s">
        <v>10</v>
      </c>
      <c r="E10" s="24" t="s">
        <v>24</v>
      </c>
      <c r="F10" s="44" t="s">
        <v>57</v>
      </c>
      <c r="G10" s="44" t="s">
        <v>64</v>
      </c>
      <c r="H10" s="44" t="str">
        <f>I28</f>
        <v>Green</v>
      </c>
      <c r="I10" s="15" t="str">
        <f>I28</f>
        <v>Green</v>
      </c>
    </row>
    <row r="11" spans="1:9" s="1" customFormat="1" ht="40.5">
      <c r="A11" s="52" t="s">
        <v>1</v>
      </c>
      <c r="B11" s="26" t="s">
        <v>3</v>
      </c>
      <c r="C11" s="2">
        <v>100</v>
      </c>
      <c r="D11" s="2" t="s">
        <v>10</v>
      </c>
      <c r="E11" s="2" t="s">
        <v>27</v>
      </c>
      <c r="F11" s="44" t="s">
        <v>5</v>
      </c>
      <c r="G11" s="44" t="s">
        <v>89</v>
      </c>
      <c r="H11" s="44" t="str">
        <f>IF(D31=B31,"Green","Red")</f>
        <v>Green</v>
      </c>
      <c r="I11" s="4" t="str">
        <f>H11</f>
        <v>Green</v>
      </c>
    </row>
    <row r="12" spans="1:9" s="1" customFormat="1" ht="40.5">
      <c r="A12" s="53"/>
      <c r="B12" s="26" t="s">
        <v>4</v>
      </c>
      <c r="C12" s="2">
        <v>100</v>
      </c>
      <c r="D12" s="2" t="s">
        <v>10</v>
      </c>
      <c r="E12" s="2" t="s">
        <v>28</v>
      </c>
      <c r="F12" s="44" t="s">
        <v>6</v>
      </c>
      <c r="G12" s="44" t="s">
        <v>90</v>
      </c>
      <c r="H12" s="44" t="str">
        <f>IF(D32=B32,"Green","Red")</f>
        <v>Red</v>
      </c>
      <c r="I12" s="15" t="str">
        <f>H12</f>
        <v>Red</v>
      </c>
    </row>
    <row r="13" spans="1:9" s="1" customFormat="1" ht="27">
      <c r="A13" s="53"/>
      <c r="B13" s="26" t="s">
        <v>92</v>
      </c>
      <c r="C13" s="2">
        <v>5</v>
      </c>
      <c r="D13" s="2" t="s">
        <v>10</v>
      </c>
      <c r="E13" s="2" t="s">
        <v>93</v>
      </c>
      <c r="F13" s="44" t="s">
        <v>94</v>
      </c>
      <c r="G13" s="44" t="s">
        <v>64</v>
      </c>
      <c r="H13" s="44">
        <v>25</v>
      </c>
      <c r="I13" s="15" t="str">
        <f>IF(H13 &lt;=C13,"Green",IF((H13 - C13)&gt;5,"Red","Amber"))</f>
        <v>Red</v>
      </c>
    </row>
    <row r="14" spans="1:9" ht="27">
      <c r="A14" s="53"/>
      <c r="B14" s="26" t="s">
        <v>68</v>
      </c>
      <c r="C14" s="33">
        <v>4</v>
      </c>
      <c r="D14" s="2" t="s">
        <v>59</v>
      </c>
      <c r="E14" s="24" t="s">
        <v>70</v>
      </c>
      <c r="F14" s="24"/>
      <c r="G14" s="44" t="s">
        <v>91</v>
      </c>
      <c r="H14" s="44">
        <v>3</v>
      </c>
      <c r="I14" s="15" t="str">
        <f>IF(H14 &gt;=C14,"Green","Red")</f>
        <v>Red</v>
      </c>
    </row>
    <row r="15" spans="1:9" ht="13.5">
      <c r="A15" s="10"/>
      <c r="B15" s="27"/>
      <c r="C15" s="10"/>
      <c r="D15" s="10"/>
      <c r="E15" s="10"/>
      <c r="F15" s="10"/>
      <c r="G15" s="10"/>
      <c r="H15" s="10"/>
      <c r="I15" s="11"/>
    </row>
    <row r="16" spans="1:9" ht="13.5">
      <c r="A16" s="10"/>
      <c r="B16" s="27"/>
      <c r="C16" s="10"/>
      <c r="D16" s="10"/>
      <c r="E16" s="10"/>
      <c r="F16" s="10"/>
      <c r="G16" s="10"/>
      <c r="H16" s="10"/>
      <c r="I16" s="11"/>
    </row>
    <row r="17" spans="1:11" ht="13.5">
      <c r="A17" s="10"/>
      <c r="B17" s="27"/>
      <c r="C17" s="10"/>
      <c r="D17" s="10"/>
      <c r="E17" s="10"/>
      <c r="F17" s="10"/>
      <c r="G17" s="10"/>
      <c r="H17" s="10"/>
      <c r="I17" s="11"/>
    </row>
    <row r="18" spans="1:11">
      <c r="A18" s="50" t="s">
        <v>100</v>
      </c>
      <c r="B18" s="50"/>
      <c r="C18" s="50"/>
      <c r="D18" s="50"/>
      <c r="E18" s="45"/>
      <c r="F18" s="8" t="s">
        <v>101</v>
      </c>
      <c r="G18" s="8"/>
      <c r="H18" s="8"/>
      <c r="I18" s="8"/>
      <c r="J18" s="7"/>
      <c r="K18" s="7"/>
    </row>
    <row r="19" spans="1:11">
      <c r="A19" s="16"/>
      <c r="B19" s="28" t="s">
        <v>9</v>
      </c>
      <c r="C19" s="6"/>
      <c r="D19" s="6" t="s">
        <v>14</v>
      </c>
      <c r="E19" s="6"/>
      <c r="F19" s="6" t="s">
        <v>9</v>
      </c>
      <c r="G19" s="6"/>
      <c r="H19" s="6"/>
      <c r="I19" s="6" t="s">
        <v>14</v>
      </c>
    </row>
    <row r="20" spans="1:11">
      <c r="A20" s="16" t="s">
        <v>99</v>
      </c>
      <c r="B20" s="28"/>
      <c r="C20" s="6"/>
      <c r="D20" s="6"/>
      <c r="E20" s="6"/>
      <c r="F20" s="6">
        <v>0</v>
      </c>
      <c r="G20" s="6"/>
      <c r="H20" s="6"/>
      <c r="I20" s="6">
        <f>COUNTIFS(Data!C2:C200,"Defect",Data!F2:F200,"Major")</f>
        <v>0</v>
      </c>
    </row>
    <row r="21" spans="1:11">
      <c r="A21" s="16" t="s">
        <v>7</v>
      </c>
      <c r="B21" s="28">
        <v>0</v>
      </c>
      <c r="C21" s="6"/>
      <c r="D21" s="6">
        <f>COUNTIFS(Data!C3:C201,"Codereview",Data!F3:F201,"Major")</f>
        <v>0</v>
      </c>
      <c r="E21" s="6"/>
      <c r="F21" s="6">
        <v>0</v>
      </c>
      <c r="G21" s="6"/>
      <c r="H21" s="6"/>
      <c r="I21" s="6">
        <f>COUNTIFS(Data!C3:C201,"Defect",Data!F3:F201,"Major")</f>
        <v>0</v>
      </c>
    </row>
    <row r="22" spans="1:11">
      <c r="A22" s="16" t="s">
        <v>8</v>
      </c>
      <c r="B22" s="28">
        <v>2</v>
      </c>
      <c r="C22" s="6"/>
      <c r="D22" s="6">
        <f>COUNTIFS(Data!C2:C200,"Codereview",Data!F2:F200,"Minor")</f>
        <v>0</v>
      </c>
      <c r="E22" s="6"/>
      <c r="F22" s="6">
        <v>2</v>
      </c>
      <c r="G22" s="6"/>
      <c r="H22" s="6"/>
      <c r="I22" s="6">
        <f>COUNTIFS(Data!C2:C200,"Defect",Data!F2:F200,"Minor")</f>
        <v>0</v>
      </c>
    </row>
    <row r="23" spans="1:11">
      <c r="A23" s="16"/>
      <c r="B23" s="29"/>
      <c r="C23" s="5"/>
      <c r="D23" s="5"/>
      <c r="E23" s="5"/>
      <c r="F23" s="5"/>
      <c r="G23" s="5"/>
      <c r="H23" s="5"/>
      <c r="I23" s="5"/>
    </row>
    <row r="24" spans="1:11">
      <c r="A24" s="16"/>
      <c r="B24" s="30" t="s">
        <v>11</v>
      </c>
      <c r="C24" s="9"/>
      <c r="D24" s="9">
        <f>IF(B20=0,0,((D20-B20)/B20)*100)</f>
        <v>0</v>
      </c>
      <c r="E24" s="9"/>
      <c r="F24" s="9" t="s">
        <v>11</v>
      </c>
      <c r="G24" s="9"/>
      <c r="H24" s="9"/>
      <c r="I24" s="9">
        <f>IF(F20=0,0,((I20-F20)/F20)*100)</f>
        <v>0</v>
      </c>
    </row>
    <row r="25" spans="1:11">
      <c r="A25" s="16"/>
      <c r="B25" s="30" t="s">
        <v>61</v>
      </c>
      <c r="C25" s="9"/>
      <c r="D25" s="9" t="str">
        <f>IF(D24&lt;=0,"Green",IF(D24&gt;50,"Red","Amber"))</f>
        <v>Green</v>
      </c>
      <c r="E25" s="9"/>
      <c r="F25" s="9" t="s">
        <v>61</v>
      </c>
      <c r="G25" s="9"/>
      <c r="H25" s="9"/>
      <c r="I25" s="9" t="str">
        <f>IF(I24&lt;=0,"Green",IF(I24&gt;50,"Red","Amber"))</f>
        <v>Green</v>
      </c>
    </row>
    <row r="26" spans="1:11">
      <c r="A26" s="16"/>
      <c r="B26" s="30" t="s">
        <v>12</v>
      </c>
      <c r="C26" s="9"/>
      <c r="D26" s="9">
        <f>IF(B22=0,0,((D22-B22)/B22)*100)</f>
        <v>-100</v>
      </c>
      <c r="E26" s="9"/>
      <c r="F26" s="9" t="s">
        <v>12</v>
      </c>
      <c r="G26" s="9"/>
      <c r="H26" s="9"/>
      <c r="I26" s="9">
        <f>IF(F22=0,0,((I22-F22)/F22)*100)</f>
        <v>-100</v>
      </c>
    </row>
    <row r="27" spans="1:11">
      <c r="A27" s="16"/>
      <c r="B27" s="30" t="s">
        <v>61</v>
      </c>
      <c r="C27" s="9"/>
      <c r="D27" s="9" t="str">
        <f>IF(D26&lt;=0,"Green",IF(D26&gt;50,"Red","Amber"))</f>
        <v>Green</v>
      </c>
      <c r="E27" s="9"/>
      <c r="F27" s="9" t="s">
        <v>61</v>
      </c>
      <c r="G27" s="9"/>
      <c r="H27" s="9"/>
      <c r="I27" s="9" t="str">
        <f>IF(I26&lt;=0,"Green",IF(I26&gt;50,"Red","Amber"))</f>
        <v>Green</v>
      </c>
    </row>
    <row r="28" spans="1:11">
      <c r="A28" s="16"/>
      <c r="B28" s="30" t="s">
        <v>13</v>
      </c>
      <c r="C28" s="9"/>
      <c r="D28" s="9" t="str">
        <f>IF(D24&lt;=0,IF(D26&lt;=0,"Green",IF(D26&gt;=100,"Red","Amber")),IF(D24&gt;=100,"Red",(IF(D24&gt;0,IF(D26&gt;=100,"Red","Amber")))))</f>
        <v>Green</v>
      </c>
      <c r="E28" s="9"/>
      <c r="F28" s="9" t="s">
        <v>13</v>
      </c>
      <c r="G28" s="9"/>
      <c r="H28" s="9"/>
      <c r="I28" s="9" t="str">
        <f>IF(I24&lt;=0,IF(I26&lt;=0,"Green",IF(I26&gt;=100,"Red","Amber")),IF(I24&gt;=100,"Red",(IF(I24&gt;0,IF(I26&gt;=100,"Red","Amber")))))</f>
        <v>Green</v>
      </c>
    </row>
    <row r="30" spans="1:11">
      <c r="A30" s="49" t="s">
        <v>40</v>
      </c>
      <c r="B30" s="49"/>
      <c r="C30" s="49"/>
      <c r="D30" s="49"/>
      <c r="E30" s="46"/>
    </row>
    <row r="31" spans="1:11">
      <c r="A31" s="16" t="s">
        <v>41</v>
      </c>
      <c r="B31" s="34">
        <v>1</v>
      </c>
      <c r="C31" s="34" t="s">
        <v>42</v>
      </c>
      <c r="D31" s="34">
        <v>1</v>
      </c>
      <c r="E31" s="34"/>
    </row>
    <row r="32" spans="1:11">
      <c r="A32" s="16" t="s">
        <v>87</v>
      </c>
      <c r="B32" s="34">
        <v>5</v>
      </c>
      <c r="C32" s="34" t="s">
        <v>43</v>
      </c>
      <c r="D32" s="34">
        <v>5.5</v>
      </c>
      <c r="E32" s="34"/>
    </row>
    <row r="33" spans="1:5" ht="39.75" customHeight="1">
      <c r="A33" s="16" t="s">
        <v>73</v>
      </c>
      <c r="B33" s="34">
        <v>5</v>
      </c>
      <c r="C33" s="34" t="s">
        <v>72</v>
      </c>
      <c r="D33" s="34">
        <v>5</v>
      </c>
      <c r="E33" s="34"/>
    </row>
    <row r="34" spans="1:5" ht="51">
      <c r="A34" s="16" t="s">
        <v>75</v>
      </c>
      <c r="B34" s="35">
        <v>3</v>
      </c>
      <c r="C34" s="35" t="s">
        <v>74</v>
      </c>
      <c r="D34" s="35">
        <v>5</v>
      </c>
      <c r="E34" s="35"/>
    </row>
  </sheetData>
  <mergeCells count="6">
    <mergeCell ref="A30:D30"/>
    <mergeCell ref="A2:A3"/>
    <mergeCell ref="A4:A8"/>
    <mergeCell ref="A9:A10"/>
    <mergeCell ref="A11:A14"/>
    <mergeCell ref="A18:D18"/>
  </mergeCells>
  <conditionalFormatting sqref="I2:I16">
    <cfRule type="containsText" dxfId="2" priority="3" operator="containsText" text="Green">
      <formula>NOT(ISERROR(SEARCH("Green",I2)))</formula>
    </cfRule>
  </conditionalFormatting>
  <conditionalFormatting sqref="I10 I12:I14 I3:I8">
    <cfRule type="containsText" dxfId="1" priority="1" operator="containsText" text="Red">
      <formula>NOT(ISERROR(SEARCH("Red",I3)))</formula>
    </cfRule>
    <cfRule type="containsText" dxfId="0" priority="2" operator="containsText" text="Amber">
      <formula>NOT(ISERROR(SEARCH("Amber",I3)))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F63"/>
  <sheetViews>
    <sheetView topLeftCell="A16" workbookViewId="0">
      <selection activeCell="B3" sqref="B3"/>
    </sheetView>
  </sheetViews>
  <sheetFormatPr defaultRowHeight="12.75"/>
  <cols>
    <col min="1" max="1" width="20.7109375" style="41" customWidth="1"/>
    <col min="2" max="2" width="21.85546875" style="41" customWidth="1"/>
    <col min="3" max="3" width="18.140625" style="41" customWidth="1"/>
    <col min="4" max="4" width="12.42578125" style="41" customWidth="1"/>
    <col min="5" max="5" width="8" style="41" customWidth="1"/>
    <col min="6" max="6" width="11.7109375" style="41" bestFit="1" customWidth="1"/>
    <col min="7" max="16384" width="9.140625" style="41"/>
  </cols>
  <sheetData>
    <row r="3" spans="1:3">
      <c r="A3"/>
      <c r="B3" s="17" t="s">
        <v>47</v>
      </c>
      <c r="C3"/>
    </row>
    <row r="4" spans="1:3">
      <c r="A4" s="17" t="s">
        <v>44</v>
      </c>
      <c r="B4" t="s">
        <v>48</v>
      </c>
      <c r="C4" t="s">
        <v>49</v>
      </c>
    </row>
    <row r="5" spans="1:3">
      <c r="A5" s="18" t="s">
        <v>79</v>
      </c>
      <c r="B5" s="19">
        <v>201</v>
      </c>
      <c r="C5" s="19">
        <v>192</v>
      </c>
    </row>
    <row r="6" spans="1:3">
      <c r="A6" s="18" t="s">
        <v>46</v>
      </c>
      <c r="B6" s="19">
        <v>201</v>
      </c>
      <c r="C6" s="19">
        <v>192</v>
      </c>
    </row>
    <row r="22" spans="1:3">
      <c r="B22" s="41" t="s">
        <v>47</v>
      </c>
    </row>
    <row r="23" spans="1:3">
      <c r="A23" s="41" t="s">
        <v>44</v>
      </c>
      <c r="B23" s="41" t="s">
        <v>48</v>
      </c>
      <c r="C23" s="41" t="s">
        <v>49</v>
      </c>
    </row>
    <row r="24" spans="1:3">
      <c r="A24" s="42" t="s">
        <v>80</v>
      </c>
      <c r="B24" s="43">
        <v>32</v>
      </c>
      <c r="C24" s="43">
        <v>23.5</v>
      </c>
    </row>
    <row r="25" spans="1:3">
      <c r="A25" s="42" t="s">
        <v>77</v>
      </c>
      <c r="B25" s="43">
        <v>46</v>
      </c>
      <c r="C25" s="43">
        <v>45.5</v>
      </c>
    </row>
    <row r="26" spans="1:3">
      <c r="A26" s="42" t="s">
        <v>78</v>
      </c>
      <c r="B26" s="43">
        <v>123</v>
      </c>
      <c r="C26" s="43">
        <v>119</v>
      </c>
    </row>
    <row r="27" spans="1:3">
      <c r="A27" s="42" t="s">
        <v>45</v>
      </c>
      <c r="B27" s="43">
        <v>0</v>
      </c>
      <c r="C27" s="43">
        <v>2</v>
      </c>
    </row>
    <row r="28" spans="1:3">
      <c r="A28" s="42" t="s">
        <v>46</v>
      </c>
      <c r="B28" s="43">
        <v>201</v>
      </c>
      <c r="C28" s="43">
        <v>190</v>
      </c>
    </row>
    <row r="40" spans="1:2">
      <c r="A40" s="41" t="s">
        <v>30</v>
      </c>
      <c r="B40" s="41" t="s">
        <v>84</v>
      </c>
    </row>
    <row r="42" spans="1:2">
      <c r="A42" s="41" t="s">
        <v>47</v>
      </c>
    </row>
    <row r="43" spans="1:2">
      <c r="A43" s="41" t="s">
        <v>51</v>
      </c>
      <c r="B43" s="41" t="s">
        <v>50</v>
      </c>
    </row>
    <row r="44" spans="1:2">
      <c r="A44" s="43">
        <v>13</v>
      </c>
      <c r="B44" s="43">
        <v>13</v>
      </c>
    </row>
    <row r="61" spans="1:6">
      <c r="B61" s="41" t="s">
        <v>52</v>
      </c>
    </row>
    <row r="62" spans="1:6">
      <c r="B62" s="41" t="s">
        <v>31</v>
      </c>
      <c r="C62" s="41" t="s">
        <v>81</v>
      </c>
      <c r="D62" s="41" t="s">
        <v>82</v>
      </c>
      <c r="E62" s="41" t="s">
        <v>32</v>
      </c>
      <c r="F62" s="41" t="s">
        <v>46</v>
      </c>
    </row>
    <row r="63" spans="1:6">
      <c r="A63" s="41" t="s">
        <v>51</v>
      </c>
      <c r="B63" s="43">
        <v>4</v>
      </c>
      <c r="C63" s="43">
        <v>1</v>
      </c>
      <c r="D63" s="43">
        <v>2</v>
      </c>
      <c r="E63" s="43">
        <v>3</v>
      </c>
      <c r="F63" s="43">
        <v>10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D47" sqref="D47"/>
    </sheetView>
  </sheetViews>
  <sheetFormatPr defaultRowHeight="12.75"/>
  <cols>
    <col min="1" max="1" width="15.85546875" style="41" customWidth="1"/>
    <col min="2" max="2" width="17" style="41" customWidth="1"/>
    <col min="3" max="3" width="11.7109375" style="41" customWidth="1"/>
    <col min="4" max="4" width="12.42578125" style="41" customWidth="1"/>
    <col min="5" max="5" width="6.7109375" style="41" customWidth="1"/>
    <col min="6" max="6" width="8" style="41" customWidth="1"/>
    <col min="7" max="7" width="7.140625" style="41" customWidth="1"/>
    <col min="8" max="8" width="11.7109375" style="41" customWidth="1"/>
    <col min="9" max="9" width="14.5703125" style="41" customWidth="1"/>
    <col min="10" max="10" width="9.140625" style="41" customWidth="1"/>
    <col min="11" max="11" width="12.28515625" style="41" customWidth="1"/>
    <col min="12" max="12" width="11.7109375" style="41" customWidth="1"/>
    <col min="13" max="15" width="6" style="41" customWidth="1"/>
    <col min="16" max="16" width="7.140625" style="41" customWidth="1"/>
    <col min="17" max="17" width="11.7109375" style="41" bestFit="1" customWidth="1"/>
    <col min="18" max="16384" width="9.140625" style="41"/>
  </cols>
  <sheetData>
    <row r="1" spans="1:3">
      <c r="A1" s="41" t="s">
        <v>29</v>
      </c>
      <c r="B1" s="41" t="s">
        <v>84</v>
      </c>
    </row>
    <row r="3" spans="1:3">
      <c r="A3" s="41" t="s">
        <v>85</v>
      </c>
      <c r="B3" s="41" t="s">
        <v>52</v>
      </c>
    </row>
    <row r="4" spans="1:3">
      <c r="A4" s="41" t="s">
        <v>44</v>
      </c>
      <c r="B4" s="41" t="s">
        <v>83</v>
      </c>
      <c r="C4" s="41" t="s">
        <v>46</v>
      </c>
    </row>
    <row r="5" spans="1:3">
      <c r="A5" s="42" t="s">
        <v>7</v>
      </c>
      <c r="B5" s="43">
        <v>2</v>
      </c>
      <c r="C5" s="43">
        <v>2</v>
      </c>
    </row>
    <row r="6" spans="1:3">
      <c r="A6" s="42" t="s">
        <v>8</v>
      </c>
      <c r="B6" s="43">
        <v>2</v>
      </c>
      <c r="C6" s="43">
        <v>2</v>
      </c>
    </row>
    <row r="7" spans="1:3">
      <c r="A7" s="42" t="s">
        <v>46</v>
      </c>
      <c r="B7" s="43">
        <v>4</v>
      </c>
      <c r="C7" s="43">
        <v>4</v>
      </c>
    </row>
    <row r="21" spans="1:3">
      <c r="A21" s="41" t="s">
        <v>29</v>
      </c>
      <c r="B21" s="41" t="s">
        <v>84</v>
      </c>
    </row>
    <row r="23" spans="1:3">
      <c r="A23" s="41" t="s">
        <v>85</v>
      </c>
      <c r="B23" s="41" t="s">
        <v>52</v>
      </c>
    </row>
    <row r="24" spans="1:3">
      <c r="A24" s="41" t="s">
        <v>44</v>
      </c>
      <c r="B24" s="41" t="s">
        <v>82</v>
      </c>
      <c r="C24" s="41" t="s">
        <v>46</v>
      </c>
    </row>
    <row r="25" spans="1:3">
      <c r="A25" s="42" t="s">
        <v>7</v>
      </c>
      <c r="B25" s="43">
        <v>1</v>
      </c>
      <c r="C25" s="43">
        <v>1</v>
      </c>
    </row>
    <row r="26" spans="1:3">
      <c r="A26" s="42" t="s">
        <v>8</v>
      </c>
      <c r="B26" s="43">
        <v>1</v>
      </c>
      <c r="C26" s="43">
        <v>1</v>
      </c>
    </row>
    <row r="27" spans="1:3">
      <c r="A27" s="42" t="s">
        <v>46</v>
      </c>
      <c r="B27" s="43">
        <v>2</v>
      </c>
      <c r="C27" s="43"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138"/>
  <sheetViews>
    <sheetView tabSelected="1" workbookViewId="0">
      <selection activeCell="C15" sqref="A1:AZ17"/>
    </sheetView>
  </sheetViews>
  <sheetFormatPr defaultRowHeight="15"/>
  <cols>
    <col min="1" max="1" width="9.140625" style="13"/>
    <col min="2" max="2" width="15" style="13" customWidth="1"/>
    <col min="3" max="3" width="17.7109375" style="13" customWidth="1"/>
    <col min="4" max="5" width="9.140625" style="13"/>
    <col min="6" max="6" width="14.42578125" style="13" customWidth="1"/>
    <col min="7" max="9" width="9.140625" style="13"/>
    <col min="10" max="10" width="15.28515625" style="13" customWidth="1"/>
    <col min="11" max="11" width="9.140625" style="13"/>
    <col min="12" max="12" width="13.5703125" style="13" customWidth="1"/>
    <col min="13" max="13" width="15.28515625" style="13" customWidth="1"/>
    <col min="14" max="14" width="17.42578125" style="13" customWidth="1"/>
    <col min="15" max="35" width="9.140625" style="13"/>
    <col min="36" max="36" width="66.5703125" style="13" customWidth="1"/>
    <col min="37" max="16384" width="9.140625" style="13"/>
  </cols>
  <sheetData>
    <row r="1" spans="1:5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 spans="1:52">
      <c r="A2" s="36"/>
      <c r="B2" s="36"/>
      <c r="C2" s="36"/>
      <c r="D2" s="36"/>
      <c r="E2" s="36"/>
      <c r="F2" s="36"/>
      <c r="G2" s="36"/>
      <c r="H2" s="36"/>
      <c r="I2" s="36"/>
      <c r="J2" s="37"/>
      <c r="K2" s="36"/>
      <c r="L2" s="36"/>
      <c r="M2" s="38"/>
      <c r="N2" s="38"/>
      <c r="O2" s="36"/>
      <c r="P2" s="36"/>
      <c r="Q2" s="36"/>
      <c r="R2" s="37"/>
      <c r="S2" s="37"/>
      <c r="T2" s="36"/>
      <c r="U2" s="36"/>
      <c r="V2" s="38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</row>
    <row r="3" spans="1:52" ht="12.75" customHeight="1">
      <c r="A3" s="36"/>
      <c r="B3" s="36"/>
      <c r="C3" s="36"/>
      <c r="D3" s="36"/>
      <c r="E3" s="36"/>
      <c r="F3" s="36"/>
      <c r="G3" s="36"/>
      <c r="H3" s="36"/>
      <c r="I3" s="36"/>
      <c r="J3" s="37"/>
      <c r="K3" s="36"/>
      <c r="L3" s="36"/>
      <c r="M3" s="38"/>
      <c r="N3" s="38"/>
      <c r="O3" s="36"/>
      <c r="P3" s="36"/>
      <c r="Q3" s="36"/>
      <c r="R3" s="37"/>
      <c r="S3" s="37"/>
      <c r="T3" s="36"/>
      <c r="U3" s="36"/>
      <c r="V3" s="38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9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>
      <c r="A4" s="36"/>
      <c r="B4" s="36"/>
      <c r="C4" s="36"/>
      <c r="D4" s="36"/>
      <c r="E4" s="36"/>
      <c r="F4" s="36"/>
      <c r="G4" s="36"/>
      <c r="H4" s="36"/>
      <c r="I4" s="36"/>
      <c r="J4" s="37"/>
      <c r="K4" s="36"/>
      <c r="L4" s="36"/>
      <c r="M4" s="38"/>
      <c r="N4" s="38"/>
      <c r="O4" s="36"/>
      <c r="P4" s="36"/>
      <c r="Q4" s="36"/>
      <c r="R4" s="37"/>
      <c r="S4" s="37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</row>
    <row r="5" spans="1:52" ht="24" customHeight="1">
      <c r="A5" s="36"/>
      <c r="B5" s="36"/>
      <c r="C5" s="36"/>
      <c r="D5" s="36"/>
      <c r="E5" s="36"/>
      <c r="F5" s="36"/>
      <c r="G5" s="36"/>
      <c r="H5" s="36"/>
      <c r="I5" s="36"/>
      <c r="J5" s="37"/>
      <c r="K5" s="36"/>
      <c r="L5" s="36"/>
      <c r="M5" s="38"/>
      <c r="N5" s="38"/>
      <c r="O5" s="36"/>
      <c r="P5" s="36"/>
      <c r="Q5" s="36"/>
      <c r="R5" s="37"/>
      <c r="S5" s="37"/>
      <c r="T5" s="36"/>
      <c r="U5" s="36"/>
      <c r="V5" s="3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9"/>
      <c r="AK5" s="39"/>
      <c r="AL5" s="36"/>
      <c r="AM5" s="36"/>
      <c r="AN5" s="36"/>
      <c r="AO5" s="39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36"/>
      <c r="B6" s="36"/>
      <c r="C6" s="36"/>
      <c r="D6" s="36"/>
      <c r="E6" s="36"/>
      <c r="F6" s="36"/>
      <c r="G6" s="36"/>
      <c r="H6" s="36"/>
      <c r="I6" s="36"/>
      <c r="J6" s="37"/>
      <c r="K6" s="36"/>
      <c r="L6" s="36"/>
      <c r="M6" s="38"/>
      <c r="N6" s="38"/>
      <c r="O6" s="36"/>
      <c r="P6" s="36"/>
      <c r="Q6" s="36"/>
      <c r="R6" s="37"/>
      <c r="S6" s="37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52">
      <c r="A7" s="36"/>
      <c r="B7" s="36"/>
      <c r="C7" s="36"/>
      <c r="D7" s="36"/>
      <c r="E7" s="36"/>
      <c r="F7" s="36"/>
      <c r="G7" s="36"/>
      <c r="H7" s="36"/>
      <c r="I7" s="36"/>
      <c r="J7" s="37"/>
      <c r="K7" s="36"/>
      <c r="L7" s="36"/>
      <c r="M7" s="38"/>
      <c r="N7" s="38"/>
      <c r="O7" s="36"/>
      <c r="P7" s="36"/>
      <c r="Q7" s="36"/>
      <c r="R7" s="37"/>
      <c r="S7" s="37"/>
      <c r="T7" s="36"/>
      <c r="U7" s="36"/>
      <c r="V7" s="38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</row>
    <row r="8" spans="1:52" ht="21" customHeight="1">
      <c r="A8" s="36"/>
      <c r="B8" s="36"/>
      <c r="C8" s="36"/>
      <c r="D8" s="36"/>
      <c r="E8" s="36"/>
      <c r="F8" s="36"/>
      <c r="G8" s="36"/>
      <c r="H8" s="36"/>
      <c r="I8" s="36"/>
      <c r="J8" s="37"/>
      <c r="K8" s="36"/>
      <c r="L8" s="36"/>
      <c r="M8" s="38"/>
      <c r="N8" s="38"/>
      <c r="O8" s="36"/>
      <c r="P8" s="36"/>
      <c r="Q8" s="36"/>
      <c r="R8" s="37"/>
      <c r="S8" s="37"/>
      <c r="T8" s="36"/>
      <c r="U8" s="36"/>
      <c r="V8" s="3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9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52">
      <c r="A9" s="36"/>
      <c r="B9" s="36"/>
      <c r="C9" s="36"/>
      <c r="D9" s="36"/>
      <c r="E9" s="36"/>
      <c r="F9" s="36"/>
      <c r="G9" s="36"/>
      <c r="H9" s="36"/>
      <c r="I9" s="36"/>
      <c r="J9" s="37"/>
      <c r="K9" s="36"/>
      <c r="L9" s="36"/>
      <c r="M9" s="38"/>
      <c r="N9" s="38"/>
      <c r="O9" s="36"/>
      <c r="P9" s="36"/>
      <c r="Q9" s="36"/>
      <c r="R9" s="37"/>
      <c r="S9" s="37"/>
      <c r="T9" s="36"/>
      <c r="U9" s="36"/>
      <c r="V9" s="38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8"/>
      <c r="N10" s="3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8"/>
      <c r="N11" s="38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>
      <c r="A14" s="36"/>
      <c r="B14" s="36"/>
      <c r="C14" s="36"/>
      <c r="D14" s="36"/>
      <c r="E14" s="36"/>
      <c r="F14" s="36"/>
      <c r="G14" s="36"/>
      <c r="H14" s="36"/>
      <c r="I14" s="36"/>
      <c r="J14" s="37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>
      <c r="A15" s="36"/>
      <c r="B15" s="36"/>
      <c r="C15" s="36"/>
      <c r="D15" s="36"/>
      <c r="E15" s="36"/>
      <c r="F15" s="36"/>
      <c r="G15" s="36"/>
      <c r="H15" s="36"/>
      <c r="I15" s="36"/>
      <c r="J15" s="37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>
      <c r="A16" s="36"/>
      <c r="B16" s="36"/>
      <c r="C16" s="40"/>
      <c r="D16"/>
      <c r="E16" s="40"/>
      <c r="F16" s="40"/>
      <c r="G16"/>
      <c r="H16"/>
      <c r="I16"/>
      <c r="J16" s="20"/>
      <c r="K16"/>
      <c r="L16"/>
      <c r="M16" s="21"/>
      <c r="N16" s="21"/>
      <c r="O16"/>
      <c r="P16"/>
      <c r="Q16"/>
      <c r="R16" s="20"/>
      <c r="S16" s="20"/>
      <c r="T16"/>
      <c r="U16" s="21"/>
      <c r="V16"/>
      <c r="W16" s="21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>
      <c r="A17" s="36"/>
      <c r="B17" s="36"/>
      <c r="C17" s="40"/>
      <c r="D17"/>
      <c r="E17" s="40"/>
      <c r="F17" s="40"/>
      <c r="G17"/>
      <c r="H17"/>
      <c r="I17"/>
      <c r="J17" s="20"/>
      <c r="K17"/>
      <c r="L17"/>
      <c r="M17" s="21"/>
      <c r="N17" s="21"/>
      <c r="O17"/>
      <c r="P17"/>
      <c r="Q17"/>
      <c r="R17" s="20"/>
      <c r="S17" s="20"/>
      <c r="T17"/>
      <c r="U17" s="21"/>
      <c r="V17"/>
      <c r="W17" s="21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>
      <c r="A18"/>
      <c r="B18"/>
      <c r="C18"/>
      <c r="D18"/>
      <c r="E18"/>
      <c r="F18"/>
      <c r="G18"/>
      <c r="H18"/>
      <c r="I18"/>
      <c r="J18" s="20"/>
      <c r="K18"/>
      <c r="L18"/>
      <c r="M18" s="21"/>
      <c r="N18" s="21"/>
      <c r="O18"/>
      <c r="P18"/>
      <c r="Q18"/>
      <c r="R18" s="20"/>
      <c r="S18"/>
      <c r="T18"/>
      <c r="U18" s="21"/>
      <c r="V18"/>
      <c r="W18" s="21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>
      <c r="A19"/>
      <c r="B19"/>
      <c r="C19"/>
      <c r="D19"/>
      <c r="E19"/>
      <c r="F19"/>
      <c r="G19"/>
      <c r="H19"/>
      <c r="I19"/>
      <c r="J19" s="20"/>
      <c r="K19"/>
      <c r="L19"/>
      <c r="M19" s="21"/>
      <c r="N19"/>
      <c r="O19"/>
      <c r="P19"/>
      <c r="Q19"/>
      <c r="R19" s="20"/>
      <c r="S19"/>
      <c r="T19"/>
      <c r="U19" s="21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>
      <c r="A20"/>
      <c r="B20"/>
      <c r="C20"/>
      <c r="D20"/>
      <c r="E20"/>
      <c r="F20"/>
      <c r="G20"/>
      <c r="H20"/>
      <c r="I20"/>
      <c r="J20" s="20"/>
      <c r="K20"/>
      <c r="L20"/>
      <c r="M20" s="21"/>
      <c r="N20"/>
      <c r="O20"/>
      <c r="P20"/>
      <c r="Q20"/>
      <c r="R20" s="20"/>
      <c r="S20"/>
      <c r="T20"/>
      <c r="U20" s="21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>
      <c r="A21"/>
      <c r="B21"/>
      <c r="C21"/>
      <c r="D21"/>
      <c r="E21"/>
      <c r="F21"/>
      <c r="G21"/>
      <c r="H21"/>
      <c r="I21"/>
      <c r="J21" s="20"/>
      <c r="K21"/>
      <c r="L21"/>
      <c r="M21" s="21"/>
      <c r="N21" s="21"/>
      <c r="O21"/>
      <c r="P21"/>
      <c r="Q21"/>
      <c r="R21" s="20"/>
      <c r="S21"/>
      <c r="T21"/>
      <c r="U21" s="21"/>
      <c r="V21"/>
      <c r="W21" s="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>
      <c r="A22"/>
      <c r="B22"/>
      <c r="C22"/>
      <c r="D22"/>
      <c r="E22"/>
      <c r="F22"/>
      <c r="G22"/>
      <c r="H22"/>
      <c r="I22"/>
      <c r="J22" s="20"/>
      <c r="K22"/>
      <c r="L22"/>
      <c r="M22" s="21"/>
      <c r="N22"/>
      <c r="O22"/>
      <c r="P22"/>
      <c r="Q22"/>
      <c r="R22" s="2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>
      <c r="A23"/>
      <c r="B23"/>
      <c r="C23"/>
      <c r="D23"/>
      <c r="E23"/>
      <c r="F23"/>
      <c r="G23"/>
      <c r="H23"/>
      <c r="I23"/>
      <c r="J23" s="20"/>
      <c r="K23"/>
      <c r="L23"/>
      <c r="M23" s="21"/>
      <c r="N23"/>
      <c r="O23"/>
      <c r="P23"/>
      <c r="Q23"/>
      <c r="R23" s="2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>
      <c r="A24"/>
      <c r="B24"/>
      <c r="C24"/>
      <c r="D24"/>
      <c r="E24"/>
      <c r="F24"/>
      <c r="G24"/>
      <c r="H24"/>
      <c r="I24"/>
      <c r="J24" s="20"/>
      <c r="K24"/>
      <c r="L24"/>
      <c r="M24" s="21"/>
      <c r="N24"/>
      <c r="O24"/>
      <c r="P24"/>
      <c r="Q24"/>
      <c r="R24" s="20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>
      <c r="A25"/>
      <c r="B25"/>
      <c r="C25"/>
      <c r="D25"/>
      <c r="E25"/>
      <c r="F25"/>
      <c r="G25"/>
      <c r="H25"/>
      <c r="I25"/>
      <c r="J25" s="20"/>
      <c r="K25"/>
      <c r="L25"/>
      <c r="M25" s="21"/>
      <c r="N25" s="21"/>
      <c r="O25"/>
      <c r="P25"/>
      <c r="Q25"/>
      <c r="R25" s="20"/>
      <c r="S25"/>
      <c r="T25"/>
      <c r="U25" s="21"/>
      <c r="V25"/>
      <c r="W25" s="21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>
      <c r="A26"/>
      <c r="B26"/>
      <c r="C26"/>
      <c r="D26"/>
      <c r="E26"/>
      <c r="F26"/>
      <c r="G26"/>
      <c r="H26"/>
      <c r="I26"/>
      <c r="J26" s="20"/>
      <c r="K26"/>
      <c r="L26"/>
      <c r="M26" s="21"/>
      <c r="N26"/>
      <c r="O26"/>
      <c r="P26"/>
      <c r="Q26"/>
      <c r="R26" s="20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>
      <c r="A27"/>
      <c r="B27"/>
      <c r="C27"/>
      <c r="D27"/>
      <c r="E27"/>
      <c r="F27"/>
      <c r="G27"/>
      <c r="H27"/>
      <c r="I27"/>
      <c r="J27" s="20"/>
      <c r="K27"/>
      <c r="L27"/>
      <c r="M27" s="21"/>
      <c r="N27" s="21"/>
      <c r="O27"/>
      <c r="P27"/>
      <c r="Q27"/>
      <c r="R27" s="20"/>
      <c r="S27"/>
      <c r="T27"/>
      <c r="U27" s="21"/>
      <c r="V27"/>
      <c r="W27" s="21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>
      <c r="A28"/>
      <c r="B28"/>
      <c r="C28"/>
      <c r="D28"/>
      <c r="E28"/>
      <c r="F28"/>
      <c r="G28"/>
      <c r="H28"/>
      <c r="I28"/>
      <c r="J28" s="20"/>
      <c r="K28"/>
      <c r="L28"/>
      <c r="M28" s="21"/>
      <c r="N28" s="21"/>
      <c r="O28"/>
      <c r="P28"/>
      <c r="Q28"/>
      <c r="R28" s="20"/>
      <c r="S28"/>
      <c r="T28"/>
      <c r="U28" s="2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>
      <c r="A29"/>
      <c r="B29"/>
      <c r="C29"/>
      <c r="D29"/>
      <c r="E29"/>
      <c r="F29"/>
      <c r="G29"/>
      <c r="H29"/>
      <c r="I29"/>
      <c r="J29" s="20"/>
      <c r="K29"/>
      <c r="L29"/>
      <c r="M29" s="21"/>
      <c r="N29" s="21"/>
      <c r="O29"/>
      <c r="P29"/>
      <c r="Q29"/>
      <c r="R29" s="20"/>
      <c r="S29"/>
      <c r="T29"/>
      <c r="U29" s="2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>
      <c r="A30"/>
      <c r="B30"/>
      <c r="C30"/>
      <c r="D30"/>
      <c r="E30"/>
      <c r="F30"/>
      <c r="G30"/>
      <c r="H30"/>
      <c r="I30"/>
      <c r="J30" s="20"/>
      <c r="K30"/>
      <c r="L30"/>
      <c r="M30" s="21"/>
      <c r="N30"/>
      <c r="O30"/>
      <c r="P30"/>
      <c r="Q30"/>
      <c r="R30" s="2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>
      <c r="A31"/>
      <c r="B31"/>
      <c r="C31"/>
      <c r="D31"/>
      <c r="E31"/>
      <c r="F31"/>
      <c r="G31"/>
      <c r="H31"/>
      <c r="I31"/>
      <c r="J31" s="20"/>
      <c r="K31"/>
      <c r="L31"/>
      <c r="M31" s="21"/>
      <c r="N31"/>
      <c r="O31"/>
      <c r="P31"/>
      <c r="Q31"/>
      <c r="R31" s="20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>
      <c r="A32"/>
      <c r="B32"/>
      <c r="C32"/>
      <c r="D32"/>
      <c r="E32"/>
      <c r="F32"/>
      <c r="G32"/>
      <c r="H32"/>
      <c r="I32"/>
      <c r="J32" s="20"/>
      <c r="K32"/>
      <c r="L32"/>
      <c r="M32" s="21"/>
      <c r="N32" s="21"/>
      <c r="O32"/>
      <c r="P32"/>
      <c r="Q32"/>
      <c r="R32" s="20"/>
      <c r="S32"/>
      <c r="T32"/>
      <c r="U32" s="21"/>
      <c r="V32"/>
      <c r="W32" s="21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>
      <c r="A33"/>
      <c r="B33"/>
      <c r="C33"/>
      <c r="D33"/>
      <c r="E33"/>
      <c r="F33"/>
      <c r="G33"/>
      <c r="H33"/>
      <c r="I33"/>
      <c r="J33" s="20"/>
      <c r="K33"/>
      <c r="L33"/>
      <c r="M33" s="21"/>
      <c r="N33"/>
      <c r="O33"/>
      <c r="P33"/>
      <c r="Q33"/>
      <c r="R33" s="20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>
      <c r="A34"/>
      <c r="B34"/>
      <c r="C34"/>
      <c r="D34"/>
      <c r="E34"/>
      <c r="F34"/>
      <c r="G34"/>
      <c r="H34"/>
      <c r="I34"/>
      <c r="J34" s="20"/>
      <c r="K34"/>
      <c r="L34"/>
      <c r="M34" s="21"/>
      <c r="N34" s="21"/>
      <c r="O34"/>
      <c r="P34"/>
      <c r="Q34"/>
      <c r="R34" s="20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>
      <c r="A35"/>
      <c r="B35"/>
      <c r="C35"/>
      <c r="D35"/>
      <c r="E35"/>
      <c r="F35"/>
      <c r="G35"/>
      <c r="H35"/>
      <c r="I35"/>
      <c r="J35" s="20"/>
      <c r="K35"/>
      <c r="L35"/>
      <c r="M35" s="21"/>
      <c r="N35" s="21"/>
      <c r="O35"/>
      <c r="P35"/>
      <c r="Q35"/>
      <c r="R35" s="20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>
      <c r="A36"/>
      <c r="B36"/>
      <c r="C36"/>
      <c r="D36"/>
      <c r="E36"/>
      <c r="F36"/>
      <c r="G36"/>
      <c r="H36"/>
      <c r="I36"/>
      <c r="J36" s="20"/>
      <c r="K36"/>
      <c r="L36"/>
      <c r="M36" s="21"/>
      <c r="N36"/>
      <c r="O36"/>
      <c r="P36"/>
      <c r="Q36"/>
      <c r="R36" s="20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>
      <c r="A37"/>
      <c r="B37"/>
      <c r="C37"/>
      <c r="D37"/>
      <c r="E37"/>
      <c r="F37"/>
      <c r="G37"/>
      <c r="H37"/>
      <c r="I37"/>
      <c r="J37" s="20"/>
      <c r="K37"/>
      <c r="L37"/>
      <c r="M37" s="21"/>
      <c r="N37" s="21"/>
      <c r="O37"/>
      <c r="P37"/>
      <c r="Q37"/>
      <c r="R37" s="20"/>
      <c r="S37" s="20"/>
      <c r="T37"/>
      <c r="U37" s="21"/>
      <c r="V37"/>
      <c r="W37" s="21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>
      <c r="A38"/>
      <c r="B38"/>
      <c r="C38"/>
      <c r="D38"/>
      <c r="E38"/>
      <c r="F38"/>
      <c r="G38"/>
      <c r="H38"/>
      <c r="I38"/>
      <c r="J38" s="20"/>
      <c r="K38"/>
      <c r="L38"/>
      <c r="M38" s="21"/>
      <c r="N38" s="21"/>
      <c r="O38"/>
      <c r="P38"/>
      <c r="Q38"/>
      <c r="R38" s="20"/>
      <c r="S38" s="20"/>
      <c r="T38"/>
      <c r="U38" s="21"/>
      <c r="V38"/>
      <c r="W38" s="21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>
      <c r="A39"/>
      <c r="B39"/>
      <c r="C39"/>
      <c r="D39"/>
      <c r="E39"/>
      <c r="F39"/>
      <c r="G39"/>
      <c r="H39"/>
      <c r="I39"/>
      <c r="J39" s="20"/>
      <c r="K39"/>
      <c r="L39"/>
      <c r="M39" s="21"/>
      <c r="N39" s="21"/>
      <c r="O39"/>
      <c r="P39"/>
      <c r="Q39"/>
      <c r="R39" s="20"/>
      <c r="S39" s="20"/>
      <c r="T39"/>
      <c r="U39" s="21"/>
      <c r="V39"/>
      <c r="W39" s="21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>
      <c r="A40"/>
      <c r="B40"/>
      <c r="C40"/>
      <c r="D40"/>
      <c r="E40"/>
      <c r="F40"/>
      <c r="G40"/>
      <c r="H40"/>
      <c r="I40"/>
      <c r="J40" s="20"/>
      <c r="K40"/>
      <c r="L40"/>
      <c r="M40" s="21"/>
      <c r="N40" s="21"/>
      <c r="O40"/>
      <c r="P40"/>
      <c r="Q40"/>
      <c r="R40" s="20"/>
      <c r="S40" s="20"/>
      <c r="T40"/>
      <c r="U40" s="21"/>
      <c r="V40"/>
      <c r="W40" s="21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/>
      <c r="B41"/>
      <c r="C41"/>
      <c r="D41"/>
      <c r="E41"/>
      <c r="F41"/>
      <c r="G41"/>
      <c r="H41"/>
      <c r="I41"/>
      <c r="J41" s="20"/>
      <c r="K41"/>
      <c r="L41"/>
      <c r="M41" s="21"/>
      <c r="N41" s="21"/>
      <c r="O41"/>
      <c r="P41"/>
      <c r="Q41"/>
      <c r="R41" s="20"/>
      <c r="S41" s="20"/>
      <c r="T41"/>
      <c r="U41" s="21"/>
      <c r="V41"/>
      <c r="W41" s="2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>
      <c r="A42"/>
      <c r="B42"/>
      <c r="C42"/>
      <c r="D42"/>
      <c r="E42"/>
      <c r="F42"/>
      <c r="G42"/>
      <c r="H42"/>
      <c r="I42"/>
      <c r="J42" s="20"/>
      <c r="K42"/>
      <c r="L42"/>
      <c r="M42" s="21"/>
      <c r="N42" s="21"/>
      <c r="O42"/>
      <c r="P42"/>
      <c r="Q42"/>
      <c r="R42" s="20"/>
      <c r="S42" s="20"/>
      <c r="T42"/>
      <c r="U42" s="21"/>
      <c r="V42"/>
      <c r="W42" s="21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>
      <c r="A43"/>
      <c r="B43"/>
      <c r="C43"/>
      <c r="D43"/>
      <c r="E43"/>
      <c r="F43"/>
      <c r="G43"/>
      <c r="H43"/>
      <c r="I43"/>
      <c r="J43" s="20"/>
      <c r="K43"/>
      <c r="L43"/>
      <c r="M43" s="21"/>
      <c r="N43" s="21"/>
      <c r="O43"/>
      <c r="P43"/>
      <c r="Q43"/>
      <c r="R43" s="20"/>
      <c r="S43" s="20"/>
      <c r="T43"/>
      <c r="U43" s="21"/>
      <c r="V43"/>
      <c r="W43" s="21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>
      <c r="A44"/>
      <c r="B44"/>
      <c r="C44"/>
      <c r="D44"/>
      <c r="E44"/>
      <c r="F44"/>
      <c r="G44"/>
      <c r="H44"/>
      <c r="I44"/>
      <c r="J44" s="20"/>
      <c r="K44"/>
      <c r="L44"/>
      <c r="M44" s="21"/>
      <c r="N44" s="21"/>
      <c r="O44"/>
      <c r="P44"/>
      <c r="Q44"/>
      <c r="R44" s="20"/>
      <c r="S44" s="20"/>
      <c r="T44"/>
      <c r="U44" s="21"/>
      <c r="V44"/>
      <c r="W44" s="21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>
      <c r="A45"/>
      <c r="B45"/>
      <c r="C45"/>
      <c r="D45"/>
      <c r="E45"/>
      <c r="F45"/>
      <c r="G45"/>
      <c r="H45"/>
      <c r="I45"/>
      <c r="J45" s="20"/>
      <c r="K45"/>
      <c r="L45"/>
      <c r="M45" s="21"/>
      <c r="N45" s="21"/>
      <c r="O45"/>
      <c r="P45"/>
      <c r="Q45"/>
      <c r="R45" s="20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>
      <c r="A46"/>
      <c r="B46"/>
      <c r="C46"/>
      <c r="D46"/>
      <c r="E46"/>
      <c r="F46"/>
      <c r="G46"/>
      <c r="H46"/>
      <c r="I46"/>
      <c r="J46" s="20"/>
      <c r="K46"/>
      <c r="L46"/>
      <c r="M46" s="21"/>
      <c r="N46"/>
      <c r="O46"/>
      <c r="P46"/>
      <c r="Q46"/>
      <c r="R46" s="20"/>
      <c r="S46"/>
      <c r="T46"/>
      <c r="U46" s="21"/>
      <c r="V46"/>
      <c r="W46" s="21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>
      <c r="A47"/>
      <c r="B47"/>
      <c r="C47"/>
      <c r="D47"/>
      <c r="E47"/>
      <c r="F47"/>
      <c r="G47"/>
      <c r="H47"/>
      <c r="I47"/>
      <c r="J47" s="20"/>
      <c r="K47"/>
      <c r="L47"/>
      <c r="M47" s="21"/>
      <c r="N47"/>
      <c r="O47"/>
      <c r="P47"/>
      <c r="Q47"/>
      <c r="R47" s="20"/>
      <c r="S47"/>
      <c r="T47"/>
      <c r="U47" s="21"/>
      <c r="V47"/>
      <c r="W47" s="21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>
      <c r="A48"/>
      <c r="B48"/>
      <c r="C48"/>
      <c r="D48"/>
      <c r="E48"/>
      <c r="F48"/>
      <c r="G48"/>
      <c r="H48"/>
      <c r="I48"/>
      <c r="J48" s="20"/>
      <c r="K48"/>
      <c r="L48"/>
      <c r="M48" s="21"/>
      <c r="N48"/>
      <c r="O48"/>
      <c r="P48"/>
      <c r="Q48"/>
      <c r="R48" s="20"/>
      <c r="S48" s="20"/>
      <c r="T48"/>
      <c r="U48" s="21"/>
      <c r="V48"/>
      <c r="W48" s="21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>
      <c r="A49"/>
      <c r="B49"/>
      <c r="C49"/>
      <c r="D49"/>
      <c r="E49"/>
      <c r="F49"/>
      <c r="G49"/>
      <c r="H49"/>
      <c r="I49"/>
      <c r="J49" s="20"/>
      <c r="K49"/>
      <c r="L49"/>
      <c r="M49"/>
      <c r="N49"/>
      <c r="O49"/>
      <c r="P49"/>
      <c r="Q49"/>
      <c r="R49" s="2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>
      <c r="A50"/>
      <c r="B50"/>
      <c r="C50"/>
      <c r="D50"/>
      <c r="E50"/>
      <c r="F50"/>
      <c r="G50"/>
      <c r="H50"/>
      <c r="I50"/>
      <c r="J50" s="20"/>
      <c r="K50"/>
      <c r="L50"/>
      <c r="M50"/>
      <c r="N50"/>
      <c r="O50"/>
      <c r="P50"/>
      <c r="Q50"/>
      <c r="R50" s="2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>
      <c r="A51"/>
      <c r="B51"/>
      <c r="C51"/>
      <c r="D51"/>
      <c r="E51"/>
      <c r="F51"/>
      <c r="G51"/>
      <c r="H51"/>
      <c r="I51"/>
      <c r="J51" s="20"/>
      <c r="K51"/>
      <c r="L51"/>
      <c r="M51" s="21"/>
      <c r="N51" s="21"/>
      <c r="O51"/>
      <c r="P51"/>
      <c r="Q51"/>
      <c r="R51" s="20"/>
      <c r="S51" s="20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>
      <c r="A52"/>
      <c r="B52"/>
      <c r="C52"/>
      <c r="D52"/>
      <c r="E52"/>
      <c r="F52"/>
      <c r="G52"/>
      <c r="H52"/>
      <c r="I52"/>
      <c r="J52" s="20"/>
      <c r="K52"/>
      <c r="L52"/>
      <c r="M52"/>
      <c r="N52"/>
      <c r="O52"/>
      <c r="P52"/>
      <c r="Q52"/>
      <c r="R52" s="2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>
      <c r="A53"/>
      <c r="B53"/>
      <c r="C53"/>
      <c r="D53"/>
      <c r="E53"/>
      <c r="F53"/>
      <c r="G53"/>
      <c r="H53"/>
      <c r="I53"/>
      <c r="J53" s="20"/>
      <c r="K53"/>
      <c r="L53"/>
      <c r="M53" s="21"/>
      <c r="N53" s="21"/>
      <c r="O53"/>
      <c r="P53"/>
      <c r="Q53"/>
      <c r="R53" s="20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>
      <c r="A54"/>
      <c r="B54"/>
      <c r="C54"/>
      <c r="D54"/>
      <c r="E54"/>
      <c r="F54"/>
      <c r="G54"/>
      <c r="H54"/>
      <c r="I54"/>
      <c r="J54" s="20"/>
      <c r="K54"/>
      <c r="L54"/>
      <c r="M54"/>
      <c r="N54"/>
      <c r="O54"/>
      <c r="P54"/>
      <c r="Q54"/>
      <c r="R54" s="20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>
      <c r="A55"/>
      <c r="B55"/>
      <c r="C55"/>
      <c r="D55"/>
      <c r="E55"/>
      <c r="F55"/>
      <c r="G55"/>
      <c r="H55"/>
      <c r="I55"/>
      <c r="J55" s="20"/>
      <c r="K55"/>
      <c r="L55"/>
      <c r="M55"/>
      <c r="N55"/>
      <c r="O55"/>
      <c r="P55"/>
      <c r="Q55"/>
      <c r="R55" s="20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>
      <c r="A56"/>
      <c r="B56"/>
      <c r="C56"/>
      <c r="D56"/>
      <c r="E56"/>
      <c r="F56"/>
      <c r="G56"/>
      <c r="H56"/>
      <c r="I56"/>
      <c r="J56" s="20"/>
      <c r="K56"/>
      <c r="L56"/>
      <c r="M56" s="21"/>
      <c r="N56"/>
      <c r="O56"/>
      <c r="P56"/>
      <c r="Q56"/>
      <c r="R56" s="20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>
      <c r="A57"/>
      <c r="B57"/>
      <c r="C57"/>
      <c r="D57"/>
      <c r="E57"/>
      <c r="F57"/>
      <c r="G57"/>
      <c r="H57"/>
      <c r="I57"/>
      <c r="J57" s="20"/>
      <c r="K57"/>
      <c r="L57"/>
      <c r="M57" s="21"/>
      <c r="N57" s="21"/>
      <c r="O57"/>
      <c r="P57"/>
      <c r="Q57"/>
      <c r="R57" s="20"/>
      <c r="S57" s="20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>
      <c r="A58"/>
      <c r="B58"/>
      <c r="C58"/>
      <c r="D58"/>
      <c r="E58"/>
      <c r="F58"/>
      <c r="G58"/>
      <c r="H58"/>
      <c r="I58"/>
      <c r="J58" s="20"/>
      <c r="K58"/>
      <c r="L58"/>
      <c r="M58" s="21"/>
      <c r="N58"/>
      <c r="O58"/>
      <c r="P58"/>
      <c r="Q58"/>
      <c r="R58" s="20"/>
      <c r="S58" s="20"/>
      <c r="T58"/>
      <c r="U58" s="21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>
      <c r="A59"/>
      <c r="B59"/>
      <c r="C59"/>
      <c r="D59"/>
      <c r="E59"/>
      <c r="F59"/>
      <c r="G59"/>
      <c r="H59"/>
      <c r="I59"/>
      <c r="J59" s="20"/>
      <c r="K59"/>
      <c r="L59"/>
      <c r="M59" s="21"/>
      <c r="N59" s="21"/>
      <c r="O59"/>
      <c r="P59"/>
      <c r="Q59"/>
      <c r="R59" s="20"/>
      <c r="S59"/>
      <c r="T59"/>
      <c r="U59" s="21"/>
      <c r="V59"/>
      <c r="W59" s="21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>
      <c r="A60"/>
      <c r="B60"/>
      <c r="C60"/>
      <c r="D60"/>
      <c r="E60"/>
      <c r="F60"/>
      <c r="G60"/>
      <c r="H60"/>
      <c r="I60"/>
      <c r="J60" s="20"/>
      <c r="K60"/>
      <c r="L60"/>
      <c r="M60" s="21"/>
      <c r="N60"/>
      <c r="O60"/>
      <c r="P60"/>
      <c r="Q60"/>
      <c r="R60" s="20"/>
      <c r="S60"/>
      <c r="T60"/>
      <c r="U60" s="21"/>
      <c r="V60"/>
      <c r="W60" s="21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>
      <c r="A61"/>
      <c r="B61"/>
      <c r="C61"/>
      <c r="D61"/>
      <c r="E61"/>
      <c r="F61"/>
      <c r="G61"/>
      <c r="H61"/>
      <c r="I61"/>
      <c r="J61" s="20"/>
      <c r="K61"/>
      <c r="L61"/>
      <c r="M61" s="21"/>
      <c r="N61"/>
      <c r="O61"/>
      <c r="P61"/>
      <c r="Q61"/>
      <c r="R61" s="20"/>
      <c r="S61" s="20"/>
      <c r="T61"/>
      <c r="U61" s="21"/>
      <c r="V61"/>
      <c r="W61" s="2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>
      <c r="A62"/>
      <c r="B62"/>
      <c r="C62"/>
      <c r="D62"/>
      <c r="E62"/>
      <c r="F62"/>
      <c r="G62"/>
      <c r="H62"/>
      <c r="I62"/>
      <c r="J62" s="20"/>
      <c r="K62"/>
      <c r="L62"/>
      <c r="M62" s="21"/>
      <c r="N62"/>
      <c r="O62"/>
      <c r="P62"/>
      <c r="Q62"/>
      <c r="R62" s="20"/>
      <c r="S62" s="20"/>
      <c r="T62"/>
      <c r="U62" s="21"/>
      <c r="V62"/>
      <c r="W62" s="21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>
      <c r="A63"/>
      <c r="B63"/>
      <c r="C63"/>
      <c r="D63"/>
      <c r="E63"/>
      <c r="F63"/>
      <c r="G63"/>
      <c r="H63"/>
      <c r="I63"/>
      <c r="J63" s="20"/>
      <c r="K63"/>
      <c r="L63"/>
      <c r="M63" s="21"/>
      <c r="N63"/>
      <c r="O63"/>
      <c r="P63"/>
      <c r="Q63"/>
      <c r="R63" s="20"/>
      <c r="S63" s="20"/>
      <c r="T63"/>
      <c r="U63" s="21"/>
      <c r="V63"/>
      <c r="W63" s="21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>
      <c r="A64"/>
      <c r="B64"/>
      <c r="C64"/>
      <c r="D64"/>
      <c r="E64"/>
      <c r="F64"/>
      <c r="G64"/>
      <c r="H64"/>
      <c r="I64"/>
      <c r="J64" s="20"/>
      <c r="K64"/>
      <c r="L64"/>
      <c r="M64" s="21"/>
      <c r="N64"/>
      <c r="O64"/>
      <c r="P64"/>
      <c r="Q64"/>
      <c r="R64" s="20"/>
      <c r="S64" s="20"/>
      <c r="T64"/>
      <c r="U64" s="21"/>
      <c r="V64"/>
      <c r="W64" s="21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>
      <c r="A65"/>
      <c r="B65"/>
      <c r="C65"/>
      <c r="D65"/>
      <c r="E65"/>
      <c r="F65"/>
      <c r="G65"/>
      <c r="H65"/>
      <c r="I65"/>
      <c r="J65" s="20"/>
      <c r="K65"/>
      <c r="L65"/>
      <c r="M65" s="21"/>
      <c r="N65"/>
      <c r="O65"/>
      <c r="P65"/>
      <c r="Q65"/>
      <c r="R65" s="20"/>
      <c r="S65" s="20"/>
      <c r="T65"/>
      <c r="U65" s="21"/>
      <c r="V65"/>
      <c r="W65" s="21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>
      <c r="A66"/>
      <c r="B66"/>
      <c r="C66"/>
      <c r="D66"/>
      <c r="E66"/>
      <c r="F66"/>
      <c r="G66"/>
      <c r="H66"/>
      <c r="I66"/>
      <c r="J66" s="20"/>
      <c r="K66"/>
      <c r="L66"/>
      <c r="M66" s="21"/>
      <c r="N66"/>
      <c r="O66"/>
      <c r="P66"/>
      <c r="Q66"/>
      <c r="R66" s="20"/>
      <c r="S66" s="20"/>
      <c r="T66"/>
      <c r="U66" s="21"/>
      <c r="V66"/>
      <c r="W66" s="21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>
      <c r="A67"/>
      <c r="B67"/>
      <c r="C67"/>
      <c r="D67"/>
      <c r="E67"/>
      <c r="F67"/>
      <c r="G67"/>
      <c r="H67"/>
      <c r="I67"/>
      <c r="J67" s="20"/>
      <c r="K67"/>
      <c r="L67"/>
      <c r="M67" s="21"/>
      <c r="N67"/>
      <c r="O67"/>
      <c r="P67"/>
      <c r="Q67"/>
      <c r="R67" s="20"/>
      <c r="S67" s="20"/>
      <c r="T67"/>
      <c r="U67" s="21"/>
      <c r="V67"/>
      <c r="W67" s="21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>
      <c r="A68"/>
      <c r="B68"/>
      <c r="C68"/>
      <c r="D68"/>
      <c r="E68"/>
      <c r="F68"/>
      <c r="G68"/>
      <c r="H68"/>
      <c r="I68"/>
      <c r="J68" s="20"/>
      <c r="K68"/>
      <c r="L68"/>
      <c r="M68" s="21"/>
      <c r="N68"/>
      <c r="O68"/>
      <c r="P68"/>
      <c r="Q68"/>
      <c r="R68" s="20"/>
      <c r="S68" s="20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>
      <c r="A69"/>
      <c r="B69"/>
      <c r="C69"/>
      <c r="D69"/>
      <c r="E69"/>
      <c r="F69"/>
      <c r="G69"/>
      <c r="H69"/>
      <c r="I69"/>
      <c r="J69" s="20"/>
      <c r="K69"/>
      <c r="L69"/>
      <c r="M69" s="21"/>
      <c r="N69"/>
      <c r="O69"/>
      <c r="P69"/>
      <c r="Q69"/>
      <c r="R69" s="20"/>
      <c r="S69" s="20"/>
      <c r="T69"/>
      <c r="U69" s="21"/>
      <c r="V69"/>
      <c r="W69" s="21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>
      <c r="A70"/>
      <c r="B70"/>
      <c r="C70"/>
      <c r="D70"/>
      <c r="E70"/>
      <c r="F70"/>
      <c r="G70"/>
      <c r="H70"/>
      <c r="I70"/>
      <c r="J70" s="20"/>
      <c r="K70"/>
      <c r="L70"/>
      <c r="M70" s="21"/>
      <c r="N70"/>
      <c r="O70"/>
      <c r="P70"/>
      <c r="Q70"/>
      <c r="R70" s="20"/>
      <c r="S70"/>
      <c r="T70"/>
      <c r="U70" s="21"/>
      <c r="V70"/>
      <c r="W70" s="21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>
      <c r="A71"/>
      <c r="B71"/>
      <c r="C71"/>
      <c r="D71"/>
      <c r="E71"/>
      <c r="F71"/>
      <c r="G71"/>
      <c r="H71"/>
      <c r="I71"/>
      <c r="J71" s="20"/>
      <c r="K71"/>
      <c r="L71"/>
      <c r="M71" s="21"/>
      <c r="N71"/>
      <c r="O71"/>
      <c r="P71"/>
      <c r="Q71"/>
      <c r="R71" s="20"/>
      <c r="S71" s="20"/>
      <c r="T71"/>
      <c r="U71" s="21"/>
      <c r="V71"/>
      <c r="W71" s="2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>
      <c r="A72"/>
      <c r="B72"/>
      <c r="C72"/>
      <c r="D72"/>
      <c r="E72"/>
      <c r="F72"/>
      <c r="G72"/>
      <c r="H72"/>
      <c r="I72"/>
      <c r="J72" s="20"/>
      <c r="K72"/>
      <c r="L72"/>
      <c r="M72" s="21"/>
      <c r="N72" s="21"/>
      <c r="O72"/>
      <c r="P72"/>
      <c r="Q72"/>
      <c r="R72" s="20"/>
      <c r="S72" s="20"/>
      <c r="T72"/>
      <c r="U72" s="21"/>
      <c r="V72"/>
      <c r="W72" s="21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>
      <c r="A73"/>
      <c r="B73"/>
      <c r="C73"/>
      <c r="D73"/>
      <c r="E73"/>
      <c r="F73"/>
      <c r="G73"/>
      <c r="H73"/>
      <c r="I73"/>
      <c r="J73" s="20"/>
      <c r="K73"/>
      <c r="L73"/>
      <c r="M73" s="21"/>
      <c r="N73" s="21"/>
      <c r="O73"/>
      <c r="P73"/>
      <c r="Q73"/>
      <c r="R73" s="20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>
      <c r="A74"/>
      <c r="B74"/>
      <c r="C74"/>
      <c r="D74"/>
      <c r="E74"/>
      <c r="F74"/>
      <c r="G74"/>
      <c r="H74"/>
      <c r="I74"/>
      <c r="J74" s="20"/>
      <c r="K74"/>
      <c r="L74"/>
      <c r="M74"/>
      <c r="N74"/>
      <c r="O74"/>
      <c r="P74"/>
      <c r="Q74"/>
      <c r="R74" s="20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>
      <c r="A75"/>
      <c r="B75"/>
      <c r="C75"/>
      <c r="D75"/>
      <c r="E75"/>
      <c r="F75"/>
      <c r="G75"/>
      <c r="H75"/>
      <c r="I75"/>
      <c r="J75" s="20"/>
      <c r="K75"/>
      <c r="L75"/>
      <c r="M75" s="21"/>
      <c r="N75" s="21"/>
      <c r="O75"/>
      <c r="P75"/>
      <c r="Q75"/>
      <c r="R75" s="20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>
      <c r="A76"/>
      <c r="B76"/>
      <c r="C76"/>
      <c r="D76"/>
      <c r="E76"/>
      <c r="F76"/>
      <c r="G76"/>
      <c r="H76"/>
      <c r="I76"/>
      <c r="J76" s="20"/>
      <c r="K76"/>
      <c r="L76"/>
      <c r="M76" s="21"/>
      <c r="N76" s="21"/>
      <c r="O76"/>
      <c r="P76"/>
      <c r="Q76"/>
      <c r="R76" s="20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>
      <c r="A77"/>
      <c r="B77"/>
      <c r="C77"/>
      <c r="D77"/>
      <c r="E77"/>
      <c r="F77"/>
      <c r="G77"/>
      <c r="H77"/>
      <c r="I77"/>
      <c r="J77" s="20"/>
      <c r="K77"/>
      <c r="L77"/>
      <c r="M77" s="21"/>
      <c r="N77" s="21"/>
      <c r="O77"/>
      <c r="P77"/>
      <c r="Q77"/>
      <c r="R77" s="20"/>
      <c r="S77" s="20"/>
      <c r="T77"/>
      <c r="U77" s="21"/>
      <c r="V77"/>
      <c r="W77" s="21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>
      <c r="A78"/>
      <c r="B78"/>
      <c r="C78"/>
      <c r="D78"/>
      <c r="E78"/>
      <c r="F78"/>
      <c r="G78"/>
      <c r="H78"/>
      <c r="I78"/>
      <c r="J78" s="20"/>
      <c r="K78"/>
      <c r="L78"/>
      <c r="M78" s="21"/>
      <c r="N78" s="21"/>
      <c r="O78"/>
      <c r="P78"/>
      <c r="Q78"/>
      <c r="R78" s="20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>
      <c r="A79"/>
      <c r="B79"/>
      <c r="C79"/>
      <c r="D79"/>
      <c r="E79"/>
      <c r="F79"/>
      <c r="G79"/>
      <c r="H79"/>
      <c r="I79"/>
      <c r="J79" s="20"/>
      <c r="K79"/>
      <c r="L79"/>
      <c r="M79" s="21"/>
      <c r="N79" s="21"/>
      <c r="O79"/>
      <c r="P79"/>
      <c r="Q79"/>
      <c r="R79" s="2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>
      <c r="A80"/>
      <c r="B80"/>
      <c r="C80"/>
      <c r="D80"/>
      <c r="E80"/>
      <c r="F80"/>
      <c r="G80"/>
      <c r="H80"/>
      <c r="I80"/>
      <c r="J80" s="20"/>
      <c r="K80"/>
      <c r="L80"/>
      <c r="M80" s="21"/>
      <c r="N80"/>
      <c r="O80"/>
      <c r="P80"/>
      <c r="Q80"/>
      <c r="R80" s="2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>
      <c r="A81"/>
      <c r="B81"/>
      <c r="C81"/>
      <c r="D81"/>
      <c r="E81"/>
      <c r="F81"/>
      <c r="G81"/>
      <c r="H81"/>
      <c r="I81"/>
      <c r="J81" s="20"/>
      <c r="K81"/>
      <c r="L81"/>
      <c r="M81"/>
      <c r="N81"/>
      <c r="O81"/>
      <c r="P81"/>
      <c r="Q81"/>
      <c r="R81" s="2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>
      <c r="A82"/>
      <c r="B82"/>
      <c r="C82"/>
      <c r="D82"/>
      <c r="E82"/>
      <c r="F82"/>
      <c r="G82"/>
      <c r="H82"/>
      <c r="I82"/>
      <c r="J82" s="20"/>
      <c r="K82"/>
      <c r="L82"/>
      <c r="M82" s="21"/>
      <c r="N82" s="21"/>
      <c r="O82"/>
      <c r="P82"/>
      <c r="Q82"/>
      <c r="R82" s="20"/>
      <c r="S82"/>
      <c r="T82"/>
      <c r="U82" s="21"/>
      <c r="V82"/>
      <c r="W82" s="21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>
      <c r="A83"/>
      <c r="B83"/>
      <c r="C83"/>
      <c r="D83"/>
      <c r="E83"/>
      <c r="F83"/>
      <c r="G83"/>
      <c r="H83"/>
      <c r="I83"/>
      <c r="J83" s="20"/>
      <c r="K83"/>
      <c r="L83"/>
      <c r="M83" s="21"/>
      <c r="N83" s="21"/>
      <c r="O83"/>
      <c r="P83"/>
      <c r="Q83"/>
      <c r="R83" s="20"/>
      <c r="S83"/>
      <c r="T83"/>
      <c r="U83" s="21"/>
      <c r="V83"/>
      <c r="W83" s="21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>
      <c r="A84"/>
      <c r="B84"/>
      <c r="C84"/>
      <c r="D84"/>
      <c r="E84"/>
      <c r="F84"/>
      <c r="G84"/>
      <c r="H84"/>
      <c r="I84"/>
      <c r="J84" s="20"/>
      <c r="K84"/>
      <c r="L84"/>
      <c r="M84" s="21"/>
      <c r="N84" s="21"/>
      <c r="O84"/>
      <c r="P84"/>
      <c r="Q84"/>
      <c r="R84" s="20"/>
      <c r="S84"/>
      <c r="T84"/>
      <c r="U84" s="21"/>
      <c r="V84"/>
      <c r="W84" s="21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>
      <c r="A85"/>
      <c r="B85"/>
      <c r="C85"/>
      <c r="D85"/>
      <c r="E85"/>
      <c r="F85"/>
      <c r="G85"/>
      <c r="H85"/>
      <c r="I85"/>
      <c r="J85" s="20"/>
      <c r="K85"/>
      <c r="L85"/>
      <c r="M85" s="21"/>
      <c r="N85" s="21"/>
      <c r="O85"/>
      <c r="P85"/>
      <c r="Q85"/>
      <c r="R85" s="20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>
      <c r="A86"/>
      <c r="B86"/>
      <c r="C86"/>
      <c r="D86"/>
      <c r="E86"/>
      <c r="F86"/>
      <c r="G86"/>
      <c r="H86"/>
      <c r="I86"/>
      <c r="J86" s="20"/>
      <c r="K86"/>
      <c r="L86"/>
      <c r="M86" s="21"/>
      <c r="N86" s="21"/>
      <c r="O86"/>
      <c r="P86"/>
      <c r="Q86"/>
      <c r="R86" s="20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>
      <c r="A87"/>
      <c r="B87"/>
      <c r="C87"/>
      <c r="D87"/>
      <c r="E87"/>
      <c r="F87"/>
      <c r="G87"/>
      <c r="H87"/>
      <c r="I87"/>
      <c r="J87" s="20"/>
      <c r="K87"/>
      <c r="L87"/>
      <c r="M87" s="21"/>
      <c r="N87" s="21"/>
      <c r="O87"/>
      <c r="P87"/>
      <c r="Q87"/>
      <c r="R87" s="20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>
      <c r="A88"/>
      <c r="B88"/>
      <c r="C88"/>
      <c r="D88"/>
      <c r="E88"/>
      <c r="F88"/>
      <c r="G88"/>
      <c r="H88"/>
      <c r="I88"/>
      <c r="J88" s="20"/>
      <c r="K88"/>
      <c r="L88"/>
      <c r="M88" s="21"/>
      <c r="N88"/>
      <c r="O88"/>
      <c r="P88"/>
      <c r="Q88"/>
      <c r="R88" s="20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>
      <c r="A89"/>
      <c r="B89"/>
      <c r="C89"/>
      <c r="D89"/>
      <c r="E89"/>
      <c r="F89"/>
      <c r="G89"/>
      <c r="H89"/>
      <c r="I89"/>
      <c r="J89" s="20"/>
      <c r="K89"/>
      <c r="L89"/>
      <c r="M89" s="21"/>
      <c r="N89" s="21"/>
      <c r="O89"/>
      <c r="P89"/>
      <c r="Q89"/>
      <c r="R89" s="20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>
      <c r="A90"/>
      <c r="B90"/>
      <c r="C90"/>
      <c r="D90"/>
      <c r="E90"/>
      <c r="F90"/>
      <c r="G90"/>
      <c r="H90"/>
      <c r="I90"/>
      <c r="J90" s="20"/>
      <c r="K90"/>
      <c r="L90"/>
      <c r="M90" s="21"/>
      <c r="N90" s="21"/>
      <c r="O90"/>
      <c r="P90"/>
      <c r="Q90"/>
      <c r="R90" s="20"/>
      <c r="S90" s="20"/>
      <c r="T90"/>
      <c r="U90" s="21"/>
      <c r="V90"/>
      <c r="W90" s="21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>
      <c r="A91"/>
      <c r="B91"/>
      <c r="C91"/>
      <c r="D91"/>
      <c r="E91"/>
      <c r="F91"/>
      <c r="G91"/>
      <c r="H91"/>
      <c r="I91"/>
      <c r="J91" s="20"/>
      <c r="K91"/>
      <c r="L91"/>
      <c r="M91" s="21"/>
      <c r="N91" s="21"/>
      <c r="O91"/>
      <c r="P91"/>
      <c r="Q91"/>
      <c r="R91" s="20"/>
      <c r="S91" s="20"/>
      <c r="T91"/>
      <c r="U91" s="21"/>
      <c r="V91"/>
      <c r="W91" s="2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>
      <c r="A92"/>
      <c r="B92"/>
      <c r="C92"/>
      <c r="D92"/>
      <c r="E92"/>
      <c r="F92"/>
      <c r="G92"/>
      <c r="H92"/>
      <c r="I92"/>
      <c r="J92" s="20"/>
      <c r="K92"/>
      <c r="L92"/>
      <c r="M92" s="21"/>
      <c r="N92" s="21"/>
      <c r="O92"/>
      <c r="P92"/>
      <c r="Q92"/>
      <c r="R92" s="20"/>
      <c r="S92" s="20"/>
      <c r="T92"/>
      <c r="U92" s="21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>
      <c r="A93"/>
      <c r="B93"/>
      <c r="C93"/>
      <c r="D93"/>
      <c r="E93"/>
      <c r="F93"/>
      <c r="G93"/>
      <c r="H93"/>
      <c r="I93"/>
      <c r="J93" s="20"/>
      <c r="K93"/>
      <c r="L93"/>
      <c r="M93" s="21"/>
      <c r="N93" s="21"/>
      <c r="O93"/>
      <c r="P93"/>
      <c r="Q93"/>
      <c r="R93" s="20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>
      <c r="A94"/>
      <c r="B94"/>
      <c r="C94"/>
      <c r="D94"/>
      <c r="E94"/>
      <c r="F94"/>
      <c r="G94"/>
      <c r="H94"/>
      <c r="I94"/>
      <c r="J94" s="20"/>
      <c r="K94"/>
      <c r="L94"/>
      <c r="M94" s="21"/>
      <c r="N94" s="21"/>
      <c r="O94"/>
      <c r="P94"/>
      <c r="Q94"/>
      <c r="R94" s="20"/>
      <c r="S94" s="20"/>
      <c r="T94"/>
      <c r="U94" s="21"/>
      <c r="V94"/>
      <c r="W94" s="21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>
      <c r="A95"/>
      <c r="B95"/>
      <c r="C95"/>
      <c r="D95"/>
      <c r="E95"/>
      <c r="F95"/>
      <c r="G95"/>
      <c r="H95"/>
      <c r="I95"/>
      <c r="J95" s="20"/>
      <c r="K95"/>
      <c r="L95"/>
      <c r="M95" s="21"/>
      <c r="N95" s="21"/>
      <c r="O95"/>
      <c r="P95"/>
      <c r="Q95"/>
      <c r="R95" s="20"/>
      <c r="S95" s="20"/>
      <c r="T95"/>
      <c r="U95" s="21"/>
      <c r="V95"/>
      <c r="W95" s="21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>
      <c r="A96"/>
      <c r="B96"/>
      <c r="C96"/>
      <c r="D96"/>
      <c r="E96"/>
      <c r="F96"/>
      <c r="G96"/>
      <c r="H96"/>
      <c r="I96"/>
      <c r="J96" s="20"/>
      <c r="K96"/>
      <c r="L96"/>
      <c r="M96" s="21"/>
      <c r="N96" s="21"/>
      <c r="O96"/>
      <c r="P96"/>
      <c r="Q96"/>
      <c r="R96" s="20"/>
      <c r="S96" s="20"/>
      <c r="T96"/>
      <c r="U96" s="21"/>
      <c r="V96"/>
      <c r="W96" s="21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>
      <c r="A97"/>
      <c r="B97"/>
      <c r="C97"/>
      <c r="D97"/>
      <c r="E97"/>
      <c r="F97"/>
      <c r="G97"/>
      <c r="H97"/>
      <c r="I97"/>
      <c r="J97" s="20"/>
      <c r="K97"/>
      <c r="L97"/>
      <c r="M97" s="21"/>
      <c r="N97" s="21"/>
      <c r="O97"/>
      <c r="P97"/>
      <c r="Q97"/>
      <c r="R97" s="20"/>
      <c r="S97" s="20"/>
      <c r="T97"/>
      <c r="U97" s="21"/>
      <c r="V97"/>
      <c r="W97" s="21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>
      <c r="A98"/>
      <c r="B98"/>
      <c r="C98"/>
      <c r="D98"/>
      <c r="E98"/>
      <c r="F98"/>
      <c r="G98"/>
      <c r="H98"/>
      <c r="I98"/>
      <c r="J98" s="20"/>
      <c r="K98"/>
      <c r="L98"/>
      <c r="M98" s="21"/>
      <c r="N98" s="21"/>
      <c r="O98"/>
      <c r="P98"/>
      <c r="Q98"/>
      <c r="R98" s="20"/>
      <c r="S98" s="20"/>
      <c r="T98"/>
      <c r="U98" s="21"/>
      <c r="V98"/>
      <c r="W98" s="21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>
      <c r="A99"/>
      <c r="B99"/>
      <c r="C99"/>
      <c r="D99"/>
      <c r="E99"/>
      <c r="F99"/>
      <c r="G99"/>
      <c r="H99"/>
      <c r="I99"/>
      <c r="J99" s="20"/>
      <c r="K99"/>
      <c r="L99"/>
      <c r="M99" s="21"/>
      <c r="N99" s="21"/>
      <c r="O99"/>
      <c r="P99"/>
      <c r="Q99"/>
      <c r="R99" s="20"/>
      <c r="S99" s="20"/>
      <c r="T99"/>
      <c r="U99" s="21"/>
      <c r="V99"/>
      <c r="W99" s="21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>
      <c r="A100"/>
      <c r="B100"/>
      <c r="C100"/>
      <c r="D100"/>
      <c r="E100"/>
      <c r="F100"/>
      <c r="G100"/>
      <c r="H100"/>
      <c r="I100"/>
      <c r="J100" s="20"/>
      <c r="K100"/>
      <c r="L100"/>
      <c r="M100" s="21"/>
      <c r="N100" s="21"/>
      <c r="O100"/>
      <c r="P100"/>
      <c r="Q100"/>
      <c r="R100" s="20"/>
      <c r="S100" s="20"/>
      <c r="T100"/>
      <c r="U100" s="21"/>
      <c r="V100"/>
      <c r="W100" s="21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>
      <c r="A101"/>
      <c r="B101"/>
      <c r="C101"/>
      <c r="D101"/>
      <c r="E101"/>
      <c r="F101"/>
      <c r="G101"/>
      <c r="H101"/>
      <c r="I101"/>
      <c r="J101" s="20"/>
      <c r="K101"/>
      <c r="L101"/>
      <c r="M101" s="21"/>
      <c r="N101" s="21"/>
      <c r="O101"/>
      <c r="P101"/>
      <c r="Q101"/>
      <c r="R101" s="20"/>
      <c r="S101" s="20"/>
      <c r="T101"/>
      <c r="U101" s="21"/>
      <c r="V101"/>
      <c r="W101" s="2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>
      <c r="A102"/>
      <c r="B102"/>
      <c r="C102"/>
      <c r="D102"/>
      <c r="E102"/>
      <c r="F102"/>
      <c r="G102"/>
      <c r="H102"/>
      <c r="I102"/>
      <c r="J102" s="20"/>
      <c r="K102"/>
      <c r="L102"/>
      <c r="M102" s="21"/>
      <c r="N102" s="21"/>
      <c r="O102"/>
      <c r="P102"/>
      <c r="Q102"/>
      <c r="R102" s="20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>
      <c r="A103"/>
      <c r="B103"/>
      <c r="C103"/>
      <c r="D103"/>
      <c r="E103"/>
      <c r="F103"/>
      <c r="G103"/>
      <c r="H103"/>
      <c r="I103"/>
      <c r="J103" s="20"/>
      <c r="K103"/>
      <c r="L103"/>
      <c r="M103"/>
      <c r="N103"/>
      <c r="O103"/>
      <c r="P103"/>
      <c r="Q103"/>
      <c r="R103" s="20"/>
      <c r="S103" s="20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>
      <c r="A104"/>
      <c r="B104"/>
      <c r="C104"/>
      <c r="D104"/>
      <c r="E104"/>
      <c r="F104"/>
      <c r="G104"/>
      <c r="H104"/>
      <c r="I104"/>
      <c r="J104" s="20"/>
      <c r="K104"/>
      <c r="L104"/>
      <c r="M104" s="21"/>
      <c r="N104" s="21"/>
      <c r="O104"/>
      <c r="P104"/>
      <c r="Q104"/>
      <c r="R104" s="20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>
      <c r="A105"/>
      <c r="B105"/>
      <c r="C105"/>
      <c r="D105"/>
      <c r="E105"/>
      <c r="F105"/>
      <c r="G105"/>
      <c r="H105"/>
      <c r="I105"/>
      <c r="J105" s="20"/>
      <c r="K105"/>
      <c r="L105"/>
      <c r="M105" s="21"/>
      <c r="N105" s="21"/>
      <c r="O105"/>
      <c r="P105"/>
      <c r="Q105"/>
      <c r="R105" s="20"/>
      <c r="S105"/>
      <c r="T105"/>
      <c r="U105" s="21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>
      <c r="A106"/>
      <c r="B106"/>
      <c r="C106"/>
      <c r="D106"/>
      <c r="E106"/>
      <c r="F106"/>
      <c r="G106"/>
      <c r="H106"/>
      <c r="I106"/>
      <c r="J106" s="20"/>
      <c r="K106"/>
      <c r="L106"/>
      <c r="M106" s="21"/>
      <c r="N106" s="21"/>
      <c r="O106"/>
      <c r="P106"/>
      <c r="Q106"/>
      <c r="R106" s="20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>
      <c r="A107"/>
      <c r="B107"/>
      <c r="C107"/>
      <c r="D107"/>
      <c r="E107"/>
      <c r="F107"/>
      <c r="G107"/>
      <c r="H107"/>
      <c r="I107"/>
      <c r="J107" s="20"/>
      <c r="K107"/>
      <c r="L107"/>
      <c r="M107" s="21"/>
      <c r="N107" s="21"/>
      <c r="O107"/>
      <c r="P107"/>
      <c r="Q107"/>
      <c r="R107" s="20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>
      <c r="A108"/>
      <c r="B108"/>
      <c r="C108"/>
      <c r="D108"/>
      <c r="E108"/>
      <c r="F108"/>
      <c r="G108"/>
      <c r="H108"/>
      <c r="I108"/>
      <c r="J108" s="20"/>
      <c r="K108"/>
      <c r="L108"/>
      <c r="M108" s="21"/>
      <c r="N108" s="21"/>
      <c r="O108"/>
      <c r="P108"/>
      <c r="Q108"/>
      <c r="R108" s="20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>
      <c r="A109"/>
      <c r="B109"/>
      <c r="C109"/>
      <c r="D109"/>
      <c r="E109"/>
      <c r="F109"/>
      <c r="G109"/>
      <c r="H109"/>
      <c r="I109"/>
      <c r="J109" s="20"/>
      <c r="K109"/>
      <c r="L109"/>
      <c r="M109" s="21"/>
      <c r="N109" s="21"/>
      <c r="O109"/>
      <c r="P109"/>
      <c r="Q109"/>
      <c r="R109" s="20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>
      <c r="A110"/>
      <c r="B110"/>
      <c r="C110"/>
      <c r="D110"/>
      <c r="E110"/>
      <c r="F110"/>
      <c r="G110"/>
      <c r="H110"/>
      <c r="I110"/>
      <c r="J110" s="20"/>
      <c r="K110"/>
      <c r="L110"/>
      <c r="M110" s="21"/>
      <c r="N110" s="21"/>
      <c r="O110"/>
      <c r="P110"/>
      <c r="Q110"/>
      <c r="R110" s="20"/>
      <c r="S110" s="20"/>
      <c r="T110"/>
      <c r="U110" s="21"/>
      <c r="V110"/>
      <c r="W110" s="21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>
      <c r="A111"/>
      <c r="B111"/>
      <c r="C111"/>
      <c r="D111"/>
      <c r="E111"/>
      <c r="F111"/>
      <c r="G111"/>
      <c r="H111"/>
      <c r="I111"/>
      <c r="J111" s="20"/>
      <c r="K111"/>
      <c r="L111"/>
      <c r="M111" s="21"/>
      <c r="N111" s="21"/>
      <c r="O111"/>
      <c r="P111"/>
      <c r="Q111"/>
      <c r="R111" s="20"/>
      <c r="S111" s="20"/>
      <c r="T111"/>
      <c r="U111" s="21"/>
      <c r="V111"/>
      <c r="W111" s="2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>
      <c r="A112"/>
      <c r="B112"/>
      <c r="C112"/>
      <c r="D112"/>
      <c r="E112"/>
      <c r="F112"/>
      <c r="G112"/>
      <c r="H112"/>
      <c r="I112"/>
      <c r="J112" s="20"/>
      <c r="K112"/>
      <c r="L112"/>
      <c r="M112" s="21"/>
      <c r="N112" s="21"/>
      <c r="O112"/>
      <c r="P112"/>
      <c r="Q112"/>
      <c r="R112" s="20"/>
      <c r="S112" s="20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>
      <c r="A113"/>
      <c r="B113"/>
      <c r="C113"/>
      <c r="D113"/>
      <c r="E113"/>
      <c r="F113"/>
      <c r="G113"/>
      <c r="H113"/>
      <c r="I113"/>
      <c r="J113" s="20"/>
      <c r="K113"/>
      <c r="L113"/>
      <c r="M113" s="21"/>
      <c r="N113" s="21"/>
      <c r="O113"/>
      <c r="P113"/>
      <c r="Q113"/>
      <c r="R113" s="20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22"/>
      <c r="AQ113"/>
      <c r="AR113"/>
      <c r="AS113"/>
      <c r="AT113"/>
    </row>
    <row r="114" spans="1:46">
      <c r="A114"/>
      <c r="B114"/>
      <c r="C114"/>
      <c r="D114"/>
      <c r="E114"/>
      <c r="F114"/>
      <c r="G114"/>
      <c r="H114"/>
      <c r="I114"/>
      <c r="J114" s="20"/>
      <c r="K114"/>
      <c r="L114"/>
      <c r="M114"/>
      <c r="N114"/>
      <c r="O114"/>
      <c r="P114"/>
      <c r="Q114"/>
      <c r="R114" s="20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>
      <c r="A115"/>
      <c r="B115"/>
      <c r="C115"/>
      <c r="D115"/>
      <c r="E115"/>
      <c r="F115"/>
      <c r="G115"/>
      <c r="H115"/>
      <c r="I115"/>
      <c r="J115" s="20"/>
      <c r="K115"/>
      <c r="L115"/>
      <c r="M115"/>
      <c r="N115"/>
      <c r="O115"/>
      <c r="P115"/>
      <c r="Q115"/>
      <c r="R115" s="20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>
      <c r="A116"/>
      <c r="B116"/>
      <c r="C116"/>
      <c r="D116"/>
      <c r="E116"/>
      <c r="F116"/>
      <c r="G116"/>
      <c r="H116"/>
      <c r="I116"/>
      <c r="J116" s="20"/>
      <c r="K116"/>
      <c r="L116"/>
      <c r="M116" s="21"/>
      <c r="N116"/>
      <c r="O116"/>
      <c r="P116"/>
      <c r="Q116"/>
      <c r="R116" s="20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>
      <c r="A117"/>
      <c r="B117"/>
      <c r="C117"/>
      <c r="D117"/>
      <c r="E117"/>
      <c r="F117"/>
      <c r="G117"/>
      <c r="H117"/>
      <c r="I117"/>
      <c r="J117" s="20"/>
      <c r="K117"/>
      <c r="L117"/>
      <c r="M117"/>
      <c r="N117"/>
      <c r="O117"/>
      <c r="P117"/>
      <c r="Q117"/>
      <c r="R117" s="20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>
      <c r="A118"/>
      <c r="B118"/>
      <c r="C118"/>
      <c r="D118"/>
      <c r="E118"/>
      <c r="F118"/>
      <c r="G118"/>
      <c r="H118"/>
      <c r="I118"/>
      <c r="J118" s="20"/>
      <c r="K118"/>
      <c r="L118"/>
      <c r="M118" s="21"/>
      <c r="N118" s="21"/>
      <c r="O118"/>
      <c r="P118"/>
      <c r="Q118"/>
      <c r="R118" s="20"/>
      <c r="S118"/>
      <c r="T118"/>
      <c r="U118" s="21"/>
      <c r="V118"/>
      <c r="W118" s="21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22"/>
      <c r="AQ118"/>
      <c r="AR118"/>
      <c r="AS118"/>
      <c r="AT118"/>
    </row>
    <row r="119" spans="1:46">
      <c r="A119"/>
      <c r="B119"/>
      <c r="C119"/>
      <c r="D119"/>
      <c r="E119"/>
      <c r="F119"/>
      <c r="G119"/>
      <c r="H119"/>
      <c r="I119"/>
      <c r="J119" s="20"/>
      <c r="K119"/>
      <c r="L119"/>
      <c r="M119" s="21"/>
      <c r="N119" s="21"/>
      <c r="O119"/>
      <c r="P119"/>
      <c r="Q119"/>
      <c r="R119" s="20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s="22"/>
      <c r="AQ119"/>
      <c r="AR119"/>
      <c r="AS119"/>
      <c r="AT119"/>
    </row>
    <row r="120" spans="1:46">
      <c r="A120"/>
      <c r="B120"/>
      <c r="C120"/>
      <c r="D120"/>
      <c r="E120"/>
      <c r="F120"/>
      <c r="G120"/>
      <c r="H120"/>
      <c r="I120"/>
      <c r="J120" s="20"/>
      <c r="K120"/>
      <c r="L120"/>
      <c r="M120" s="21"/>
      <c r="N120" s="21"/>
      <c r="O120"/>
      <c r="P120"/>
      <c r="Q120"/>
      <c r="R120" s="20"/>
      <c r="S120"/>
      <c r="T120"/>
      <c r="U120" s="21"/>
      <c r="V120"/>
      <c r="W120" s="21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>
      <c r="A121"/>
      <c r="B121"/>
      <c r="C121"/>
      <c r="D121"/>
      <c r="E121"/>
      <c r="F121"/>
      <c r="G121"/>
      <c r="H121"/>
      <c r="I121"/>
      <c r="J121" s="20"/>
      <c r="K121"/>
      <c r="L121"/>
      <c r="M121" s="21"/>
      <c r="N121" s="21"/>
      <c r="O121"/>
      <c r="P121"/>
      <c r="Q121"/>
      <c r="R121" s="20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s="22"/>
      <c r="AQ121"/>
      <c r="AR121"/>
      <c r="AS121"/>
      <c r="AT121"/>
    </row>
    <row r="122" spans="1:46">
      <c r="A122"/>
      <c r="B122"/>
      <c r="C122"/>
      <c r="D122"/>
      <c r="E122"/>
      <c r="F122"/>
      <c r="G122"/>
      <c r="H122"/>
      <c r="I122"/>
      <c r="J122" s="20"/>
      <c r="K122"/>
      <c r="L122"/>
      <c r="M122" s="21"/>
      <c r="N122" s="21"/>
      <c r="O122"/>
      <c r="P122"/>
      <c r="Q122"/>
      <c r="R122" s="20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22"/>
      <c r="AQ122"/>
      <c r="AR122"/>
      <c r="AS122"/>
      <c r="AT122"/>
    </row>
    <row r="123" spans="1:46">
      <c r="A123"/>
      <c r="B123"/>
      <c r="C123"/>
      <c r="D123"/>
      <c r="E123"/>
      <c r="F123"/>
      <c r="G123"/>
      <c r="H123"/>
      <c r="I123"/>
      <c r="J123" s="20"/>
      <c r="K123"/>
      <c r="L123"/>
      <c r="M123" s="21"/>
      <c r="N123" s="21"/>
      <c r="O123"/>
      <c r="P123"/>
      <c r="Q123"/>
      <c r="R123" s="20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>
      <c r="A124"/>
      <c r="B124"/>
      <c r="C124"/>
      <c r="D124"/>
      <c r="E124"/>
      <c r="F124"/>
      <c r="G124"/>
      <c r="H124"/>
      <c r="I124"/>
      <c r="J124" s="20"/>
      <c r="K124"/>
      <c r="L124"/>
      <c r="M124" s="21"/>
      <c r="N124" s="21"/>
      <c r="O124"/>
      <c r="P124"/>
      <c r="Q124"/>
      <c r="R124" s="20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22"/>
      <c r="AQ124"/>
      <c r="AR124"/>
      <c r="AS124"/>
      <c r="AT124"/>
    </row>
    <row r="125" spans="1:46">
      <c r="A125"/>
      <c r="B125"/>
      <c r="C125"/>
      <c r="D125"/>
      <c r="E125"/>
      <c r="F125"/>
      <c r="G125"/>
      <c r="H125"/>
      <c r="I125"/>
      <c r="J125" s="20"/>
      <c r="K125"/>
      <c r="L125"/>
      <c r="M125" s="21"/>
      <c r="N125" s="21"/>
      <c r="O125"/>
      <c r="P125"/>
      <c r="Q125"/>
      <c r="R125" s="20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22"/>
      <c r="AQ125"/>
      <c r="AR125"/>
      <c r="AS125"/>
      <c r="AT125"/>
    </row>
    <row r="126" spans="1:46">
      <c r="A126"/>
      <c r="B126"/>
      <c r="C126"/>
      <c r="D126"/>
      <c r="E126"/>
      <c r="F126"/>
      <c r="G126"/>
      <c r="H126"/>
      <c r="I126"/>
      <c r="J126" s="20"/>
      <c r="K126"/>
      <c r="L126"/>
      <c r="M126" s="21"/>
      <c r="N126"/>
      <c r="O126"/>
      <c r="P126"/>
      <c r="Q126"/>
      <c r="R126" s="20"/>
      <c r="S126" s="20"/>
      <c r="T126"/>
      <c r="U126" s="21"/>
      <c r="V126"/>
      <c r="W126" s="21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>
      <c r="A127"/>
      <c r="B127"/>
      <c r="C127"/>
      <c r="D127"/>
      <c r="E127"/>
      <c r="F127"/>
      <c r="G127"/>
      <c r="H127"/>
      <c r="I127"/>
      <c r="J127" s="20"/>
      <c r="K127"/>
      <c r="L127"/>
      <c r="M127" s="21"/>
      <c r="N127"/>
      <c r="O127"/>
      <c r="P127"/>
      <c r="Q127"/>
      <c r="R127" s="20"/>
      <c r="S127" s="20"/>
      <c r="T127"/>
      <c r="U127" s="21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>
      <c r="A128"/>
      <c r="B128"/>
      <c r="C128"/>
      <c r="D128"/>
      <c r="E128"/>
      <c r="F128"/>
      <c r="G128"/>
      <c r="H128"/>
      <c r="I128"/>
      <c r="J128" s="20"/>
      <c r="K128"/>
      <c r="L128"/>
      <c r="M128" s="21"/>
      <c r="N128"/>
      <c r="O128"/>
      <c r="P128"/>
      <c r="Q128"/>
      <c r="R128" s="20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>
      <c r="A129"/>
      <c r="B129"/>
      <c r="C129"/>
      <c r="D129"/>
      <c r="E129"/>
      <c r="F129"/>
      <c r="G129"/>
      <c r="H129"/>
      <c r="I129"/>
      <c r="J129" s="20"/>
      <c r="K129"/>
      <c r="L129"/>
      <c r="M129" s="21"/>
      <c r="N129" s="21"/>
      <c r="O129"/>
      <c r="P129"/>
      <c r="Q129"/>
      <c r="R129" s="20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>
      <c r="A130"/>
      <c r="B130"/>
      <c r="C130"/>
      <c r="D130"/>
      <c r="E130"/>
      <c r="F130"/>
      <c r="G130"/>
      <c r="H130"/>
      <c r="I130"/>
      <c r="J130" s="20"/>
      <c r="K130"/>
      <c r="L130"/>
      <c r="M130" s="21"/>
      <c r="N130"/>
      <c r="O130"/>
      <c r="P130"/>
      <c r="Q130"/>
      <c r="R130" s="20"/>
      <c r="S130"/>
      <c r="T130"/>
      <c r="U130" s="21"/>
      <c r="V130"/>
      <c r="W130" s="21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>
      <c r="A131"/>
      <c r="B131"/>
      <c r="C131"/>
      <c r="D131"/>
      <c r="E131"/>
      <c r="F131"/>
      <c r="G131"/>
      <c r="H131"/>
      <c r="I131"/>
      <c r="J131" s="20"/>
      <c r="K131"/>
      <c r="L131"/>
      <c r="M131" s="21"/>
      <c r="N131" s="21"/>
      <c r="O131"/>
      <c r="P131"/>
      <c r="Q131"/>
      <c r="R131" s="20"/>
      <c r="S131" s="20"/>
      <c r="T131"/>
      <c r="U131" s="21"/>
      <c r="V131"/>
      <c r="W131" s="2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>
      <c r="A132"/>
      <c r="B132"/>
      <c r="C132"/>
      <c r="D132"/>
      <c r="E132"/>
      <c r="F132"/>
      <c r="G132"/>
      <c r="H132"/>
      <c r="I132"/>
      <c r="J132" s="20"/>
      <c r="K132"/>
      <c r="L132"/>
      <c r="M132" s="21"/>
      <c r="N132" s="21"/>
      <c r="O132"/>
      <c r="P132"/>
      <c r="Q132"/>
      <c r="R132" s="20"/>
      <c r="S132" s="20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>
      <c r="A133"/>
      <c r="B133"/>
      <c r="C133"/>
      <c r="D133"/>
      <c r="E133"/>
      <c r="F133"/>
      <c r="G133"/>
      <c r="H133"/>
      <c r="I133"/>
      <c r="J133" s="20"/>
      <c r="K133"/>
      <c r="L133"/>
      <c r="M133"/>
      <c r="N133"/>
      <c r="O133"/>
      <c r="P133"/>
      <c r="Q133"/>
      <c r="R133" s="20"/>
      <c r="S133" s="20"/>
      <c r="T133"/>
      <c r="U133" s="21"/>
      <c r="V133"/>
      <c r="W133" s="21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>
      <c r="A134"/>
      <c r="B134"/>
      <c r="C134"/>
      <c r="D134"/>
      <c r="E134"/>
      <c r="F134"/>
      <c r="G134"/>
      <c r="H134"/>
      <c r="I134"/>
      <c r="J134" s="20"/>
      <c r="K134"/>
      <c r="L134"/>
      <c r="M134" s="21"/>
      <c r="N134"/>
      <c r="O134"/>
      <c r="P134"/>
      <c r="Q134"/>
      <c r="R134" s="20"/>
      <c r="S134"/>
      <c r="T134"/>
      <c r="U134" s="21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>
      <c r="A135"/>
      <c r="B135"/>
      <c r="C135"/>
      <c r="D135"/>
      <c r="E135"/>
      <c r="F135"/>
      <c r="G135"/>
      <c r="H135"/>
      <c r="I135"/>
      <c r="J135" s="20"/>
      <c r="K135"/>
      <c r="L135"/>
      <c r="M135"/>
      <c r="N135"/>
      <c r="O135"/>
      <c r="P135"/>
      <c r="Q135"/>
      <c r="R135" s="20"/>
      <c r="S135" s="20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>
      <c r="A136"/>
      <c r="B136"/>
      <c r="C136"/>
      <c r="D136"/>
      <c r="E136"/>
      <c r="F136"/>
      <c r="G136"/>
      <c r="H136"/>
      <c r="I136"/>
      <c r="J136" s="20"/>
      <c r="K136"/>
      <c r="L136"/>
      <c r="M136"/>
      <c r="N136"/>
      <c r="O136"/>
      <c r="P136"/>
      <c r="Q136"/>
      <c r="R136" s="20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>
      <c r="A137"/>
      <c r="B137"/>
      <c r="C137"/>
      <c r="D137"/>
      <c r="E137"/>
      <c r="F137"/>
      <c r="G137"/>
      <c r="H137"/>
      <c r="I137"/>
      <c r="J137" s="20"/>
      <c r="K137"/>
      <c r="L137"/>
      <c r="M137" s="21"/>
      <c r="N137" s="21"/>
      <c r="O137"/>
      <c r="P137"/>
      <c r="Q137"/>
      <c r="R137" s="20"/>
      <c r="S137" s="20"/>
      <c r="T137"/>
      <c r="U137" s="21"/>
      <c r="V137"/>
      <c r="W137" s="21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>
      <c r="A138"/>
      <c r="B138"/>
      <c r="C138"/>
      <c r="D138"/>
      <c r="E138"/>
      <c r="F138"/>
      <c r="G138"/>
      <c r="H138"/>
      <c r="I138"/>
      <c r="J138" s="20"/>
      <c r="K138"/>
      <c r="L138"/>
      <c r="M138"/>
      <c r="N138"/>
      <c r="O138"/>
      <c r="P138"/>
      <c r="Q138"/>
      <c r="R138" s="20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ADH -Goals</vt:lpstr>
      <vt:lpstr>Delivery</vt:lpstr>
      <vt:lpstr>Quality </vt:lpstr>
      <vt:lpstr>Data</vt:lpstr>
    </vt:vector>
  </TitlesOfParts>
  <Company>IBM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Subramanian</dc:creator>
  <cp:lastModifiedBy>Ramkumarr</cp:lastModifiedBy>
  <cp:lastPrinted>2013-06-10T19:42:51Z</cp:lastPrinted>
  <dcterms:created xsi:type="dcterms:W3CDTF">2003-12-30T15:09:01Z</dcterms:created>
  <dcterms:modified xsi:type="dcterms:W3CDTF">2015-01-02T11:31:28Z</dcterms:modified>
</cp:coreProperties>
</file>