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1.xml" ContentType="application/vnd.openxmlformats-officedocument.spreadsheetml.pivotTable+xml"/>
  <Override PartName="/xl/sharedStrings.xml" ContentType="application/vnd.openxmlformats-officedocument.spreadsheetml.sharedString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33" firstSheet="0" activeTab="0"/>
  </bookViews>
  <sheets>
    <sheet name=" Dashboard" sheetId="1" state="visible" r:id="rId2"/>
    <sheet name="Goals" sheetId="2" state="visible" r:id="rId3"/>
    <sheet name="Chart" sheetId="3" state="visible" r:id="rId4"/>
    <sheet name="Risk" sheetId="4" state="visible" r:id="rId5"/>
    <sheet name="Action" sheetId="5" state="visible" r:id="rId6"/>
    <sheet name="Data" sheetId="6" state="visible" r:id="rId7"/>
  </sheets>
  <definedNames>
    <definedName function="false" hidden="true" localSheetId="4" name="_xlnm._FilterDatabase" vbProcedure="false">Action!$A$1:$E$58</definedName>
    <definedName function="false" hidden="true" localSheetId="5" name="_xlnm._FilterDatabase" vbProcedure="false">Data!$A$1:$AZ$79</definedName>
    <definedName function="false" hidden="false" localSheetId="5" name="_xlnm.Criteria" vbProcedure="false">Data!$C$2</definedName>
    <definedName function="false" hidden="true" localSheetId="3" name="_xlnm._FilterDatabase" vbProcedure="false">Risk!$A$1:$H$58</definedName>
    <definedName function="false" hidden="false" name="_xlfn_COUNTIFS" vbProcedure="false"/>
    <definedName function="false" hidden="false" localSheetId="3" name="Excel_BuiltIn_Criteria" vbProcedure="false">Risk!$E$5</definedName>
    <definedName function="false" hidden="false" localSheetId="3" name="Excel_BuiltIn_Extract" vbProcedure="false">Risk!$E$10:$I$29</definedName>
    <definedName function="false" hidden="false" localSheetId="4" name="Excel_BuiltIn_Criteria" vbProcedure="false">Action!$E$5</definedName>
    <definedName function="false" hidden="false" localSheetId="4" name="Excel_BuiltIn_Extract" vbProcedure="false">Action!$D$10:$D$29</definedName>
  </definedNames>
  <calcPr iterateCount="100" refMode="A1" iterate="false" iterateDelta="0.001"/>
</workbook>
</file>

<file path=xl/sharedStrings.xml><?xml version="1.0" encoding="utf-8"?>
<sst xmlns="http://schemas.openxmlformats.org/spreadsheetml/2006/main" count="1112" uniqueCount="337">
  <si>
    <t>Executive Dashboard</t>
  </si>
  <si>
    <t>Delivery</t>
  </si>
  <si>
    <t>Quality</t>
  </si>
  <si>
    <t>Resource</t>
  </si>
  <si>
    <t>Sprint</t>
  </si>
  <si>
    <t>KRA</t>
  </si>
  <si>
    <t>KPA</t>
  </si>
  <si>
    <t>Goal</t>
  </si>
  <si>
    <t>Unit</t>
  </si>
  <si>
    <t>Actual</t>
  </si>
  <si>
    <t>RAG</t>
  </si>
  <si>
    <t>Commitment Index / Turnaround Index</t>
  </si>
  <si>
    <t>%</t>
  </si>
  <si>
    <t>Effort Variance (Percentage)</t>
  </si>
  <si>
    <t>Audit Compliance</t>
  </si>
  <si>
    <t>Client Escalation Index</t>
  </si>
  <si>
    <t>Major=0
Minor = 1
</t>
  </si>
  <si>
    <t>Post Release Defects</t>
  </si>
  <si>
    <t>Showstopper - 0
Major - 2
Minor - 5
Cosmetic - 10</t>
  </si>
  <si>
    <t>Post Release Code Quality</t>
  </si>
  <si>
    <t>Major = 0
Minor = 2
Cosmetic = 8</t>
  </si>
  <si>
    <t>Resource allocation</t>
  </si>
  <si>
    <t>Capacity (Skills)</t>
  </si>
  <si>
    <t>Resource burn down</t>
  </si>
  <si>
    <t>Code Quality</t>
  </si>
  <si>
    <t>Defects</t>
  </si>
  <si>
    <t>Show Stopper</t>
  </si>
  <si>
    <t>Major</t>
  </si>
  <si>
    <t>Minor</t>
  </si>
  <si>
    <t>Cosmetic</t>
  </si>
  <si>
    <t>ShowStopper %</t>
  </si>
  <si>
    <t>Indicator</t>
  </si>
  <si>
    <t>Major %</t>
  </si>
  <si>
    <t>Minor %</t>
  </si>
  <si>
    <t>Overall</t>
  </si>
  <si>
    <t>Escalation</t>
  </si>
  <si>
    <t>Velocity</t>
  </si>
  <si>
    <t>Story Points</t>
  </si>
  <si>
    <t>Planned Velocity</t>
  </si>
  <si>
    <t>Resource Allocation</t>
  </si>
  <si>
    <t>To be allocated</t>
  </si>
  <si>
    <t>Allocated</t>
  </si>
  <si>
    <t>Capacity Required</t>
  </si>
  <si>
    <t>Available</t>
  </si>
  <si>
    <t>Count of #</t>
  </si>
  <si>
    <t>Tracker</t>
  </si>
  <si>
    <t>Action</t>
  </si>
  <si>
    <t>Audit</t>
  </si>
  <si>
    <t>Bug</t>
  </si>
  <si>
    <t>Code Review</t>
  </si>
  <si>
    <t>DAA</t>
  </si>
  <si>
    <t>Feature</t>
  </si>
  <si>
    <t>Meetings</t>
  </si>
  <si>
    <t>Support</t>
  </si>
  <si>
    <t>Training</t>
  </si>
  <si>
    <t>Total Result</t>
  </si>
  <si>
    <t>Data</t>
  </si>
  <si>
    <t>Sum of Estimated time</t>
  </si>
  <si>
    <t>Sum of Spent time</t>
  </si>
  <si>
    <t>Grand Total</t>
  </si>
  <si>
    <t>Count of W3H Analysis/Impact Result</t>
  </si>
  <si>
    <t>Count of Unit test result</t>
  </si>
  <si>
    <t>Count of Code review result</t>
  </si>
  <si>
    <t>Subject</t>
  </si>
  <si>
    <t>Staus</t>
  </si>
  <si>
    <t>Impact</t>
  </si>
  <si>
    <t>Probability</t>
  </si>
  <si>
    <t>Identified on</t>
  </si>
  <si>
    <t>Mitigation</t>
  </si>
  <si>
    <t>Score</t>
  </si>
  <si>
    <t>Start Date</t>
  </si>
  <si>
    <t>Due Date</t>
  </si>
  <si>
    <t>#</t>
  </si>
  <si>
    <t>Project</t>
  </si>
  <si>
    <t>Parent task</t>
  </si>
  <si>
    <t>Status</t>
  </si>
  <si>
    <t>Priority</t>
  </si>
  <si>
    <t>Author</t>
  </si>
  <si>
    <t>Assignee</t>
  </si>
  <si>
    <t>Updated</t>
  </si>
  <si>
    <t>Category</t>
  </si>
  <si>
    <t>Target version</t>
  </si>
  <si>
    <t>Start date</t>
  </si>
  <si>
    <t>Due date</t>
  </si>
  <si>
    <t>Estimated time</t>
  </si>
  <si>
    <t>Spent time</t>
  </si>
  <si>
    <t>% Done</t>
  </si>
  <si>
    <t>Created</t>
  </si>
  <si>
    <t>Closed</t>
  </si>
  <si>
    <t>Related issues</t>
  </si>
  <si>
    <t>Clarification</t>
  </si>
  <si>
    <t>Actual start date</t>
  </si>
  <si>
    <t>Actual End date</t>
  </si>
  <si>
    <t>Occured</t>
  </si>
  <si>
    <t>Impact Descrption</t>
  </si>
  <si>
    <t>Contingency plan</t>
  </si>
  <si>
    <t>NC Type</t>
  </si>
  <si>
    <t>RCA</t>
  </si>
  <si>
    <t>Outcome</t>
  </si>
  <si>
    <t>ISO Pointer</t>
  </si>
  <si>
    <t>W3H Analysis/Impact Result</t>
  </si>
  <si>
    <t>Unit test result</t>
  </si>
  <si>
    <t>Code review result</t>
  </si>
  <si>
    <t>Suspend reason</t>
  </si>
  <si>
    <t>Correction Action</t>
  </si>
  <si>
    <t>Mitigation Plan</t>
  </si>
  <si>
    <t>Re-Open reason</t>
  </si>
  <si>
    <t>Risk Identified on</t>
  </si>
  <si>
    <t>Private</t>
  </si>
  <si>
    <t>Private2</t>
  </si>
  <si>
    <t>CDA</t>
  </si>
  <si>
    <t>Minor Impact</t>
  </si>
  <si>
    <t>Retro Meeting</t>
  </si>
  <si>
    <t>Rushendra Babu Natarajan</t>
  </si>
  <si>
    <t>Release 5.8.2</t>
  </si>
  <si>
    <t>Bug #65323: ANALYST-9217;</t>
  </si>
  <si>
    <t>In Progress</t>
  </si>
  <si>
    <t>Low</t>
  </si>
  <si>
    <t>ANALYST-9217;</t>
  </si>
  <si>
    <t>Sharath Jaganathan</t>
  </si>
  <si>
    <t>Ramya Sakthivelu</t>
  </si>
  <si>
    <t>NO clarification needed since it is a Gui issue and just enabled the interfaceStructureChange property to XML attributes too.</t>
  </si>
  <si>
    <t>NO major impact will occur due to this fix since it is a gui issue</t>
  </si>
  <si>
    <t>NO unit test is required</t>
  </si>
  <si>
    <t>Bug #65320: Analyst-9269</t>
  </si>
  <si>
    <t>High</t>
  </si>
  <si>
    <t>ANALYST-9269;</t>
  </si>
  <si>
    <t>Analyst-9269</t>
  </si>
  <si>
    <t>No Clarification needed</t>
  </si>
  <si>
    <t>No impact analysis is needed since it is gui issue.</t>
  </si>
  <si>
    <t>Tested with changing the rule and then running all transforms</t>
  </si>
  <si>
    <t>Bug #63998: ANALYST-9238;</t>
  </si>
  <si>
    <t>ANALYST-9038;</t>
  </si>
  <si>
    <t>Bug #62984: ANALYST-9251;</t>
  </si>
  <si>
    <t>ANALYST-9051;</t>
  </si>
  <si>
    <t>Bug #65275: ANALYST-9248 (Analyst does not complain at compile time when a group rule field is populated with a non-boolean)</t>
  </si>
  <si>
    <t>New</t>
  </si>
  <si>
    <t>CODE REVIEW - ANALYST-9248 (Analyst does not complain at compile time when a group rule field is populated with a non-boolean)</t>
  </si>
  <si>
    <t>ANALYST-9248 (Analyst does not complain at compile time when a group rule field is populated with a non-boolean)</t>
  </si>
  <si>
    <t>Clarrified for the unknown values moving to Target GRF.</t>
  </si>
  <si>
    <t>Leave on 26th March 2015</t>
  </si>
  <si>
    <t>Phani Madhav Atchyutanna Jagan Rao</t>
  </si>
  <si>
    <t>Release 5.7</t>
  </si>
  <si>
    <t>Not Applicable</t>
  </si>
  <si>
    <t>Executing the Sanity testcases</t>
  </si>
  <si>
    <t>Rammiyajoya Allwin Roegers</t>
  </si>
  <si>
    <t>Release 6.0</t>
  </si>
  <si>
    <t>ANALYST-9247;</t>
  </si>
  <si>
    <t>NO clarification needed</t>
  </si>
  <si>
    <t>NO impact analysis is needed since it is a GUI issue</t>
  </si>
  <si>
    <t>tested with both visible and invisible mapped fields in the detail pane for both  target and the source side</t>
  </si>
  <si>
    <t>Reviewer:ramya
Asked to introduce a boolean for both getinvisiblesourecmappedfields() and getinvisibletargetmappedfields() in maptestinginfodialog.java,whenever the call is coming from the Navigation mapped fields.since the both methods are called by multiple methods,we have introduced a boolean and iterated the both visible and invisible mapped fields</t>
  </si>
  <si>
    <t>Leave On 26th March 2015</t>
  </si>
  <si>
    <t>KT for Aishwarya</t>
  </si>
  <si>
    <t>CDA- Audit</t>
  </si>
  <si>
    <t>Critical Impact</t>
  </si>
  <si>
    <t>ANALYST-9273 ( Looping associations is lost when the map is loaded)</t>
  </si>
  <si>
    <t>ANALYST-9267;</t>
  </si>
  <si>
    <t>The fix might not cause any impact in the product since,we corrected the access of the object,which is suspected to be null inside the null check.</t>
  </si>
  <si>
    <t>Tested with all possible uses cases by modifying the rule,and and also ran the regression .</t>
  </si>
  <si>
    <t>Reviewer:Ramya
verified and added the object inside the null check loop in
Tree#hasNext() </t>
  </si>
  <si>
    <t>Planned Leave</t>
  </si>
  <si>
    <t>Prisla Sabatini Irudayaraj</t>
  </si>
  <si>
    <t>Analysing and working on the issue mentioned by phillip</t>
  </si>
  <si>
    <t>No need</t>
  </si>
  <si>
    <t>Might have no</t>
  </si>
  <si>
    <t>Tested this at the time of Server start up. The code was called at that time only but, we couldn't reproduce the isuue.</t>
  </si>
  <si>
    <t>Issue couldn't reproduce.</t>
  </si>
  <si>
    <t>Project Discussion</t>
  </si>
  <si>
    <t>NA</t>
  </si>
  <si>
    <t>Audit #64165: Facilitation Audit Dated 24-Mar-2015</t>
  </si>
  <si>
    <t>iNia is not effectively used.</t>
  </si>
  <si>
    <t>Michael Arockiya Samy</t>
  </si>
  <si>
    <t>Bestus Paul Daniel Franklin Inbaraj</t>
  </si>
  <si>
    <t>NC</t>
  </si>
  <si>
    <t>4.2.4</t>
  </si>
  <si>
    <t>PMP is not updated and review by PM for long time</t>
  </si>
  <si>
    <t>nas rights not removed for Ganesh</t>
  </si>
  <si>
    <t>6.3 &amp; 7.5.3</t>
  </si>
  <si>
    <t>DAA findings are not closed for long time</t>
  </si>
  <si>
    <t>8.22 &amp;8.5.2</t>
  </si>
  <si>
    <t>Metrics </t>
  </si>
  <si>
    <t>Retro meeting not conducted for last sprint and MOM not evidenced</t>
  </si>
  <si>
    <t>Issue discussion with Ramya</t>
  </si>
  <si>
    <t>Issue discussion with Ramya(Duplicated)</t>
  </si>
  <si>
    <t>Working On Issue 6493</t>
  </si>
  <si>
    <t>Facilitation Audit Dated 24-Mar-2015</t>
  </si>
  <si>
    <t>ANALYST-9258  (CLONE - Global Element Exception when trying to create a interface with xml file )</t>
  </si>
  <si>
    <t>ANALYST-9030;</t>
  </si>
  <si>
    <t>No clarification needed since it is work as designed</t>
  </si>
  <si>
    <t>No impact analysis is needed since the product is working as designed</t>
  </si>
  <si>
    <t>No unit test is required since no code changes has been done</t>
  </si>
  <si>
    <t>NO code changes are done and hence no code review required.</t>
  </si>
  <si>
    <t>Analyst-9260</t>
  </si>
  <si>
    <t>no clarification</t>
  </si>
  <si>
    <t>no impact</t>
  </si>
  <si>
    <t>Loaded the attached map and input.
ran the java map test.
No exception was thrown</t>
  </si>
  <si>
    <t>no review comments</t>
  </si>
  <si>
    <t>CDA Stand-Up Meeting</t>
  </si>
  <si>
    <t>Aishwarya Srinivasan</t>
  </si>
  <si>
    <t>Working on the Contivo product</t>
  </si>
  <si>
    <t>KT Session</t>
  </si>
  <si>
    <t>Code Review for Mar-2015</t>
  </si>
  <si>
    <t>ANALYST-9238;</t>
  </si>
  <si>
    <t>ANALYST-9231 ("Output the mapping rule value only if the parent group exists" isn't working correctly)</t>
  </si>
  <si>
    <t>No Impact</t>
  </si>
  <si>
    <t>Work as Designed</t>
  </si>
  <si>
    <t>Issue 9245</t>
  </si>
  <si>
    <t>Go To interface modeller and set the Recursion level to 1 and then save the map and run the map upgrade.</t>
  </si>
  <si>
    <t>Ticket moved to next sprint.</t>
  </si>
  <si>
    <t>ANALYST-9263;</t>
  </si>
  <si>
    <t>No clarification needed</t>
  </si>
  <si>
    <t>Does not have an major impact since it is a  gui related issue</t>
  </si>
  <si>
    <t>tested with all possible use cases and ran the regression test cases after the fix</t>
  </si>
  <si>
    <t>Reviewer:ramya
reviewed the code and modified in such a way that added my if condition as a seperate method in Tmatrixtopsidecell.java and called that condition in the tmatrix.java too</t>
  </si>
  <si>
    <t>Analyst - 9253 Discussion with bestus</t>
  </si>
  <si>
    <t>ANALYST-9268  ("moveToChildGroup: commit failed while moving from group rateplan" when inserting into a database )</t>
  </si>
  <si>
    <t>ANALYST-9226;</t>
  </si>
  <si>
    <t>ramya Asked to show the output mismatch error instead of the missing date time error in the detail pane</t>
  </si>
  <si>
    <t>The issue does not have an impact,but fine tuned the error.</t>
  </si>
  <si>
    <t>tested with all possible use cases and ran the regression test cases for the fix</t>
  </si>
  <si>
    <t>Reviewer:Ramya
reviewed the code and then modified the output value in the error to the exact rule result value.</t>
  </si>
  <si>
    <t>ANALYST-9257  CLONE - Opening a map in Analyst newer than 5.3 causes a NumberFormatException </t>
  </si>
  <si>
    <t>Analyst-9252</t>
  </si>
  <si>
    <t>this would impact the presentation functionality</t>
  </si>
  <si>
    <t>Analyst-9266</t>
  </si>
  <si>
    <t>the issue mentioned there were tags generated for the mandatory fields, but one tag was generated so asked for clarification about this to stephen</t>
  </si>
  <si>
    <t>this would impact the default value functionality, and generating of empty tags when looping association exist
</t>
  </si>
  <si>
    <t>loaded the attached map and input.
Ran the java map test.
opened the saved output.
the hs-serviceph-element is written 900 times.</t>
  </si>
  <si>
    <t>the was a change in the approach which was suggested and it was fixed.</t>
  </si>
  <si>
    <t>ANALYST-9251;</t>
  </si>
  <si>
    <t>Suspended</t>
  </si>
  <si>
    <t>ANALYST-9253 (Cannot generate the Java transformation throws stack overflow exception)</t>
  </si>
  <si>
    <t>NO need</t>
  </si>
  <si>
    <t>Assigned to onsite person</t>
  </si>
  <si>
    <t>Executing the sanity testcases for repo &amp; Prism</t>
  </si>
  <si>
    <t>Leave</t>
  </si>
  <si>
    <t>N/A</t>
  </si>
  <si>
    <t>Working on resolved issue</t>
  </si>
  <si>
    <t>No impact analysis needed since it is a resolved issue</t>
  </si>
  <si>
    <t>ran the regression and then tested with all test scenarios</t>
  </si>
  <si>
    <t>no code changes has been done.</t>
  </si>
  <si>
    <t>Testing resolved issues</t>
  </si>
  <si>
    <t>Testing</t>
  </si>
  <si>
    <t>Issue-9264</t>
  </si>
  <si>
    <t>ANALYST-9063;</t>
  </si>
  <si>
    <t>asked not to show the looping control editor for the empty group</t>
  </si>
  <si>
    <t>No impact analysis is needed since it is a gui issue</t>
  </si>
  <si>
    <t>tested with group which has mapping field as well as which does not have the mapping field and with an empty group</t>
  </si>
  <si>
    <t>Reviewer:ramya
reviewed and accepted the changes made in the code</t>
  </si>
  <si>
    <t>ANALYST-9265 (Mapped value doesn't get outputted for Java transformation if the logic group has present)</t>
  </si>
  <si>
    <t>Analyst-9012</t>
  </si>
  <si>
    <t>Suspended the issue</t>
  </si>
  <si>
    <t>NO code review is required</t>
  </si>
  <si>
    <t>since the issue is will be fixed in the future prism.suspending this issue.</t>
  </si>
  <si>
    <t>ANALYST-9259(Global function projects listed as object)</t>
  </si>
  <si>
    <t>NO clarification is needed.</t>
  </si>
  <si>
    <t>Tested with all possible test cases.</t>
  </si>
  <si>
    <t>Reviewer:Ramya
approved the changes made in the apiproject.java.</t>
  </si>
  <si>
    <t>PTO On 11-Mar-2015</t>
  </si>
  <si>
    <t>Ganesh Moorthy Palanisamy</t>
  </si>
  <si>
    <t>DAA #61924: CDA- DAA Findings (Feb 2015 issues) </t>
  </si>
  <si>
    <t>Retro outcomes not evidenced in iNia.</t>
  </si>
  <si>
    <t>Daniel Jawahar</t>
  </si>
  <si>
    <t>Unit test results and review comments were not evidenced. (#47089) </t>
  </si>
  <si>
    <t>Tracker Bug is used for support issues. (#57344) </t>
  </si>
  <si>
    <t>WSR not evidenced in iNia.</t>
  </si>
  <si>
    <t>Metrics are not evidenced in iNia.</t>
  </si>
  <si>
    <t>Due date over but still issues are not closed (#57366)</t>
  </si>
  <si>
    <t>Previous DAA findings is not been closed (#48038, #48039, #48041)</t>
  </si>
  <si>
    <t>CDA- DAA Findings (Feb 2015 issues) </t>
  </si>
  <si>
    <t>Executing sanity testcases for Analyst</t>
  </si>
  <si>
    <t>GTWO KT</t>
  </si>
  <si>
    <t>Arivanantham Arivalagan</t>
  </si>
  <si>
    <t>REPO-479 (Project path has to appear properly in "Access control for objects" page)</t>
  </si>
  <si>
    <t>Tested by selecting the deep level projects</t>
  </si>
  <si>
    <t>Reviewer : Ramya
No changes</t>
  </si>
  <si>
    <t> ANALYST-9255  Fix interaction between Min Occurs and GRF for looping groups</t>
  </si>
  <si>
    <t>Issue seems to be working as expected asked this to Nick and confirmed</t>
  </si>
  <si>
    <t>No code changes</t>
  </si>
  <si>
    <t>Womens day celebration-2015</t>
  </si>
  <si>
    <t>PTO</t>
  </si>
  <si>
    <t>Analyst-9229</t>
  </si>
  <si>
    <t>this will impact the map test and creating java transform.</t>
  </si>
  <si>
    <t>Analyst-9235</t>
  </si>
  <si>
    <t>Tested the cases mentioned by stephen
Case 2 and 3 are working as expected both 5.2 and 5.8.
Case 1 : If the target group have the minOccurance of 1 and we have 3 occurances of inputs(1 with value others are empty), In this case
currenlty we have 2 empty tags and 1 tag with value in the Output.
Do we need to write only one tag with value since target group's minoccrs is 1 and empty tags should be removed?
checked with stephen</t>
  </si>
  <si>
    <t>this would impact the output generation</t>
  </si>
  <si>
    <t>Working on Issue 9238</t>
  </si>
  <si>
    <t>Analyst-9251</t>
  </si>
  <si>
    <t>asked to fix in the interfacetype issue,that once it gets changed the transform option should be listing all possible transformation and also for the generated sample data</t>
  </si>
  <si>
    <t>NO impact analysis is needed</t>
  </si>
  <si>
    <t>Testes by changing all the interface type</t>
  </si>
  <si>
    <t>Reviewer:Ramya
reviewed the code and then suggested to do the fix in the interfacetypepanel.java rather in the manager#setinterfacechange().</t>
  </si>
  <si>
    <t>ANALYST-9256 (ConcurrentModificationException)</t>
  </si>
  <si>
    <t>Might Have no</t>
  </si>
  <si>
    <t>Add some of the ffd's like filters variables and tested it</t>
  </si>
  <si>
    <t>Reviewer : Ganesh
No changes</t>
  </si>
  <si>
    <t>ANALYST-9256</t>
  </si>
  <si>
    <t>CVMS Sprint 058 20150313</t>
  </si>
  <si>
    <t>Asked for Exact case but the walkthrough in code fixed issue</t>
  </si>
  <si>
    <t>Checked with Ankit before committing the code.Added the direct implementation rather using ConcurrentHashMap</t>
  </si>
  <si>
    <t>Analyst-9248</t>
  </si>
  <si>
    <t>Added the necessary clarification in JIRA</t>
  </si>
  <si>
    <t>No Code changes are done</t>
  </si>
  <si>
    <t>Sprint-58 Kick Off</t>
  </si>
  <si>
    <t>ANALYST-9249 (We get a fatal error when a required source element is empty.)</t>
  </si>
  <si>
    <t>Tested by giving various types of values in the rule.</t>
  </si>
  <si>
    <t>Reviewer : Ganesh
No Changes</t>
  </si>
  <si>
    <t>Creating Ang-js PPT for presentation</t>
  </si>
  <si>
    <t>Team support -MAR 2015</t>
  </si>
  <si>
    <t>Working On Issue 9226</t>
  </si>
  <si>
    <t>The issue arises when the call is made to getCurrentTime with the format.</t>
  </si>
  <si>
    <t>NO Unit test failures. Unit tests are done by passing the format to getCurrentTime and also by not passsing the format to getCurrentTime. Other tests are also done by writing the rules to output the getCurrentDate</t>
  </si>
  <si>
    <t>Code Review Is done and there are no comments</t>
  </si>
  <si>
    <t>Discussion with Bestus</t>
  </si>
  <si>
    <t>ANALYST-9233 ( Map Testing GUI does not show all iterations when "Execute using 3.11..." is selected)</t>
  </si>
  <si>
    <t>No clarification</t>
  </si>
  <si>
    <t>Ran all the java standalone regression</t>
  </si>
  <si>
    <t>Code review has been done by Bestus, no review comments</t>
  </si>
  <si>
    <t>Analyst-9204</t>
  </si>
  <si>
    <t>no Impact since the issue is not reproduced</t>
  </si>
  <si>
    <t>Scenario 1:
Loaded the attached map
loaded the input 
there was no exception and the java transform was successful.
Scenario 2:
Changed the class-path and gave some invalid values.
loaded the map and the input  no exceptions was available.
Scenario 3:
Also changed the key files for various combinations
tried t load the map and the input no exceptions</t>
  </si>
  <si>
    <t>no review was done since the issue is not reproduced</t>
  </si>
  <si>
    <t>Analyst-9232</t>
  </si>
  <si>
    <t>we had some clarification about the occurrence of the fatal error scenarios checked with client and removed the fatal error</t>
  </si>
  <si>
    <t>no impact </t>
  </si>
  <si>
    <t>Loaded the attached map
Load the input 
and run the java map test.
No error was thrown.
If the GRF was false then the value was not outputted</t>
  </si>
  <si>
    <t>Test case failures</t>
  </si>
  <si>
    <t>No Need</t>
  </si>
  <si>
    <t>No Impact, Test case failures.</t>
  </si>
  <si>
    <t>Might hav no</t>
  </si>
  <si>
    <t>Tested by giving complex rules</t>
  </si>
  <si>
    <t>Analysis on Git working with eclipse EGIT and also modifying user name and committing it</t>
  </si>
  <si>
    <t>CVMS Sprint 053 20150102</t>
  </si>
  <si>
    <t>Standup meeting - -MAR / 2015</t>
  </si>
  <si>
    <t>Resolved</t>
  </si>
  <si>
    <t>Working with Bestus &amp; sharath for ANALYST-8237</t>
  </si>
</sst>
</file>

<file path=xl/styles.xml><?xml version="1.0" encoding="utf-8"?>
<styleSheet xmlns="http://schemas.openxmlformats.org/spreadsheetml/2006/main">
  <numFmts count="5">
    <numFmt numFmtId="164" formatCode="GENERAL"/>
    <numFmt numFmtId="165" formatCode="0"/>
    <numFmt numFmtId="166" formatCode="0%"/>
    <numFmt numFmtId="167" formatCode="D\ MMM\ YY"/>
    <numFmt numFmtId="168" formatCode="DD/MM/YY\ HH:MM"/>
  </numFmts>
  <fonts count="10">
    <font>
      <sz val="10"/>
      <name val="Arial"/>
      <family val="2"/>
    </font>
    <font>
      <sz val="10"/>
      <name val="Arial"/>
      <family val="0"/>
    </font>
    <font>
      <sz val="10"/>
      <name val="Arial"/>
      <family val="0"/>
    </font>
    <font>
      <sz val="10"/>
      <name val="Arial"/>
      <family val="0"/>
    </font>
    <font>
      <sz val="11"/>
      <color rgb="FF000000"/>
      <name val="Calibri"/>
      <family val="2"/>
    </font>
    <font>
      <sz val="10"/>
      <color rgb="FF000000"/>
      <name val="MS Sans Serif"/>
      <family val="2"/>
    </font>
    <font>
      <b val="true"/>
      <sz val="10"/>
      <name val="Arial"/>
      <family val="2"/>
    </font>
    <font>
      <b val="true"/>
      <sz val="11"/>
      <color rgb="FF000000"/>
      <name val="Calibri"/>
      <family val="2"/>
    </font>
    <font>
      <b val="true"/>
      <sz val="10"/>
      <name val="Century Gothic"/>
      <family val="2"/>
    </font>
    <font>
      <sz val="10"/>
      <name val="Century Gothic"/>
      <family val="2"/>
    </font>
  </fonts>
  <fills count="7">
    <fill>
      <patternFill patternType="none"/>
    </fill>
    <fill>
      <patternFill patternType="gray125"/>
    </fill>
    <fill>
      <patternFill patternType="solid">
        <fgColor rgb="FF969696"/>
        <bgColor rgb="FF808080"/>
      </patternFill>
    </fill>
    <fill>
      <patternFill patternType="solid">
        <fgColor rgb="FFC0C0C0"/>
        <bgColor rgb="FFCCCCFF"/>
      </patternFill>
    </fill>
    <fill>
      <patternFill patternType="solid">
        <fgColor rgb="FFFFCC00"/>
        <bgColor rgb="FFFFFF00"/>
      </patternFill>
    </fill>
    <fill>
      <patternFill patternType="solid">
        <fgColor rgb="FFFFFFCC"/>
        <bgColor rgb="FFFFFFFF"/>
      </patternFill>
    </fill>
    <fill>
      <patternFill patternType="solid">
        <fgColor rgb="FFFFFF00"/>
        <bgColor rgb="FFFFFF00"/>
      </patternFill>
    </fill>
  </fills>
  <borders count="24">
    <border diagonalUp="false" diagonalDown="false">
      <left/>
      <right/>
      <top/>
      <bottom/>
      <diagonal/>
    </border>
    <border diagonalUp="false" diagonalDown="false">
      <left style="thin">
        <color rgb="FF3C3C3C"/>
      </left>
      <right/>
      <top style="thin">
        <color rgb="FF3C3C3C"/>
      </top>
      <bottom style="thin">
        <color rgb="FF3C3C3C"/>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medium"/>
      <bottom/>
      <diagonal/>
    </border>
    <border diagonalUp="false" diagonalDown="false">
      <left style="thin"/>
      <right style="medium"/>
      <top style="medium"/>
      <bottom/>
      <diagonal/>
    </border>
    <border diagonalUp="false" diagonalDown="false">
      <left style="medium"/>
      <right style="thin"/>
      <top style="thin"/>
      <bottom style="thin"/>
      <diagonal/>
    </border>
    <border diagonalUp="false" diagonalDown="false">
      <left style="thin"/>
      <right style="medium"/>
      <top/>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top style="thin"/>
      <bottom/>
      <diagonal/>
    </border>
    <border diagonalUp="false" diagonalDown="false">
      <left style="thin">
        <color rgb="FFFFFFFF"/>
      </left>
      <right style="thin"/>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style="thin"/>
      <bottom style="thin"/>
      <diagonal/>
    </border>
    <border diagonalUp="false" diagonalDown="false">
      <left style="thin">
        <color rgb="FFFFFFFF"/>
      </left>
      <right/>
      <top style="thin"/>
      <bottom/>
      <diagonal/>
    </border>
    <border diagonalUp="false" diagonalDown="false">
      <left/>
      <right/>
      <top style="thin"/>
      <bottom/>
      <diagonal/>
    </border>
    <border diagonalUp="false" diagonalDown="false">
      <left/>
      <right/>
      <top style="thin"/>
      <bottom style="thin"/>
      <diagonal/>
    </border>
  </borders>
  <cellStyleXfs count="3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left" vertical="center" textRotation="0" wrapText="false" indent="0" shrinkToFit="false"/>
    </xf>
    <xf numFmtId="164" fontId="6" fillId="0" borderId="0" applyFont="true" applyBorder="false" applyAlignment="true" applyProtection="false">
      <alignment horizontal="left" vertical="center" textRotation="0" wrapText="false" indent="0" shrinkToFit="false"/>
    </xf>
    <xf numFmtId="164" fontId="6" fillId="0" borderId="0" applyFont="true" applyBorder="false" applyAlignment="true" applyProtection="false">
      <alignment horizontal="general" vertical="center" textRotation="0" wrapText="false" indent="0" shrinkToFit="false"/>
    </xf>
  </cellStyleXfs>
  <cellXfs count="7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28" applyFont="false" applyBorder="false" applyAlignment="true" applyProtection="false">
      <alignment horizontal="general" vertical="bottom" textRotation="0" wrapText="false" indent="0" shrinkToFit="false"/>
      <protection locked="true" hidden="false"/>
    </xf>
    <xf numFmtId="164" fontId="7" fillId="2" borderId="1" xfId="28" applyFont="true" applyBorder="true" applyAlignment="true" applyProtection="false">
      <alignment horizontal="center" vertical="bottom" textRotation="0" wrapText="false" indent="0" shrinkToFit="false"/>
      <protection locked="true" hidden="false"/>
    </xf>
    <xf numFmtId="164" fontId="7" fillId="3" borderId="2" xfId="28"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8" fillId="4" borderId="2" xfId="21" applyFont="true" applyBorder="true" applyAlignment="true" applyProtection="false">
      <alignment horizontal="left" vertical="top" textRotation="0" wrapText="true" indent="0" shrinkToFit="false"/>
      <protection locked="true" hidden="false"/>
    </xf>
    <xf numFmtId="164" fontId="8" fillId="4" borderId="2" xfId="21"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5" fontId="9" fillId="0" borderId="2" xfId="0" applyFont="true" applyBorder="true" applyAlignment="true" applyProtection="false">
      <alignment horizontal="justify" vertical="top" textRotation="0" wrapText="tru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justify" vertical="top" textRotation="0" wrapText="true" indent="0" shrinkToFit="false"/>
      <protection locked="true" hidden="false"/>
    </xf>
    <xf numFmtId="164" fontId="9" fillId="0" borderId="2" xfId="0" applyFont="true" applyBorder="true" applyAlignment="true" applyProtection="false">
      <alignment horizontal="justify" vertical="top" textRotation="0" wrapText="true" indent="0" shrinkToFit="false"/>
      <protection locked="true" hidden="false"/>
    </xf>
    <xf numFmtId="164" fontId="9" fillId="0" borderId="2" xfId="0" applyFont="true" applyBorder="true" applyAlignment="true" applyProtection="false">
      <alignment horizontal="justify" vertical="top" textRotation="0" wrapText="true" indent="0" shrinkToFit="false"/>
      <protection locked="true" hidden="false"/>
    </xf>
    <xf numFmtId="166" fontId="9"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center" vertical="top" textRotation="0" wrapText="true" indent="0" shrinkToFit="false"/>
      <protection locked="true" hidden="false"/>
    </xf>
    <xf numFmtId="165" fontId="9" fillId="0" borderId="2"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justify"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5" fontId="9" fillId="0" borderId="0" xfId="0" applyFont="true" applyBorder="true" applyAlignment="true" applyProtection="false">
      <alignment horizontal="center" vertical="top" textRotation="0" wrapText="true" indent="0" shrinkToFit="false"/>
      <protection locked="true" hidden="false"/>
    </xf>
    <xf numFmtId="164" fontId="6" fillId="3" borderId="4" xfId="0" applyFont="true" applyBorder="true" applyAlignment="true" applyProtection="false">
      <alignment horizontal="center" vertical="bottom" textRotation="0" wrapText="false" indent="0" shrinkToFit="false"/>
      <protection locked="true" hidden="false"/>
    </xf>
    <xf numFmtId="164" fontId="6" fillId="3" borderId="4" xfId="0" applyFont="true" applyBorder="tru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5" borderId="4" xfId="0" applyFont="false" applyBorder="true" applyAlignment="true" applyProtection="false">
      <alignment horizontal="general"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0" fillId="6" borderId="5" xfId="0" applyFont="false" applyBorder="true" applyAlignment="tru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6" fillId="3" borderId="4" xfId="0" applyFont="true" applyBorder="true" applyAlignment="true" applyProtection="false">
      <alignment horizontal="center" vertical="bottom" textRotation="0" wrapText="tru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6" xfId="30" applyFont="true" applyBorder="true" applyAlignment="false" applyProtection="false">
      <alignment horizontal="general" vertical="center" textRotation="0" wrapText="false" indent="0" shrinkToFit="false"/>
      <protection locked="true" hidden="false"/>
    </xf>
    <xf numFmtId="164" fontId="0" fillId="0" borderId="7" xfId="30" applyFont="false" applyBorder="true" applyAlignment="false" applyProtection="false">
      <alignment horizontal="general" vertical="center" textRotation="0" wrapText="false" indent="0" shrinkToFit="false"/>
      <protection locked="true" hidden="false"/>
    </xf>
    <xf numFmtId="164" fontId="0" fillId="0" borderId="8" xfId="32" applyFont="true" applyBorder="true" applyAlignment="false" applyProtection="false">
      <alignment horizontal="general" vertical="center" textRotation="0" wrapText="false" indent="0" shrinkToFit="false"/>
      <protection locked="true" hidden="false"/>
    </xf>
    <xf numFmtId="164" fontId="0" fillId="0" borderId="9" xfId="30" applyFont="false" applyBorder="true" applyAlignment="false" applyProtection="false">
      <alignment horizontal="general" vertical="center" textRotation="0" wrapText="false" indent="0" shrinkToFit="false"/>
      <protection locked="true" hidden="false"/>
    </xf>
    <xf numFmtId="164" fontId="0" fillId="0" borderId="10" xfId="33" applyFont="true" applyBorder="true" applyAlignment="false" applyProtection="false">
      <alignment horizontal="left" vertical="center" textRotation="0" wrapText="false" indent="0" shrinkToFit="false"/>
      <protection locked="true" hidden="false"/>
    </xf>
    <xf numFmtId="164" fontId="0" fillId="0" borderId="11" xfId="31" applyFont="false" applyBorder="true" applyAlignment="false" applyProtection="false">
      <alignment horizontal="general" vertical="center" textRotation="0" wrapText="false" indent="0" shrinkToFit="false"/>
      <protection locked="true" hidden="false"/>
    </xf>
    <xf numFmtId="164" fontId="0" fillId="0" borderId="12" xfId="33" applyFont="true" applyBorder="true" applyAlignment="false" applyProtection="false">
      <alignment horizontal="left" vertical="center" textRotation="0" wrapText="false" indent="0" shrinkToFit="false"/>
      <protection locked="true" hidden="false"/>
    </xf>
    <xf numFmtId="164" fontId="0" fillId="0" borderId="13" xfId="31" applyFont="false" applyBorder="true" applyAlignment="false" applyProtection="false">
      <alignment horizontal="general" vertical="center" textRotation="0" wrapText="false" indent="0" shrinkToFit="false"/>
      <protection locked="true" hidden="false"/>
    </xf>
    <xf numFmtId="164" fontId="0" fillId="0" borderId="9" xfId="31" applyFont="false" applyBorder="true" applyAlignment="false" applyProtection="false">
      <alignment horizontal="general" vertical="center" textRotation="0" wrapText="false" indent="0" shrinkToFit="false"/>
      <protection locked="true" hidden="false"/>
    </xf>
    <xf numFmtId="164" fontId="6" fillId="0" borderId="14" xfId="34" applyFont="true" applyBorder="true" applyAlignment="false" applyProtection="false">
      <alignment horizontal="left" vertical="center" textRotation="0" wrapText="false" indent="0" shrinkToFit="false"/>
      <protection locked="true" hidden="false"/>
    </xf>
    <xf numFmtId="164" fontId="6" fillId="0" borderId="15" xfId="35" applyFont="false" applyBorder="true" applyAlignment="false" applyProtection="false">
      <alignment horizontal="general" vertical="center" textRotation="0" wrapText="false" indent="0" shrinkToFit="false"/>
      <protection locked="true" hidden="false"/>
    </xf>
    <xf numFmtId="164" fontId="0" fillId="0" borderId="16" xfId="0" applyFont="false" applyBorder="true" applyAlignment="tru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false" indent="0" shrinkToFit="false"/>
      <protection locked="true" hidden="false"/>
    </xf>
    <xf numFmtId="164" fontId="0" fillId="0" borderId="17" xfId="0" applyFont="false" applyBorder="true" applyAlignment="true" applyProtection="false">
      <alignment horizontal="general" vertical="bottom" textRotation="0" wrapText="false" indent="0" shrinkToFit="false"/>
      <protection locked="true" hidden="false"/>
    </xf>
    <xf numFmtId="164" fontId="0" fillId="0" borderId="18" xfId="0" applyFont="true" applyBorder="true" applyAlignment="true" applyProtection="false">
      <alignment horizontal="general" vertical="bottom" textRotation="0" wrapText="false" indent="0" shrinkToFit="false"/>
      <protection locked="true" hidden="false"/>
    </xf>
    <xf numFmtId="164" fontId="0" fillId="0" borderId="16" xfId="0" applyFont="false" applyBorder="true" applyAlignment="tru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false" indent="0" shrinkToFit="false"/>
      <protection locked="true" hidden="false"/>
    </xf>
    <xf numFmtId="164" fontId="0" fillId="0" borderId="19" xfId="0" applyFont="false" applyBorder="true" applyAlignment="tru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general" vertical="bottom" textRotation="0" wrapText="false" indent="0" shrinkToFit="false"/>
      <protection locked="true" hidden="false"/>
    </xf>
    <xf numFmtId="164" fontId="0" fillId="0" borderId="22" xfId="0" applyFont="true" applyBorder="true" applyAlignment="tru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3" xfId="0" applyFont="false" applyBorder="tru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10" xfId="20" builtinId="54" customBuiltin="true"/>
    <cellStyle name="Normal 2" xfId="21" builtinId="54" customBuiltin="true"/>
    <cellStyle name="Normal 3" xfId="22" builtinId="54" customBuiltin="true"/>
    <cellStyle name="Normal 4" xfId="23" builtinId="54" customBuiltin="true"/>
    <cellStyle name="Normal 5" xfId="24" builtinId="54" customBuiltin="true"/>
    <cellStyle name="Normal 6" xfId="25" builtinId="54" customBuiltin="true"/>
    <cellStyle name="Normal 7" xfId="26" builtinId="54" customBuiltin="true"/>
    <cellStyle name="Normal 8" xfId="27" builtinId="54" customBuiltin="true"/>
    <cellStyle name="Normal 9" xfId="28" builtinId="54" customBuiltin="true"/>
    <cellStyle name="Norm੎੎" xfId="29" builtinId="54" customBuiltin="true"/>
    <cellStyle name="Pivot Table Corner" xfId="30" builtinId="54" customBuiltin="true"/>
    <cellStyle name="Pivot Table Value" xfId="31" builtinId="54" customBuiltin="true"/>
    <cellStyle name="Pivot Table Field" xfId="32" builtinId="54" customBuiltin="true"/>
    <cellStyle name="Pivot Table Category" xfId="33" builtinId="54" customBuiltin="true"/>
    <cellStyle name="Pivot Table Title" xfId="34" builtinId="54" customBuiltin="true"/>
    <cellStyle name="Pivot Table Result" xfId="35" builtinId="54" customBuiltin="true"/>
  </cellStyles>
  <dxfs count="10">
    <dxf>
      <font>
        <sz val="10"/>
        <name val="Arial"/>
        <family val="2"/>
      </font>
      <fill>
        <patternFill>
          <bgColor rgb="FFDD0806"/>
        </patternFill>
      </fill>
    </dxf>
    <dxf>
      <font>
        <sz val="10"/>
        <name val="Arial"/>
        <family val="2"/>
      </font>
      <fill>
        <patternFill>
          <bgColor rgb="FF1FB714"/>
        </patternFill>
      </fill>
    </dxf>
    <dxf>
      <font>
        <sz val="10"/>
        <name val="Arial"/>
        <family val="2"/>
      </font>
      <fill>
        <patternFill>
          <bgColor rgb="FFDD0806"/>
        </patternFill>
      </fill>
    </dxf>
    <dxf>
      <font>
        <sz val="10"/>
        <name val="Arial"/>
        <family val="2"/>
      </font>
      <fill>
        <patternFill>
          <bgColor rgb="FF1FB714"/>
        </patternFill>
      </fill>
    </dxf>
    <dxf>
      <font>
        <sz val="10"/>
        <name val="Arial"/>
        <family val="2"/>
      </font>
      <fill>
        <patternFill>
          <bgColor rgb="FFDD0806"/>
        </patternFill>
      </fill>
    </dxf>
    <dxf>
      <font>
        <sz val="10"/>
        <name val="Arial"/>
        <family val="2"/>
      </font>
      <fill>
        <patternFill>
          <bgColor rgb="FF1FB714"/>
        </patternFill>
      </fill>
    </dxf>
    <dxf>
      <font>
        <sz val="10"/>
        <name val="Arial"/>
        <family val="2"/>
      </font>
      <fill>
        <patternFill>
          <bgColor rgb="FF1FB714"/>
        </patternFill>
      </fill>
    </dxf>
    <dxf>
      <font>
        <sz val="10"/>
        <name val="Arial"/>
        <family val="2"/>
      </font>
      <fill>
        <patternFill>
          <bgColor rgb="FF1FB714"/>
        </patternFill>
      </fill>
    </dxf>
    <dxf>
      <font>
        <sz val="10"/>
        <name val="Arial"/>
        <family val="2"/>
      </font>
      <fill>
        <patternFill>
          <bgColor rgb="FFFF6600"/>
        </patternFill>
      </fill>
    </dxf>
    <dxf>
      <font>
        <sz val="10"/>
        <name val="Arial"/>
        <family val="2"/>
      </font>
      <fill>
        <patternFill>
          <bgColor rgb="FFFFCC00"/>
        </patternFill>
      </fill>
    </dxf>
  </dxf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pivotTables/pivotTable1.xml><?xml version="1.0" encoding="utf-8"?>
<pivotTableDefinition xmlns="http://schemas.openxmlformats.org/spreadsheetml/2006/main" name="PivotTable3" cacheId="0" dataOnRows="true" dataPosition="65535" autoFormatId="1" dataCaption="Data" enableDrill="true" rowGrandTotals="true" colGrandTotals="true">
  <location ref="A39:E43" firstHeaderRow="38" firstDataRow="40" firstDataCol="1" rowPageCount="3" colPageCount="4"/>
  <rowFields count="1"/>
  <colFields count="1"/>
  <dataFields count="4"/>
</pivotTableDefinition>
</file>

<file path=xl/pivotTables/pivotTable2.xml><?xml version="1.0" encoding="utf-8"?>
<pivotTableDefinition xmlns="http://schemas.openxmlformats.org/spreadsheetml/2006/main" name="PivotTable1" cacheId="1" dataOnRows="false" dataPosition="65535" autoFormatId="1" dataCaption="Data" enableDrill="true" rowGrandTotals="true" colGrandTotals="true">
  <location ref="A4:B15" firstHeaderRow="5" firstDataRow="5" firstDataCol="1" rowPageCount="10" colPageCount="1"/>
  <rowFields count="1"/>
  <dataFields count="1"/>
</pivotTableDefinition>
</file>

<file path=xl/pivotTables/pivotTable3.xml><?xml version="1.0" encoding="utf-8"?>
<pivotTableDefinition xmlns="http://schemas.openxmlformats.org/spreadsheetml/2006/main" name="PivotTable2" cacheId="0" dataOnRows="true" dataPosition="65535" autoFormatId="1" dataCaption="Data" enableDrill="true" rowGrandTotals="true" colGrandTotals="true">
  <location ref="A21:C32" firstHeaderRow="20" firstDataRow="22" firstDataCol="1" rowPageCount="10" colPageCount="2"/>
  <rowFields count="1"/>
  <colFields count="1"/>
  <dataFields count="2"/>
</pivotTableDefinition>
</file>

<file path=xl/worksheets/_rels/sheet3.xml.rels><?xml version="1.0" encoding="UTF-8"?>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5"/>
  <cols>
    <col collapsed="false" hidden="false" max="1" min="1" style="1" width="17.1275510204082"/>
    <col collapsed="false" hidden="false" max="2" min="2" style="1" width="17.8367346938776"/>
    <col collapsed="false" hidden="false" max="3" min="3" style="1" width="21.1224489795918"/>
    <col collapsed="false" hidden="false" max="4" min="4" style="1" width="23.6887755102041"/>
    <col collapsed="false" hidden="false" max="5" min="5" style="1" width="30.6785714285714"/>
    <col collapsed="false" hidden="false" max="257" min="6" style="1" width="9.13265306122449"/>
    <col collapsed="false" hidden="false" max="1025" min="258" style="0" width="9.13265306122449"/>
  </cols>
  <sheetData>
    <row r="1" customFormat="false" ht="15" hidden="false" customHeight="false" outlineLevel="0" collapsed="false">
      <c r="A1" s="2" t="s">
        <v>0</v>
      </c>
      <c r="B1" s="2"/>
      <c r="C1" s="2"/>
    </row>
    <row r="2" customFormat="false" ht="15" hidden="false" customHeight="false" outlineLevel="0" collapsed="false">
      <c r="A2" s="3" t="s">
        <v>1</v>
      </c>
      <c r="B2" s="3" t="s">
        <v>2</v>
      </c>
      <c r="C2" s="3" t="s">
        <v>3</v>
      </c>
    </row>
    <row r="3" customFormat="false" ht="15" hidden="false" customHeight="false" outlineLevel="0" collapsed="false">
      <c r="A3" s="4" t="str">
        <f aca="false">IF(MATCH("Red",Goals!$F$3:$F$6,0)&gt;0,"Red","Green")</f>
        <v>Red</v>
      </c>
      <c r="B3" s="4" t="e">
        <f aca="false">IF(MATCH("Red",Goals!$F$7:$F$8,0)&gt;0,"Red","Green")</f>
        <v>#N/A</v>
      </c>
      <c r="C3" s="4" t="str">
        <f aca="false">IF(MATCH("Green",Goals!$F$9:$F$11,0)&gt;0,"Green","Red")</f>
        <v>Green</v>
      </c>
    </row>
  </sheetData>
  <mergeCells count="1">
    <mergeCell ref="A1:C1"/>
  </mergeCells>
  <conditionalFormatting sqref="A3">
    <cfRule type="cellIs" priority="2" operator="equal" aboveAverage="0" equalAverage="0" bottom="0" percent="0" rank="0" text="" dxfId="0">
      <formula>"Red"</formula>
    </cfRule>
    <cfRule type="expression" priority="3" aboveAverage="0" equalAverage="0" bottom="0" percent="0" rank="0" text="" dxfId="1">
      <formula>"Green"</formula>
    </cfRule>
  </conditionalFormatting>
  <conditionalFormatting sqref="B3:C3">
    <cfRule type="cellIs" priority="4" operator="equal" aboveAverage="0" equalAverage="0" bottom="0" percent="0" rank="0" text="" dxfId="2">
      <formula>"Red"</formula>
    </cfRule>
  </conditionalFormatting>
  <conditionalFormatting sqref="B3">
    <cfRule type="cellIs" priority="5" operator="equal" aboveAverage="0" equalAverage="0" bottom="0" percent="0" rank="0" text="" dxfId="3">
      <formula>"Green"</formula>
    </cfRule>
  </conditionalFormatting>
  <conditionalFormatting sqref="A3">
    <cfRule type="cellIs" priority="6" operator="equal" aboveAverage="0" equalAverage="0" bottom="0" percent="0" rank="0" text="" dxfId="4">
      <formula>"Red"</formula>
    </cfRule>
  </conditionalFormatting>
  <conditionalFormatting sqref="A3">
    <cfRule type="cellIs" priority="7" operator="equal" aboveAverage="0" equalAverage="0" bottom="0" percent="0" rank="0" text="" dxfId="5">
      <formula>"Green"</formula>
    </cfRule>
  </conditionalFormatting>
  <conditionalFormatting sqref="C3">
    <cfRule type="cellIs" priority="8" operator="equal" aboveAverage="0" equalAverage="0" bottom="0" percent="0" rank="0" text="" dxfId="6">
      <formula>"Green"</formula>
    </cfRule>
  </conditionalFormatting>
  <printOptions headings="false" gridLines="false" gridLinesSet="true" horizontalCentered="false" verticalCentered="false"/>
  <pageMargins left="0.698611111111111" right="0.698611111111111"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K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2.75"/>
  <cols>
    <col collapsed="false" hidden="false" max="1" min="1" style="5" width="16.2704081632653"/>
    <col collapsed="false" hidden="false" max="2" min="2" style="5" width="22.265306122449"/>
    <col collapsed="false" hidden="false" max="3" min="3" style="5" width="9.41326530612245"/>
    <col collapsed="false" hidden="false" max="4" min="4" style="5" width="4.41836734693878"/>
    <col collapsed="false" hidden="false" max="5" min="5" style="5" width="10.1326530612245"/>
    <col collapsed="false" hidden="false" max="6" min="6" style="5" width="10.6989795918367"/>
    <col collapsed="false" hidden="false" max="7" min="7" style="5" width="26.2602040816327"/>
    <col collapsed="false" hidden="false" max="8" min="8" style="5" width="51.3673469387755"/>
    <col collapsed="false" hidden="false" max="9" min="9" style="5" width="15.2704081632653"/>
    <col collapsed="false" hidden="false" max="10" min="10" style="5" width="7.13775510204082"/>
    <col collapsed="false" hidden="false" max="11" min="11" style="5" width="9.28061224489796"/>
    <col collapsed="false" hidden="false" max="257" min="12" style="5" width="53.8010204081633"/>
    <col collapsed="false" hidden="false" max="1025" min="258" style="0" width="53.8010204081633"/>
  </cols>
  <sheetData>
    <row r="1" customFormat="false" ht="12.75" hidden="false" customHeight="false" outlineLevel="0" collapsed="false">
      <c r="A1" s="6" t="s">
        <v>4</v>
      </c>
      <c r="B1" s="6" t="str">
        <f aca="false">Data!L2</f>
        <v>Release 5.8.2</v>
      </c>
      <c r="C1" s="7"/>
      <c r="D1" s="7"/>
      <c r="E1" s="7"/>
      <c r="F1" s="7"/>
    </row>
    <row r="2" s="10" customFormat="true" ht="12.75" hidden="false" customHeight="false" outlineLevel="0" collapsed="false">
      <c r="A2" s="8" t="s">
        <v>5</v>
      </c>
      <c r="B2" s="9" t="s">
        <v>6</v>
      </c>
      <c r="C2" s="8" t="s">
        <v>7</v>
      </c>
      <c r="D2" s="8" t="s">
        <v>8</v>
      </c>
      <c r="E2" s="8" t="s">
        <v>9</v>
      </c>
      <c r="F2" s="8" t="s">
        <v>10</v>
      </c>
    </row>
    <row r="3" s="10" customFormat="true" ht="27" hidden="false" customHeight="true" outlineLevel="0" collapsed="false">
      <c r="A3" s="11" t="s">
        <v>1</v>
      </c>
      <c r="B3" s="12" t="s">
        <v>11</v>
      </c>
      <c r="C3" s="13" t="n">
        <v>100</v>
      </c>
      <c r="D3" s="13" t="s">
        <v>12</v>
      </c>
      <c r="E3" s="13" t="n">
        <f aca="false">COUNTIF(Data!E2:E141,"Closed")/COUNTA(Data!E2:E141)*100</f>
        <v>51.0204081632653</v>
      </c>
      <c r="F3" s="14" t="str">
        <f aca="false">IF(C3-E3&lt;=0,"Green",IF((C3-E3)&gt;10,"Red","Amber"))</f>
        <v>Red</v>
      </c>
      <c r="G3" s="15"/>
    </row>
    <row r="4" s="10" customFormat="true" ht="27" hidden="false" customHeight="false" outlineLevel="0" collapsed="false">
      <c r="A4" s="11"/>
      <c r="B4" s="12" t="s">
        <v>13</v>
      </c>
      <c r="C4" s="16" t="n">
        <v>20</v>
      </c>
      <c r="D4" s="16" t="s">
        <v>12</v>
      </c>
      <c r="E4" s="13" t="n">
        <f aca="false">(SUM(Data!P2:P141)-SUM(Data!O2:O141))/SUM(Data!O2:O141)*100</f>
        <v>1.01634486271242</v>
      </c>
      <c r="F4" s="14" t="str">
        <f aca="false">IF(E4&lt;=C4,IF(E4&lt;-C4,"Red","Green"),"Red")</f>
        <v>Green</v>
      </c>
    </row>
    <row r="5" s="10" customFormat="true" ht="13.5" hidden="false" customHeight="false" outlineLevel="0" collapsed="false">
      <c r="A5" s="11"/>
      <c r="B5" s="12" t="s">
        <v>14</v>
      </c>
      <c r="C5" s="16" t="n">
        <v>2</v>
      </c>
      <c r="D5" s="16" t="s">
        <v>8</v>
      </c>
      <c r="E5" s="13" t="n">
        <f aca="false">COUNTIF(Data!C2:C200,"DAA")</f>
        <v>8</v>
      </c>
      <c r="F5" s="14" t="str">
        <f aca="false">IF(E5&lt;=C5,IF(E5&lt;-C5,"Red","Green"),"Red")</f>
        <v>Red</v>
      </c>
    </row>
    <row r="6" s="10" customFormat="true" ht="40.5" hidden="false" customHeight="false" outlineLevel="0" collapsed="false">
      <c r="A6" s="11"/>
      <c r="B6" s="12" t="s">
        <v>15</v>
      </c>
      <c r="C6" s="17" t="s">
        <v>16</v>
      </c>
      <c r="D6" s="17" t="s">
        <v>8</v>
      </c>
      <c r="E6" s="13" t="str">
        <f aca="false">F39</f>
        <v>Green</v>
      </c>
      <c r="F6" s="14" t="str">
        <f aca="false">F39</f>
        <v>Green</v>
      </c>
    </row>
    <row r="7" s="10" customFormat="true" ht="81" hidden="false" customHeight="true" outlineLevel="0" collapsed="false">
      <c r="A7" s="11" t="s">
        <v>2</v>
      </c>
      <c r="B7" s="12" t="s">
        <v>17</v>
      </c>
      <c r="C7" s="18" t="s">
        <v>18</v>
      </c>
      <c r="D7" s="17" t="s">
        <v>8</v>
      </c>
      <c r="E7" s="11" t="str">
        <f aca="false">F28</f>
        <v>Green</v>
      </c>
      <c r="F7" s="19" t="str">
        <f aca="false">F28</f>
        <v>Green</v>
      </c>
    </row>
    <row r="8" s="10" customFormat="true" ht="54" hidden="false" customHeight="false" outlineLevel="0" collapsed="false">
      <c r="A8" s="11"/>
      <c r="B8" s="12" t="s">
        <v>19</v>
      </c>
      <c r="C8" s="17" t="s">
        <v>20</v>
      </c>
      <c r="D8" s="17" t="s">
        <v>8</v>
      </c>
      <c r="E8" s="11" t="str">
        <f aca="false">K28</f>
        <v>Green</v>
      </c>
      <c r="F8" s="14" t="str">
        <f aca="false">K28</f>
        <v>Green</v>
      </c>
    </row>
    <row r="9" s="10" customFormat="true" ht="13.5" hidden="false" customHeight="true" outlineLevel="0" collapsed="false">
      <c r="A9" s="19" t="s">
        <v>3</v>
      </c>
      <c r="B9" s="12" t="s">
        <v>21</v>
      </c>
      <c r="C9" s="17" t="n">
        <v>100</v>
      </c>
      <c r="D9" s="17" t="s">
        <v>12</v>
      </c>
      <c r="E9" s="11" t="str">
        <f aca="false">IF(F41&gt;B41,"Green","Red")</f>
        <v>Green</v>
      </c>
      <c r="F9" s="20" t="str">
        <f aca="false">E9</f>
        <v>Green</v>
      </c>
    </row>
    <row r="10" s="10" customFormat="true" ht="13.5" hidden="false" customHeight="false" outlineLevel="0" collapsed="false">
      <c r="A10" s="19"/>
      <c r="B10" s="12" t="s">
        <v>22</v>
      </c>
      <c r="C10" s="17" t="n">
        <v>100</v>
      </c>
      <c r="D10" s="17" t="s">
        <v>12</v>
      </c>
      <c r="E10" s="11" t="str">
        <f aca="false">IF(F42&gt;B42,"Green","Red")</f>
        <v>Green</v>
      </c>
      <c r="F10" s="14" t="str">
        <f aca="false">E10</f>
        <v>Green</v>
      </c>
    </row>
    <row r="11" s="10" customFormat="true" ht="13.5" hidden="false" customHeight="false" outlineLevel="0" collapsed="false">
      <c r="A11" s="19"/>
      <c r="B11" s="12" t="s">
        <v>23</v>
      </c>
      <c r="C11" s="17" t="n">
        <v>20</v>
      </c>
      <c r="D11" s="17" t="s">
        <v>12</v>
      </c>
      <c r="E11" s="13" t="n">
        <f aca="false">(((F41*80)-(SUM(Data!P2:P200)))/(F41*80))*100</f>
        <v>-81.8041666666667</v>
      </c>
      <c r="F11" s="14" t="str">
        <f aca="false">IF(E11&lt;=C4,IF(E11&lt;-C4,"Red","Green"),"Red")</f>
        <v>Red</v>
      </c>
    </row>
    <row r="12" customFormat="false" ht="13.5" hidden="false" customHeight="false" outlineLevel="0" collapsed="false">
      <c r="A12" s="21"/>
      <c r="B12" s="22"/>
      <c r="C12" s="21"/>
      <c r="D12" s="21"/>
      <c r="E12" s="21"/>
      <c r="F12" s="21"/>
      <c r="G12" s="21"/>
      <c r="H12" s="21"/>
      <c r="I12" s="21"/>
      <c r="J12" s="21"/>
      <c r="K12" s="23"/>
    </row>
    <row r="13" customFormat="false" ht="13.5" hidden="true" customHeight="false" outlineLevel="0" collapsed="false">
      <c r="A13" s="21"/>
      <c r="B13" s="22"/>
      <c r="C13" s="21"/>
      <c r="D13" s="21"/>
      <c r="E13" s="21"/>
      <c r="F13" s="21"/>
      <c r="G13" s="21"/>
      <c r="H13" s="21"/>
      <c r="I13" s="21"/>
      <c r="J13" s="21"/>
      <c r="K13" s="23"/>
    </row>
    <row r="14" customFormat="false" ht="13.5" hidden="true" customHeight="false" outlineLevel="0" collapsed="false">
      <c r="A14" s="21"/>
      <c r="B14" s="22"/>
      <c r="C14" s="21"/>
      <c r="D14" s="21"/>
      <c r="E14" s="21"/>
      <c r="F14" s="21"/>
      <c r="G14" s="21"/>
      <c r="H14" s="21"/>
      <c r="I14" s="21"/>
      <c r="J14" s="21"/>
      <c r="K14" s="23"/>
    </row>
    <row r="15" customFormat="false" ht="12.75" hidden="true" customHeight="false" outlineLevel="0" collapsed="false">
      <c r="A15" s="24" t="s">
        <v>24</v>
      </c>
      <c r="B15" s="24"/>
      <c r="C15" s="24"/>
      <c r="D15" s="24"/>
      <c r="E15" s="24"/>
      <c r="F15" s="24"/>
      <c r="G15" s="24"/>
      <c r="H15" s="25" t="s">
        <v>25</v>
      </c>
      <c r="I15" s="25"/>
      <c r="J15" s="25"/>
      <c r="K15" s="25"/>
    </row>
    <row r="16" customFormat="false" ht="12.75" hidden="true" customHeight="false" outlineLevel="0" collapsed="false">
      <c r="A16" s="26"/>
      <c r="B16" s="27" t="s">
        <v>7</v>
      </c>
      <c r="C16" s="27"/>
      <c r="D16" s="27"/>
      <c r="E16" s="27"/>
      <c r="F16" s="27" t="s">
        <v>9</v>
      </c>
      <c r="G16" s="27"/>
      <c r="H16" s="27" t="s">
        <v>7</v>
      </c>
      <c r="I16" s="27"/>
      <c r="J16" s="27"/>
      <c r="K16" s="27" t="s">
        <v>9</v>
      </c>
    </row>
    <row r="17" customFormat="false" ht="12.75" hidden="true" customHeight="false" outlineLevel="0" collapsed="false">
      <c r="A17" s="26" t="s">
        <v>26</v>
      </c>
      <c r="B17" s="27"/>
      <c r="C17" s="27"/>
      <c r="D17" s="27"/>
      <c r="E17" s="27"/>
      <c r="F17" s="27"/>
      <c r="G17" s="27"/>
      <c r="H17" s="27" t="n">
        <v>0</v>
      </c>
      <c r="I17" s="27"/>
      <c r="J17" s="27"/>
      <c r="K17" s="27" t="n">
        <f aca="false">COUNTIFS(Data!C2:C141,"Defect""bug",Data!F2:F141,"Blocker")</f>
        <v>0</v>
      </c>
    </row>
    <row r="18" customFormat="false" ht="12.75" hidden="true" customHeight="false" outlineLevel="0" collapsed="false">
      <c r="A18" s="26" t="s">
        <v>27</v>
      </c>
      <c r="B18" s="27" t="n">
        <v>0</v>
      </c>
      <c r="C18" s="27"/>
      <c r="D18" s="27"/>
      <c r="E18" s="27"/>
      <c r="F18" s="27" t="n">
        <f aca="false">COUNTIFS(Data!C2:C141,"Codereviewdefect",Data!F2:F141,"Major")</f>
        <v>0</v>
      </c>
      <c r="G18" s="27"/>
      <c r="H18" s="27" t="n">
        <v>2</v>
      </c>
      <c r="I18" s="27"/>
      <c r="J18" s="27"/>
      <c r="K18" s="27" t="n">
        <f aca="false">COUNTIFS(Data!C2:C141,"Defect""Bug",Data!F2:F141,"Major")</f>
        <v>0</v>
      </c>
    </row>
    <row r="19" customFormat="false" ht="12.75" hidden="true" customHeight="false" outlineLevel="0" collapsed="false">
      <c r="A19" s="26" t="s">
        <v>28</v>
      </c>
      <c r="B19" s="27" t="n">
        <v>2</v>
      </c>
      <c r="C19" s="27"/>
      <c r="D19" s="27"/>
      <c r="E19" s="27"/>
      <c r="F19" s="27" t="n">
        <f aca="false">COUNTIFS(Data!C2:C141,"Codereviewdefect",Data!F2:F141,"Minor")</f>
        <v>0</v>
      </c>
      <c r="G19" s="27"/>
      <c r="H19" s="27" t="n">
        <v>5</v>
      </c>
      <c r="I19" s="27"/>
      <c r="J19" s="27"/>
      <c r="K19" s="27" t="n">
        <f aca="false">COUNTIFS(Data!C2:C141,"Defect",Data!F2:F141,"Minor Impact")</f>
        <v>0</v>
      </c>
    </row>
    <row r="20" customFormat="false" ht="12.75" hidden="true" customHeight="false" outlineLevel="0" collapsed="false">
      <c r="A20" s="26" t="s">
        <v>29</v>
      </c>
      <c r="B20" s="27" t="n">
        <v>0</v>
      </c>
      <c r="C20" s="27"/>
      <c r="D20" s="27"/>
      <c r="E20" s="27"/>
      <c r="F20" s="27" t="n">
        <f aca="false">COUNTIFS(Data!C2:C141,"Codereviewdefect",Data!F2:F141,"Cosmetic")</f>
        <v>0</v>
      </c>
      <c r="G20" s="27"/>
      <c r="H20" s="27" t="n">
        <v>10</v>
      </c>
      <c r="I20" s="27"/>
      <c r="J20" s="27"/>
      <c r="K20" s="27" t="n">
        <f aca="false">COUNTIFS(Data!C1:C141,"Defect",Data!F1:F141,"CosmeticMinor")</f>
        <v>0</v>
      </c>
    </row>
    <row r="21" customFormat="false" ht="12.75" hidden="true" customHeight="false" outlineLevel="0" collapsed="false">
      <c r="A21" s="26"/>
      <c r="B21" s="28"/>
      <c r="C21" s="28"/>
      <c r="D21" s="28"/>
      <c r="E21" s="28"/>
      <c r="F21" s="28"/>
      <c r="G21" s="28"/>
      <c r="H21" s="28"/>
      <c r="I21" s="28"/>
      <c r="J21" s="28"/>
      <c r="K21" s="28"/>
    </row>
    <row r="22" customFormat="false" ht="12.75" hidden="true" customHeight="false" outlineLevel="0" collapsed="false">
      <c r="A22" s="26"/>
      <c r="B22" s="28"/>
      <c r="C22" s="28"/>
      <c r="D22" s="28"/>
      <c r="E22" s="28"/>
      <c r="F22" s="28"/>
      <c r="G22" s="28"/>
      <c r="H22" s="28" t="s">
        <v>30</v>
      </c>
      <c r="I22" s="28"/>
      <c r="J22" s="28"/>
      <c r="K22" s="29" t="n">
        <f aca="false">IF(H17=0,0,((K17-H17)/H17)*100)</f>
        <v>0</v>
      </c>
    </row>
    <row r="23" customFormat="false" ht="12.75" hidden="true" customHeight="false" outlineLevel="0" collapsed="false">
      <c r="A23" s="26"/>
      <c r="B23" s="28"/>
      <c r="C23" s="28"/>
      <c r="D23" s="28"/>
      <c r="E23" s="28"/>
      <c r="F23" s="28"/>
      <c r="G23" s="28"/>
      <c r="H23" s="29" t="s">
        <v>31</v>
      </c>
      <c r="I23" s="28"/>
      <c r="J23" s="28"/>
      <c r="K23" s="29" t="str">
        <f aca="false">IF(K22&lt;=0,"Green",IF(K22&gt;50,"Red","Amber"))</f>
        <v>Green</v>
      </c>
    </row>
    <row r="24" customFormat="false" ht="12.75" hidden="true" customHeight="false" outlineLevel="0" collapsed="false">
      <c r="A24" s="26"/>
      <c r="B24" s="29" t="s">
        <v>32</v>
      </c>
      <c r="C24" s="29"/>
      <c r="D24" s="29"/>
      <c r="E24" s="29"/>
      <c r="F24" s="29" t="n">
        <f aca="false">IF(B18=0,0,((F18-B18)/B18)*100)</f>
        <v>0</v>
      </c>
      <c r="G24" s="29"/>
      <c r="H24" s="29" t="s">
        <v>32</v>
      </c>
      <c r="I24" s="29"/>
      <c r="J24" s="29"/>
      <c r="K24" s="29" t="n">
        <f aca="false">IF(H18=0,0,((K18-H18)/H18)*100)</f>
        <v>-100</v>
      </c>
    </row>
    <row r="25" customFormat="false" ht="12.75" hidden="true" customHeight="false" outlineLevel="0" collapsed="false">
      <c r="A25" s="26"/>
      <c r="B25" s="29" t="s">
        <v>31</v>
      </c>
      <c r="C25" s="29"/>
      <c r="D25" s="29"/>
      <c r="E25" s="29"/>
      <c r="F25" s="29" t="str">
        <f aca="false">IF(F24&lt;=0,"Green",IF(F24&gt;50,"Red","Amber"))</f>
        <v>Green</v>
      </c>
      <c r="G25" s="29"/>
      <c r="H25" s="29" t="s">
        <v>31</v>
      </c>
      <c r="I25" s="29"/>
      <c r="J25" s="29"/>
      <c r="K25" s="29" t="str">
        <f aca="false">IF(K24&lt;=0,"Green",IF(K24&gt;50,"Red","Amber"))</f>
        <v>Green</v>
      </c>
    </row>
    <row r="26" customFormat="false" ht="12.75" hidden="true" customHeight="false" outlineLevel="0" collapsed="false">
      <c r="A26" s="26"/>
      <c r="B26" s="29" t="s">
        <v>33</v>
      </c>
      <c r="C26" s="29"/>
      <c r="D26" s="29"/>
      <c r="E26" s="29"/>
      <c r="F26" s="29" t="n">
        <f aca="false">IF(B19=0,0,((F19-B19)/B19)*100)</f>
        <v>-100</v>
      </c>
      <c r="G26" s="29"/>
      <c r="H26" s="29" t="s">
        <v>33</v>
      </c>
      <c r="I26" s="29"/>
      <c r="J26" s="29"/>
      <c r="K26" s="29" t="n">
        <f aca="false">IF(H19=0,0,((K19-H19)/H19)*100)</f>
        <v>-100</v>
      </c>
    </row>
    <row r="27" customFormat="false" ht="12.75" hidden="true" customHeight="false" outlineLevel="0" collapsed="false">
      <c r="A27" s="26"/>
      <c r="B27" s="29" t="s">
        <v>31</v>
      </c>
      <c r="C27" s="29"/>
      <c r="D27" s="29"/>
      <c r="E27" s="29"/>
      <c r="F27" s="29" t="str">
        <f aca="false">IF(F26&lt;=0,"Green",IF(F26&gt;50,"Red","Amber"))</f>
        <v>Green</v>
      </c>
      <c r="G27" s="29"/>
      <c r="H27" s="29" t="s">
        <v>31</v>
      </c>
      <c r="I27" s="29"/>
      <c r="J27" s="29"/>
      <c r="K27" s="29" t="str">
        <f aca="false">IF(K26&lt;=0,"Green",IF(K26&gt;50,"Red","Amber"))</f>
        <v>Green</v>
      </c>
    </row>
    <row r="28" customFormat="false" ht="12.75" hidden="true" customHeight="false" outlineLevel="0" collapsed="false">
      <c r="A28" s="26"/>
      <c r="B28" s="29" t="s">
        <v>34</v>
      </c>
      <c r="C28" s="29"/>
      <c r="D28" s="29"/>
      <c r="E28" s="29"/>
      <c r="F28" s="29" t="str">
        <f aca="false">IF(F24&lt;=0,IF(F26&lt;=0,"Green",IF(F26&gt;=100,"Red","Amber")),IF(F24&gt;=100,"Red",(IF(F24&gt;0,IF(F26&gt;=100,"Red","Amber")))))</f>
        <v>Green</v>
      </c>
      <c r="G28" s="29"/>
      <c r="H28" s="29" t="s">
        <v>34</v>
      </c>
      <c r="I28" s="29"/>
      <c r="J28" s="29"/>
      <c r="K28" s="29" t="str">
        <f aca="false">IF(K24&lt;=0,IF(K26&lt;=0,"Green",IF(K26&gt;=100,"Red","Amber")),IF(K24&gt;=100,"Red",(IF(K24&gt;0,IF(K26&gt;=100,"Red","Amber")))))</f>
        <v>Green</v>
      </c>
    </row>
    <row r="30" customFormat="false" ht="12.75" hidden="true" customHeight="false" outlineLevel="0" collapsed="false">
      <c r="A30" s="24" t="s">
        <v>35</v>
      </c>
      <c r="B30" s="24"/>
      <c r="C30" s="24"/>
      <c r="D30" s="24"/>
      <c r="E30" s="24"/>
      <c r="F30" s="24"/>
      <c r="G30" s="30"/>
      <c r="H30" s="31" t="s">
        <v>36</v>
      </c>
      <c r="I30" s="31" t="s">
        <v>37</v>
      </c>
    </row>
    <row r="31" customFormat="false" ht="12.75" hidden="true" customHeight="false" outlineLevel="0" collapsed="false">
      <c r="A31" s="26"/>
      <c r="B31" s="27" t="s">
        <v>7</v>
      </c>
      <c r="C31" s="27"/>
      <c r="D31" s="27"/>
      <c r="E31" s="27"/>
      <c r="F31" s="27" t="s">
        <v>9</v>
      </c>
      <c r="G31" s="32"/>
      <c r="H31" s="33" t="s">
        <v>38</v>
      </c>
      <c r="I31" s="34" t="n">
        <v>20</v>
      </c>
    </row>
    <row r="32" customFormat="false" ht="12.75" hidden="true" customHeight="false" outlineLevel="0" collapsed="false">
      <c r="A32" s="26" t="s">
        <v>27</v>
      </c>
      <c r="B32" s="27" t="n">
        <v>0</v>
      </c>
      <c r="C32" s="27"/>
      <c r="D32" s="27"/>
      <c r="E32" s="27"/>
      <c r="F32" s="27" t="n">
        <f aca="false">COUNTIFS(Data!C2:C153,"escalation",Data!F2:F153,"Major")</f>
        <v>0</v>
      </c>
      <c r="G32" s="32"/>
      <c r="H32" s="34"/>
      <c r="I32" s="34"/>
    </row>
    <row r="33" customFormat="false" ht="12.75" hidden="true" customHeight="false" outlineLevel="0" collapsed="false">
      <c r="A33" s="26" t="s">
        <v>28</v>
      </c>
      <c r="B33" s="27" t="n">
        <v>2</v>
      </c>
      <c r="C33" s="27"/>
      <c r="D33" s="27"/>
      <c r="E33" s="27"/>
      <c r="F33" s="27" t="n">
        <f aca="false">COUNTIFS(Data!C2:C153,"Codereviewdefect",Data!F2:F153,"Minor")</f>
        <v>0</v>
      </c>
      <c r="G33" s="32"/>
      <c r="H33" s="34"/>
      <c r="I33" s="34"/>
    </row>
    <row r="34" customFormat="false" ht="12.75" hidden="true" customHeight="false" outlineLevel="0" collapsed="false">
      <c r="A34" s="26"/>
      <c r="B34" s="28"/>
      <c r="C34" s="28"/>
      <c r="D34" s="28"/>
      <c r="E34" s="28"/>
      <c r="F34" s="28"/>
      <c r="G34" s="28"/>
    </row>
    <row r="35" customFormat="false" ht="12.75" hidden="true" customHeight="false" outlineLevel="0" collapsed="false">
      <c r="A35" s="26"/>
      <c r="B35" s="29" t="s">
        <v>32</v>
      </c>
      <c r="C35" s="29"/>
      <c r="D35" s="29"/>
      <c r="E35" s="29"/>
      <c r="F35" s="29" t="n">
        <f aca="false">IF(B32=0,0,((F32-B32)/B32)*100)</f>
        <v>0</v>
      </c>
      <c r="G35" s="29"/>
    </row>
    <row r="36" customFormat="false" ht="12.75" hidden="true" customHeight="false" outlineLevel="0" collapsed="false">
      <c r="A36" s="26"/>
      <c r="B36" s="29" t="s">
        <v>31</v>
      </c>
      <c r="C36" s="29"/>
      <c r="D36" s="29"/>
      <c r="E36" s="29"/>
      <c r="F36" s="29" t="str">
        <f aca="false">IF(F35&lt;=0,"Green",IF(F35&gt;50,"Red","Amber"))</f>
        <v>Green</v>
      </c>
      <c r="G36" s="29"/>
    </row>
    <row r="37" customFormat="false" ht="12.75" hidden="true" customHeight="false" outlineLevel="0" collapsed="false">
      <c r="A37" s="26"/>
      <c r="B37" s="29" t="s">
        <v>33</v>
      </c>
      <c r="C37" s="29"/>
      <c r="D37" s="29"/>
      <c r="E37" s="29"/>
      <c r="F37" s="29" t="n">
        <f aca="false">IF(B33=0,0,((F33-B33)/B33)*100)</f>
        <v>-100</v>
      </c>
      <c r="G37" s="29"/>
    </row>
    <row r="38" customFormat="false" ht="12.75" hidden="true" customHeight="false" outlineLevel="0" collapsed="false">
      <c r="A38" s="26"/>
      <c r="B38" s="29" t="s">
        <v>31</v>
      </c>
      <c r="C38" s="29"/>
      <c r="D38" s="29"/>
      <c r="E38" s="29"/>
      <c r="F38" s="29" t="str">
        <f aca="false">IF(F37&lt;=0,"Green",IF(F37&gt;50,"Red","Amber"))</f>
        <v>Green</v>
      </c>
      <c r="G38" s="29"/>
    </row>
    <row r="39" customFormat="false" ht="12.75" hidden="true" customHeight="false" outlineLevel="0" collapsed="false">
      <c r="A39" s="26"/>
      <c r="B39" s="29" t="s">
        <v>34</v>
      </c>
      <c r="C39" s="29"/>
      <c r="D39" s="29"/>
      <c r="E39" s="29"/>
      <c r="F39" s="29" t="str">
        <f aca="false">IF(F35&lt;=0,IF(F37&lt;=0,"Green",IF(F37&gt;=100,"Red","Amber")),IF(F35&gt;=100,"Red",(IF(F35&gt;0,IF(F37&gt;=100,"Red","Amber")))))</f>
        <v>Green</v>
      </c>
      <c r="G39" s="29"/>
    </row>
    <row r="40" customFormat="false" ht="12.75" hidden="true" customHeight="true" outlineLevel="0" collapsed="false">
      <c r="A40" s="35" t="s">
        <v>39</v>
      </c>
      <c r="B40" s="35"/>
      <c r="C40" s="35"/>
      <c r="D40" s="35"/>
      <c r="E40" s="35"/>
      <c r="F40" s="35"/>
      <c r="G40" s="35"/>
    </row>
    <row r="41" customFormat="false" ht="12.75" hidden="true" customHeight="false" outlineLevel="0" collapsed="false">
      <c r="A41" s="26" t="s">
        <v>40</v>
      </c>
      <c r="B41" s="36" t="n">
        <v>5</v>
      </c>
      <c r="C41" s="36" t="s">
        <v>41</v>
      </c>
      <c r="D41" s="36"/>
      <c r="E41" s="36"/>
      <c r="F41" s="36" t="n">
        <v>6</v>
      </c>
      <c r="G41" s="36"/>
    </row>
    <row r="42" customFormat="false" ht="12.75" hidden="true" customHeight="false" outlineLevel="0" collapsed="false">
      <c r="A42" s="26" t="s">
        <v>42</v>
      </c>
      <c r="B42" s="36" t="n">
        <v>5</v>
      </c>
      <c r="C42" s="36" t="s">
        <v>43</v>
      </c>
      <c r="D42" s="36"/>
      <c r="E42" s="36"/>
      <c r="F42" s="36" t="n">
        <v>5.5</v>
      </c>
      <c r="G42" s="36"/>
    </row>
    <row r="1048576" customFormat="false" ht="12.75" hidden="false" customHeight="false" outlineLevel="0" collapsed="false"/>
  </sheetData>
  <mergeCells count="6">
    <mergeCell ref="A3:A6"/>
    <mergeCell ref="A7:A8"/>
    <mergeCell ref="A9:A11"/>
    <mergeCell ref="A15:F15"/>
    <mergeCell ref="A30:F30"/>
    <mergeCell ref="A40:F40"/>
  </mergeCells>
  <conditionalFormatting sqref="K12:K13,F3:F11">
    <cfRule type="expression" priority="2" aboveAverage="0" equalAverage="0" bottom="0" percent="0" rank="0" text="" dxfId="0">
      <formula>NOT(ISERROR(SEARCH("Green",Goals!K12)))</formula>
    </cfRule>
  </conditionalFormatting>
  <conditionalFormatting sqref="F8,F10:F11,F3:F6">
    <cfRule type="expression" priority="3" aboveAverage="0" equalAverage="0" bottom="0" percent="0" rank="0" text="" dxfId="1">
      <formula>NOT(ISERROR(SEARCH("Red",Goals!F8)))</formula>
    </cfRule>
    <cfRule type="expression" priority="4" aboveAverage="0" equalAverage="0" bottom="0" percent="0" rank="0" text="" dxfId="2">
      <formula>NOT(ISERROR(SEARCH("Amber",Goals!F8)))</formula>
    </cfRule>
  </conditionalFormatting>
  <printOptions headings="false" gridLines="false" gridLinesSet="true" horizontalCentered="false" verticalCentered="false"/>
  <pageMargins left="0.698611111111111" right="0.698611111111111"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4:M43"/>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K49" activeCellId="0" sqref="K49"/>
    </sheetView>
  </sheetViews>
  <sheetFormatPr defaultRowHeight="12.75"/>
  <cols>
    <col collapsed="false" hidden="false" max="1" min="1" style="37" width="10.5561224489796"/>
    <col collapsed="false" hidden="false" max="2" min="2" style="37" width="9.41326530612245"/>
    <col collapsed="false" hidden="false" max="3" min="3" style="37" width="32.9642857142857"/>
    <col collapsed="false" hidden="false" max="4" min="4" style="37" width="20.8316326530612"/>
    <col collapsed="false" hidden="false" max="5" min="5" style="37" width="23.8316326530612"/>
    <col collapsed="false" hidden="false" max="6" min="6" style="37" width="20.8316326530612"/>
    <col collapsed="false" hidden="false" max="7" min="7" style="37" width="23.8316326530612"/>
    <col collapsed="false" hidden="false" max="8" min="8" style="37" width="9.41326530612245"/>
    <col collapsed="false" hidden="false" max="12" min="9" style="37" width="9.13265306122449"/>
    <col collapsed="false" hidden="false" max="13" min="13" style="37" width="21.6887755102041"/>
    <col collapsed="false" hidden="false" max="14" min="14" style="37" width="16.5510204081633"/>
    <col collapsed="false" hidden="false" max="15" min="15" style="37" width="20.265306122449"/>
    <col collapsed="false" hidden="false" max="31" min="16" style="37" width="15.984693877551"/>
    <col collapsed="false" hidden="false" max="32" min="32" style="37" width="10.5561224489796"/>
    <col collapsed="false" hidden="false" max="35" min="33" style="37" width="10.2755102040816"/>
    <col collapsed="false" hidden="false" max="36" min="36" style="37" width="12.8418367346939"/>
    <col collapsed="false" hidden="false" max="37" min="37" style="37" width="31.6785714285714"/>
    <col collapsed="false" hidden="false" max="38" min="38" style="37" width="34.3877551020408"/>
    <col collapsed="false" hidden="false" max="40" min="39" style="37" width="16.1275510204082"/>
    <col collapsed="false" hidden="false" max="41" min="41" style="37" width="18.8367346938776"/>
    <col collapsed="false" hidden="false" max="44" min="42" style="37" width="22.9744897959184"/>
    <col collapsed="false" hidden="false" max="45" min="45" style="37" width="25.8265306122449"/>
    <col collapsed="false" hidden="false" max="50" min="46" style="37" width="19.8367346938776"/>
    <col collapsed="false" hidden="false" max="51" min="51" style="37" width="22.5459183673469"/>
    <col collapsed="false" hidden="false" max="52" min="52" style="37" width="10.5561224489796"/>
    <col collapsed="false" hidden="false" max="257" min="53" style="37" width="9.13265306122449"/>
    <col collapsed="false" hidden="false" max="1025" min="258" style="0" width="9.13265306122449"/>
  </cols>
  <sheetData>
    <row r="4" customFormat="false" ht="12.75" hidden="false" customHeight="false" outlineLevel="0" collapsed="false">
      <c r="A4" s="38" t="s">
        <v>44</v>
      </c>
      <c r="B4" s="39"/>
      <c r="C4" s="5"/>
      <c r="D4" s="5"/>
      <c r="E4" s="5"/>
      <c r="F4" s="5"/>
      <c r="G4" s="5"/>
    </row>
    <row r="5" customFormat="false" ht="12.75" hidden="false" customHeight="false" outlineLevel="0" collapsed="false">
      <c r="A5" s="40" t="s">
        <v>45</v>
      </c>
      <c r="B5" s="41"/>
      <c r="C5" s="5"/>
      <c r="D5" s="5"/>
      <c r="E5" s="5"/>
      <c r="F5" s="5"/>
      <c r="G5" s="5"/>
    </row>
    <row r="6" customFormat="false" ht="12.75" hidden="false" customHeight="false" outlineLevel="0" collapsed="false">
      <c r="A6" s="42" t="s">
        <v>46</v>
      </c>
      <c r="B6" s="43" t="n">
        <v>2</v>
      </c>
      <c r="C6" s="5"/>
      <c r="D6" s="5"/>
      <c r="E6" s="5"/>
      <c r="F6" s="5"/>
      <c r="G6" s="5"/>
    </row>
    <row r="7" customFormat="false" ht="12.75" hidden="false" customHeight="false" outlineLevel="0" collapsed="false">
      <c r="A7" s="44" t="s">
        <v>47</v>
      </c>
      <c r="B7" s="45" t="n">
        <v>7</v>
      </c>
      <c r="C7" s="5"/>
      <c r="D7" s="5"/>
      <c r="E7" s="5"/>
      <c r="F7" s="5"/>
      <c r="G7" s="5"/>
    </row>
    <row r="8" customFormat="false" ht="12.75" hidden="false" customHeight="false" outlineLevel="0" collapsed="false">
      <c r="A8" s="44" t="s">
        <v>48</v>
      </c>
      <c r="B8" s="45" t="n">
        <v>63</v>
      </c>
      <c r="C8" s="5"/>
      <c r="D8" s="5"/>
      <c r="E8" s="5"/>
      <c r="F8" s="5"/>
      <c r="G8" s="5"/>
    </row>
    <row r="9" customFormat="false" ht="12.75" hidden="false" customHeight="false" outlineLevel="0" collapsed="false">
      <c r="A9" s="44" t="s">
        <v>49</v>
      </c>
      <c r="B9" s="45" t="n">
        <v>5</v>
      </c>
      <c r="C9" s="5"/>
      <c r="D9" s="5"/>
      <c r="E9" s="5"/>
      <c r="F9" s="5"/>
      <c r="G9" s="5"/>
    </row>
    <row r="10" customFormat="false" ht="12.75" hidden="false" customHeight="false" outlineLevel="0" collapsed="false">
      <c r="A10" s="44" t="s">
        <v>50</v>
      </c>
      <c r="B10" s="45" t="n">
        <v>8</v>
      </c>
      <c r="C10" s="5"/>
      <c r="D10" s="5"/>
      <c r="E10" s="5"/>
      <c r="F10" s="5"/>
      <c r="G10" s="5"/>
    </row>
    <row r="11" customFormat="false" ht="12.75" hidden="false" customHeight="false" outlineLevel="0" collapsed="false">
      <c r="A11" s="44" t="s">
        <v>51</v>
      </c>
      <c r="B11" s="45" t="n">
        <v>1</v>
      </c>
      <c r="C11" s="5"/>
      <c r="D11" s="5"/>
      <c r="E11" s="5"/>
      <c r="F11" s="5"/>
      <c r="G11" s="5"/>
    </row>
    <row r="12" customFormat="false" ht="12.75" hidden="false" customHeight="false" outlineLevel="0" collapsed="false">
      <c r="A12" s="44" t="s">
        <v>52</v>
      </c>
      <c r="B12" s="45" t="n">
        <v>9</v>
      </c>
      <c r="C12" s="5"/>
      <c r="D12" s="5"/>
      <c r="E12" s="5"/>
      <c r="F12" s="5"/>
      <c r="G12" s="5"/>
    </row>
    <row r="13" customFormat="false" ht="12.75" hidden="false" customHeight="false" outlineLevel="0" collapsed="false">
      <c r="A13" s="44" t="s">
        <v>53</v>
      </c>
      <c r="B13" s="45" t="n">
        <v>1</v>
      </c>
      <c r="C13" s="5"/>
      <c r="D13" s="5"/>
      <c r="E13" s="5"/>
      <c r="F13" s="5"/>
      <c r="G13" s="5"/>
    </row>
    <row r="14" customFormat="false" ht="12.75" hidden="false" customHeight="false" outlineLevel="0" collapsed="false">
      <c r="A14" s="44" t="s">
        <v>54</v>
      </c>
      <c r="B14" s="46" t="n">
        <v>2</v>
      </c>
      <c r="C14" s="5"/>
      <c r="D14" s="5"/>
      <c r="E14" s="5"/>
      <c r="F14" s="5"/>
      <c r="G14" s="5"/>
    </row>
    <row r="15" customFormat="false" ht="12.75" hidden="false" customHeight="false" outlineLevel="0" collapsed="false">
      <c r="A15" s="47" t="s">
        <v>55</v>
      </c>
      <c r="B15" s="48" t="n">
        <v>98</v>
      </c>
      <c r="C15" s="5"/>
      <c r="D15" s="5"/>
      <c r="E15" s="5"/>
      <c r="F15" s="5"/>
      <c r="G15" s="5"/>
    </row>
    <row r="16" customFormat="false" ht="12.75" hidden="false" customHeight="false" outlineLevel="0" collapsed="false">
      <c r="A16" s="5"/>
      <c r="B16" s="5"/>
      <c r="C16" s="5"/>
      <c r="D16" s="5"/>
      <c r="E16" s="5"/>
      <c r="F16" s="5"/>
      <c r="G16" s="5"/>
    </row>
    <row r="17" customFormat="false" ht="12.75" hidden="false" customHeight="false" outlineLevel="0" collapsed="false">
      <c r="A17" s="5"/>
      <c r="B17" s="5"/>
      <c r="C17" s="5"/>
      <c r="D17" s="5"/>
      <c r="E17" s="5"/>
      <c r="F17" s="5"/>
      <c r="G17" s="5"/>
    </row>
    <row r="21" customFormat="false" ht="12.75" hidden="false" customHeight="false" outlineLevel="0" collapsed="false">
      <c r="A21" s="49"/>
      <c r="B21" s="50" t="s">
        <v>56</v>
      </c>
      <c r="C21" s="51"/>
    </row>
    <row r="22" customFormat="false" ht="12.75" hidden="false" customHeight="false" outlineLevel="0" collapsed="false">
      <c r="A22" s="50" t="s">
        <v>45</v>
      </c>
      <c r="B22" s="49" t="s">
        <v>57</v>
      </c>
      <c r="C22" s="52" t="s">
        <v>58</v>
      </c>
    </row>
    <row r="23" customFormat="false" ht="12.75" hidden="false" customHeight="false" outlineLevel="0" collapsed="false">
      <c r="A23" s="49" t="s">
        <v>46</v>
      </c>
      <c r="B23" s="53" t="n">
        <v>16</v>
      </c>
      <c r="C23" s="54" t="n">
        <v>16</v>
      </c>
    </row>
    <row r="24" customFormat="false" ht="12.75" hidden="false" customHeight="false" outlineLevel="0" collapsed="false">
      <c r="A24" s="55" t="s">
        <v>47</v>
      </c>
      <c r="B24" s="56"/>
      <c r="C24" s="57" t="n">
        <v>0</v>
      </c>
    </row>
    <row r="25" customFormat="false" ht="12.75" hidden="false" customHeight="false" outlineLevel="0" collapsed="false">
      <c r="A25" s="55" t="s">
        <v>48</v>
      </c>
      <c r="B25" s="56" t="n">
        <v>770.5</v>
      </c>
      <c r="C25" s="57" t="n">
        <v>793.95</v>
      </c>
      <c r="H25" s="5"/>
      <c r="I25" s="5"/>
      <c r="J25" s="5"/>
      <c r="K25" s="5"/>
      <c r="L25" s="5"/>
      <c r="M25" s="5"/>
    </row>
    <row r="26" customFormat="false" ht="12.75" hidden="false" customHeight="false" outlineLevel="0" collapsed="false">
      <c r="A26" s="55" t="s">
        <v>49</v>
      </c>
      <c r="B26" s="56" t="n">
        <v>16.75</v>
      </c>
      <c r="C26" s="57" t="n">
        <v>1.5</v>
      </c>
      <c r="H26" s="5"/>
      <c r="I26" s="5"/>
      <c r="J26" s="5"/>
      <c r="K26" s="5"/>
      <c r="L26" s="5"/>
      <c r="M26" s="5"/>
    </row>
    <row r="27" customFormat="false" ht="12.75" hidden="false" customHeight="false" outlineLevel="0" collapsed="false">
      <c r="A27" s="55" t="s">
        <v>50</v>
      </c>
      <c r="B27" s="56"/>
      <c r="C27" s="57" t="n">
        <v>0</v>
      </c>
      <c r="H27" s="5"/>
      <c r="I27" s="5"/>
      <c r="J27" s="5"/>
      <c r="K27" s="5"/>
      <c r="L27" s="5"/>
      <c r="M27" s="5"/>
    </row>
    <row r="28" customFormat="false" ht="12.75" hidden="false" customHeight="false" outlineLevel="0" collapsed="false">
      <c r="A28" s="55" t="s">
        <v>51</v>
      </c>
      <c r="B28" s="56"/>
      <c r="C28" s="57" t="n">
        <v>0</v>
      </c>
      <c r="H28" s="5"/>
      <c r="I28" s="5"/>
      <c r="J28" s="5"/>
      <c r="K28" s="5"/>
      <c r="L28" s="5"/>
      <c r="M28" s="5"/>
    </row>
    <row r="29" customFormat="false" ht="12.75" hidden="false" customHeight="false" outlineLevel="0" collapsed="false">
      <c r="A29" s="55" t="s">
        <v>52</v>
      </c>
      <c r="B29" s="56" t="n">
        <v>48.13</v>
      </c>
      <c r="C29" s="57" t="n">
        <v>48.71</v>
      </c>
      <c r="H29" s="5"/>
      <c r="I29" s="5"/>
      <c r="J29" s="5"/>
      <c r="K29" s="5"/>
      <c r="L29" s="5"/>
      <c r="M29" s="5"/>
    </row>
    <row r="30" customFormat="false" ht="12.75" hidden="false" customHeight="false" outlineLevel="0" collapsed="false">
      <c r="A30" s="55" t="s">
        <v>53</v>
      </c>
      <c r="B30" s="56" t="n">
        <v>6</v>
      </c>
      <c r="C30" s="57" t="n">
        <v>6</v>
      </c>
      <c r="H30" s="5"/>
      <c r="I30" s="5"/>
      <c r="J30" s="5"/>
      <c r="K30" s="5"/>
      <c r="L30" s="5"/>
      <c r="M30" s="5"/>
    </row>
    <row r="31" customFormat="false" ht="12.75" hidden="false" customHeight="false" outlineLevel="0" collapsed="false">
      <c r="A31" s="55" t="s">
        <v>54</v>
      </c>
      <c r="B31" s="56" t="n">
        <v>6.5</v>
      </c>
      <c r="C31" s="57" t="n">
        <v>6.5</v>
      </c>
      <c r="H31" s="5"/>
      <c r="I31" s="5"/>
      <c r="J31" s="5"/>
      <c r="K31" s="5"/>
      <c r="L31" s="5"/>
      <c r="M31" s="5"/>
    </row>
    <row r="32" customFormat="false" ht="12.75" hidden="false" customHeight="false" outlineLevel="0" collapsed="false">
      <c r="A32" s="58" t="s">
        <v>59</v>
      </c>
      <c r="B32" s="59" t="n">
        <v>863.88</v>
      </c>
      <c r="C32" s="60" t="n">
        <v>872.66</v>
      </c>
      <c r="H32" s="5"/>
      <c r="I32" s="5"/>
      <c r="J32" s="5"/>
      <c r="K32" s="5"/>
      <c r="L32" s="5"/>
      <c r="M32" s="5"/>
    </row>
    <row r="33" customFormat="false" ht="12.75" hidden="false" customHeight="false" outlineLevel="0" collapsed="false">
      <c r="A33" s="5"/>
      <c r="B33" s="5"/>
      <c r="C33" s="5"/>
      <c r="H33" s="5"/>
      <c r="I33" s="5"/>
      <c r="J33" s="5"/>
      <c r="K33" s="5"/>
      <c r="L33" s="5"/>
      <c r="M33" s="5"/>
    </row>
    <row r="34" customFormat="false" ht="12.75" hidden="false" customHeight="false" outlineLevel="0" collapsed="false">
      <c r="A34" s="5"/>
      <c r="B34" s="5"/>
      <c r="C34" s="5"/>
      <c r="H34" s="5"/>
      <c r="I34" s="5"/>
      <c r="J34" s="5"/>
      <c r="K34" s="5"/>
      <c r="L34" s="5"/>
      <c r="M34" s="5"/>
    </row>
    <row r="35" customFormat="false" ht="12.75" hidden="false" customHeight="false" outlineLevel="0" collapsed="false">
      <c r="A35" s="5"/>
      <c r="B35" s="5"/>
      <c r="C35" s="5"/>
      <c r="H35" s="5"/>
      <c r="I35" s="5"/>
      <c r="J35" s="5"/>
      <c r="K35" s="5"/>
      <c r="L35" s="5"/>
      <c r="M35" s="5"/>
    </row>
    <row r="36" customFormat="false" ht="12.75" hidden="false" customHeight="false" outlineLevel="0" collapsed="false">
      <c r="H36" s="5"/>
      <c r="I36" s="5"/>
      <c r="J36" s="5"/>
      <c r="K36" s="5"/>
      <c r="L36" s="5"/>
      <c r="M36" s="5"/>
    </row>
    <row r="37" customFormat="false" ht="12.75" hidden="false" customHeight="false" outlineLevel="0" collapsed="false">
      <c r="E37" s="5"/>
      <c r="F37" s="5"/>
      <c r="G37" s="5"/>
      <c r="H37" s="5"/>
      <c r="I37" s="5"/>
      <c r="J37" s="5"/>
      <c r="K37" s="5"/>
      <c r="L37" s="5"/>
      <c r="M37" s="5"/>
    </row>
    <row r="38" customFormat="false" ht="12.75" hidden="false" customHeight="false" outlineLevel="0" collapsed="false">
      <c r="E38" s="5"/>
      <c r="F38" s="5"/>
      <c r="G38" s="5"/>
      <c r="H38" s="5"/>
      <c r="I38" s="5"/>
      <c r="J38" s="5"/>
      <c r="K38" s="5"/>
      <c r="L38" s="5"/>
      <c r="M38" s="5"/>
    </row>
    <row r="39" customFormat="false" ht="12.75" hidden="false" customHeight="false" outlineLevel="0" collapsed="false">
      <c r="A39" s="49"/>
      <c r="B39" s="50" t="s">
        <v>56</v>
      </c>
      <c r="C39" s="61"/>
      <c r="D39" s="61"/>
      <c r="E39" s="51"/>
      <c r="F39" s="5"/>
      <c r="G39" s="5"/>
      <c r="H39" s="5"/>
      <c r="I39" s="5"/>
      <c r="J39" s="5"/>
      <c r="K39" s="5"/>
      <c r="L39" s="5"/>
      <c r="M39" s="5"/>
    </row>
    <row r="40" customFormat="false" ht="12.75" hidden="false" customHeight="false" outlineLevel="0" collapsed="false">
      <c r="A40" s="50" t="s">
        <v>45</v>
      </c>
      <c r="B40" s="49" t="s">
        <v>44</v>
      </c>
      <c r="C40" s="62" t="s">
        <v>60</v>
      </c>
      <c r="D40" s="62" t="s">
        <v>61</v>
      </c>
      <c r="E40" s="52" t="s">
        <v>62</v>
      </c>
      <c r="I40" s="5"/>
      <c r="J40" s="5"/>
      <c r="K40" s="5"/>
      <c r="L40" s="5"/>
      <c r="M40" s="5"/>
    </row>
    <row r="41" customFormat="false" ht="12.75" hidden="false" customHeight="false" outlineLevel="0" collapsed="false">
      <c r="A41" s="49" t="s">
        <v>48</v>
      </c>
      <c r="B41" s="53" t="n">
        <v>63</v>
      </c>
      <c r="C41" s="63" t="n">
        <v>32</v>
      </c>
      <c r="D41" s="63" t="n">
        <v>34</v>
      </c>
      <c r="E41" s="54" t="n">
        <v>32</v>
      </c>
      <c r="I41" s="5"/>
      <c r="J41" s="5"/>
      <c r="K41" s="5"/>
      <c r="L41" s="5"/>
      <c r="M41" s="5"/>
    </row>
    <row r="42" customFormat="false" ht="12.75" hidden="false" customHeight="false" outlineLevel="0" collapsed="false">
      <c r="A42" s="55" t="s">
        <v>51</v>
      </c>
      <c r="B42" s="56" t="n">
        <v>1</v>
      </c>
      <c r="C42" s="64"/>
      <c r="D42" s="64" t="n">
        <v>1</v>
      </c>
      <c r="E42" s="57" t="n">
        <v>1</v>
      </c>
      <c r="I42" s="5"/>
      <c r="J42" s="5"/>
      <c r="K42" s="5"/>
      <c r="L42" s="5"/>
      <c r="M42" s="5"/>
    </row>
    <row r="43" customFormat="false" ht="12.75" hidden="false" customHeight="false" outlineLevel="0" collapsed="false">
      <c r="A43" s="58" t="s">
        <v>59</v>
      </c>
      <c r="B43" s="59" t="n">
        <v>64</v>
      </c>
      <c r="C43" s="65" t="n">
        <v>32</v>
      </c>
      <c r="D43" s="65" t="n">
        <v>35</v>
      </c>
      <c r="E43" s="60" t="n">
        <v>33</v>
      </c>
      <c r="I43" s="5"/>
      <c r="J43" s="5"/>
      <c r="K43" s="5"/>
      <c r="L43" s="5"/>
      <c r="M43"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true">
    <tabColor rgb="00FFFFFF"/>
    <pageSetUpPr fitToPage="false"/>
  </sheetPr>
  <dimension ref="A1:H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9" activeCellId="0" sqref="A59"/>
    </sheetView>
  </sheetViews>
  <sheetFormatPr defaultRowHeight="12.75"/>
  <cols>
    <col collapsed="false" hidden="false" max="1" min="1" style="5" width="31.1122448979592"/>
    <col collapsed="false" hidden="false" max="2" min="2" style="5" width="67.4948979591837"/>
    <col collapsed="false" hidden="false" max="3" min="3" style="5" width="17.1275510204082"/>
    <col collapsed="false" hidden="false" max="7" min="6" style="5" width="18.1224489795918"/>
    <col collapsed="false" hidden="false" max="8" min="8" style="5" width="22.6887755102041"/>
  </cols>
  <sheetData>
    <row r="1" customFormat="false" ht="12.75" hidden="false" customHeight="false" outlineLevel="0" collapsed="false">
      <c r="A1" s="66" t="s">
        <v>45</v>
      </c>
      <c r="B1" s="66" t="s">
        <v>63</v>
      </c>
      <c r="C1" s="66" t="s">
        <v>64</v>
      </c>
      <c r="D1" s="66" t="s">
        <v>65</v>
      </c>
      <c r="E1" s="66" t="s">
        <v>66</v>
      </c>
      <c r="F1" s="66" t="s">
        <v>67</v>
      </c>
      <c r="G1" s="66" t="s">
        <v>68</v>
      </c>
      <c r="H1" s="66" t="s">
        <v>69</v>
      </c>
    </row>
    <row r="2" customFormat="false" ht="12.75" hidden="true" customHeight="false" outlineLevel="0" collapsed="false">
      <c r="A2" s="5" t="str">
        <f aca="false">Data!C2</f>
        <v>Meetings</v>
      </c>
      <c r="B2" s="5" t="str">
        <f aca="false">Data!G2</f>
        <v>Retro Meeting</v>
      </c>
      <c r="C2" s="5" t="str">
        <f aca="false">Data!E2</f>
        <v>Closed</v>
      </c>
      <c r="D2" s="5" t="n">
        <f aca="false">Data!X2</f>
        <v>0</v>
      </c>
      <c r="E2" s="5" t="n">
        <f aca="false">Data!Z2</f>
        <v>0</v>
      </c>
      <c r="F2" s="5" t="n">
        <f aca="false">Data!AL2</f>
        <v>0</v>
      </c>
      <c r="G2" s="5" t="n">
        <f aca="false">Data!AK2</f>
        <v>0</v>
      </c>
      <c r="H2" s="5" t="n">
        <f aca="false">D2*E2</f>
        <v>0</v>
      </c>
    </row>
    <row r="3" customFormat="false" ht="12.75" hidden="true" customHeight="false" outlineLevel="0" collapsed="false">
      <c r="A3" s="5" t="str">
        <f aca="false">Data!C3</f>
        <v>Code Review</v>
      </c>
      <c r="B3" s="5" t="str">
        <f aca="false">Data!G3</f>
        <v>ANALYST-9217;</v>
      </c>
      <c r="C3" s="5" t="str">
        <f aca="false">Data!E3</f>
        <v>In Progress</v>
      </c>
      <c r="D3" s="5" t="n">
        <f aca="false">Data!X3</f>
        <v>0</v>
      </c>
      <c r="E3" s="5" t="n">
        <f aca="false">Data!Z3</f>
        <v>0</v>
      </c>
      <c r="F3" s="5" t="n">
        <f aca="false">Data!AL3</f>
        <v>0</v>
      </c>
      <c r="G3" s="5" t="n">
        <f aca="false">Data!AK3</f>
        <v>0</v>
      </c>
      <c r="H3" s="5" t="n">
        <f aca="false">D3*E3</f>
        <v>0</v>
      </c>
    </row>
    <row r="4" customFormat="false" ht="12.75" hidden="true" customHeight="false" outlineLevel="0" collapsed="false">
      <c r="A4" s="5" t="str">
        <f aca="false">Data!C4</f>
        <v>Bug</v>
      </c>
      <c r="B4" s="5" t="str">
        <f aca="false">Data!G4</f>
        <v>ANALYST-9217;</v>
      </c>
      <c r="C4" s="5" t="str">
        <f aca="false">Data!E4</f>
        <v>In Progress</v>
      </c>
      <c r="D4" s="5" t="n">
        <f aca="false">Data!X4</f>
        <v>0</v>
      </c>
      <c r="E4" s="5" t="n">
        <f aca="false">Data!Z4</f>
        <v>0</v>
      </c>
      <c r="F4" s="5" t="n">
        <f aca="false">Data!AL4</f>
        <v>0</v>
      </c>
      <c r="G4" s="5" t="n">
        <f aca="false">Data!AK4</f>
        <v>0</v>
      </c>
      <c r="H4" s="5" t="n">
        <f aca="false">D4*E4</f>
        <v>0</v>
      </c>
    </row>
    <row r="5" customFormat="false" ht="12.75" hidden="true" customHeight="false" outlineLevel="0" collapsed="false">
      <c r="A5" s="5" t="str">
        <f aca="false">Data!C6</f>
        <v>Bug</v>
      </c>
      <c r="B5" s="5" t="str">
        <f aca="false">Data!G6</f>
        <v>Analyst-9269</v>
      </c>
      <c r="C5" s="5" t="str">
        <f aca="false">Data!E6</f>
        <v>In Progress</v>
      </c>
      <c r="D5" s="5" t="n">
        <f aca="false">Data!X6</f>
        <v>0</v>
      </c>
      <c r="E5" s="5" t="n">
        <f aca="false">Data!Z6</f>
        <v>0</v>
      </c>
      <c r="F5" s="5" t="n">
        <f aca="false">Data!AL6</f>
        <v>0</v>
      </c>
      <c r="G5" s="5" t="n">
        <f aca="false">Data!AK6</f>
        <v>0</v>
      </c>
      <c r="H5" s="5" t="n">
        <f aca="false">D5*E5</f>
        <v>0</v>
      </c>
    </row>
    <row r="6" customFormat="false" ht="12.75" hidden="true" customHeight="false" outlineLevel="0" collapsed="false">
      <c r="A6" s="5" t="str">
        <f aca="false">Data!C7</f>
        <v>Code Review</v>
      </c>
      <c r="B6" s="5" t="str">
        <f aca="false">Data!G7</f>
        <v>ANALYST-9038;</v>
      </c>
      <c r="C6" s="5" t="str">
        <f aca="false">Data!E7</f>
        <v>In Progress</v>
      </c>
      <c r="D6" s="5" t="n">
        <f aca="false">Data!X7</f>
        <v>0</v>
      </c>
      <c r="E6" s="5" t="n">
        <f aca="false">Data!Z7</f>
        <v>0</v>
      </c>
      <c r="F6" s="5" t="n">
        <f aca="false">Data!AL7</f>
        <v>0</v>
      </c>
      <c r="G6" s="5" t="n">
        <f aca="false">Data!AK7</f>
        <v>0</v>
      </c>
      <c r="H6" s="5" t="n">
        <f aca="false">D6*E6</f>
        <v>0</v>
      </c>
    </row>
    <row r="7" customFormat="false" ht="12.75" hidden="true" customHeight="false" outlineLevel="0" collapsed="false">
      <c r="A7" s="5" t="str">
        <f aca="false">Data!C8</f>
        <v>Bug</v>
      </c>
      <c r="B7" s="5" t="str">
        <f aca="false">Data!G8</f>
        <v>ANALYST-9051;</v>
      </c>
      <c r="C7" s="5" t="str">
        <f aca="false">Data!E8</f>
        <v>In Progress</v>
      </c>
      <c r="D7" s="5" t="n">
        <f aca="false">Data!X8</f>
        <v>0</v>
      </c>
      <c r="E7" s="5" t="n">
        <f aca="false">Data!Z8</f>
        <v>0</v>
      </c>
      <c r="F7" s="5" t="n">
        <f aca="false">Data!AL8</f>
        <v>0</v>
      </c>
      <c r="G7" s="5" t="n">
        <f aca="false">Data!AK8</f>
        <v>0</v>
      </c>
      <c r="H7" s="5" t="n">
        <f aca="false">D7*E7</f>
        <v>0</v>
      </c>
    </row>
    <row r="8" customFormat="false" ht="12.75" hidden="true" customHeight="false" outlineLevel="0" collapsed="false">
      <c r="A8" s="5" t="str">
        <f aca="false">Data!C9</f>
        <v>Code Review</v>
      </c>
      <c r="B8" s="5" t="str">
        <f aca="false">Data!G9</f>
        <v>CODE REVIEW - ANALYST-9248 (Analyst does not complain at compile time when a group rule field is populated with a non-boolean)</v>
      </c>
      <c r="C8" s="5" t="str">
        <f aca="false">Data!E9</f>
        <v>New</v>
      </c>
      <c r="D8" s="5" t="n">
        <f aca="false">Data!X9</f>
        <v>0</v>
      </c>
      <c r="E8" s="5" t="n">
        <f aca="false">Data!Z9</f>
        <v>0</v>
      </c>
      <c r="F8" s="5" t="n">
        <f aca="false">Data!AL9</f>
        <v>0</v>
      </c>
      <c r="G8" s="5" t="n">
        <f aca="false">Data!AK9</f>
        <v>0</v>
      </c>
      <c r="H8" s="5" t="n">
        <f aca="false">D8*E8</f>
        <v>0</v>
      </c>
    </row>
    <row r="9" customFormat="false" ht="12.75" hidden="true" customHeight="false" outlineLevel="0" collapsed="false">
      <c r="A9" s="5" t="str">
        <f aca="false">Data!C10</f>
        <v>Bug</v>
      </c>
      <c r="B9" s="5" t="str">
        <f aca="false">Data!G10</f>
        <v>ANALYST-9248 (Analyst does not complain at compile time when a group rule field is populated with a non-boolean)</v>
      </c>
      <c r="C9" s="5" t="str">
        <f aca="false">Data!E10</f>
        <v>In Progress</v>
      </c>
      <c r="D9" s="5" t="n">
        <f aca="false">Data!X10</f>
        <v>0</v>
      </c>
      <c r="E9" s="5" t="n">
        <f aca="false">Data!Z10</f>
        <v>0</v>
      </c>
      <c r="F9" s="5" t="n">
        <f aca="false">Data!AL10</f>
        <v>0</v>
      </c>
      <c r="G9" s="5" t="n">
        <f aca="false">Data!AK10</f>
        <v>0</v>
      </c>
      <c r="H9" s="5" t="n">
        <f aca="false">D9*E9</f>
        <v>0</v>
      </c>
    </row>
    <row r="10" customFormat="false" ht="12.75" hidden="true" customHeight="false" outlineLevel="0" collapsed="false">
      <c r="A10" s="5" t="str">
        <f aca="false">Data!C11</f>
        <v>Bug</v>
      </c>
      <c r="B10" s="5" t="str">
        <f aca="false">Data!G11</f>
        <v>Leave on 26th March 2015</v>
      </c>
      <c r="C10" s="5" t="str">
        <f aca="false">Data!E11</f>
        <v>New</v>
      </c>
      <c r="D10" s="5" t="n">
        <f aca="false">Data!X11</f>
        <v>0</v>
      </c>
      <c r="E10" s="5" t="n">
        <f aca="false">Data!Z11</f>
        <v>0</v>
      </c>
      <c r="F10" s="5" t="n">
        <f aca="false">Data!AL11</f>
        <v>0</v>
      </c>
      <c r="G10" s="5" t="str">
        <f aca="false">Data!AK11</f>
        <v>Not Applicable</v>
      </c>
      <c r="H10" s="5" t="n">
        <f aca="false">D10*E10</f>
        <v>0</v>
      </c>
    </row>
    <row r="11" customFormat="false" ht="12.75" hidden="true" customHeight="false" outlineLevel="0" collapsed="false">
      <c r="A11" s="5" t="str">
        <f aca="false">Data!C12</f>
        <v>Bug</v>
      </c>
      <c r="B11" s="5" t="str">
        <f aca="false">Data!G12</f>
        <v>Executing the Sanity testcases</v>
      </c>
      <c r="C11" s="5" t="str">
        <f aca="false">Data!E12</f>
        <v>Closed</v>
      </c>
      <c r="D11" s="5" t="n">
        <f aca="false">Data!X12</f>
        <v>0</v>
      </c>
      <c r="E11" s="5" t="n">
        <f aca="false">Data!Z12</f>
        <v>0</v>
      </c>
      <c r="F11" s="5" t="n">
        <f aca="false">Data!AL12</f>
        <v>0</v>
      </c>
      <c r="G11" s="5" t="n">
        <f aca="false">Data!AK12</f>
        <v>0</v>
      </c>
      <c r="H11" s="5" t="n">
        <f aca="false">D11*E11</f>
        <v>0</v>
      </c>
    </row>
    <row r="12" customFormat="false" ht="12.75" hidden="true" customHeight="false" outlineLevel="0" collapsed="false">
      <c r="A12" s="5" t="str">
        <f aca="false">Data!C13</f>
        <v>Bug</v>
      </c>
      <c r="B12" s="5" t="str">
        <f aca="false">Data!G13</f>
        <v>ANALYST-9247;</v>
      </c>
      <c r="C12" s="5" t="str">
        <f aca="false">Data!E13</f>
        <v>Closed</v>
      </c>
      <c r="D12" s="5" t="n">
        <f aca="false">Data!X13</f>
        <v>0</v>
      </c>
      <c r="E12" s="5" t="n">
        <f aca="false">Data!Z13</f>
        <v>0</v>
      </c>
      <c r="F12" s="5" t="n">
        <f aca="false">Data!AL13</f>
        <v>0</v>
      </c>
      <c r="G12" s="5" t="n">
        <f aca="false">Data!AK13</f>
        <v>0</v>
      </c>
      <c r="H12" s="5" t="n">
        <f aca="false">D12*E12</f>
        <v>0</v>
      </c>
    </row>
    <row r="13" customFormat="false" ht="12.75" hidden="true" customHeight="false" outlineLevel="0" collapsed="false">
      <c r="A13" s="5" t="str">
        <f aca="false">Data!C14</f>
        <v>Feature</v>
      </c>
      <c r="B13" s="5" t="str">
        <f aca="false">Data!G14</f>
        <v>Leave On 26th March 2015</v>
      </c>
      <c r="C13" s="5" t="str">
        <f aca="false">Data!E14</f>
        <v>Closed</v>
      </c>
      <c r="D13" s="5" t="n">
        <f aca="false">Data!X14</f>
        <v>0</v>
      </c>
      <c r="E13" s="5" t="n">
        <f aca="false">Data!Z14</f>
        <v>0</v>
      </c>
      <c r="F13" s="5" t="n">
        <f aca="false">Data!AL14</f>
        <v>0</v>
      </c>
      <c r="G13" s="5" t="str">
        <f aca="false">Data!AK14</f>
        <v>Not Applicable</v>
      </c>
      <c r="H13" s="5" t="n">
        <f aca="false">D13*E13</f>
        <v>0</v>
      </c>
    </row>
    <row r="14" customFormat="false" ht="12.75" hidden="true" customHeight="false" outlineLevel="0" collapsed="false">
      <c r="A14" s="5" t="str">
        <f aca="false">Data!C15</f>
        <v>Training</v>
      </c>
      <c r="B14" s="5" t="str">
        <f aca="false">Data!G15</f>
        <v>KT for Aishwarya</v>
      </c>
      <c r="C14" s="5" t="str">
        <f aca="false">Data!E15</f>
        <v>In Progress</v>
      </c>
      <c r="D14" s="5" t="n">
        <f aca="false">Data!X15</f>
        <v>0</v>
      </c>
      <c r="E14" s="5" t="n">
        <f aca="false">Data!Z15</f>
        <v>0</v>
      </c>
      <c r="F14" s="5" t="n">
        <f aca="false">Data!AL15</f>
        <v>0</v>
      </c>
      <c r="G14" s="5" t="n">
        <f aca="false">Data!AK15</f>
        <v>0</v>
      </c>
      <c r="H14" s="5" t="n">
        <f aca="false">D14*E14</f>
        <v>0</v>
      </c>
    </row>
    <row r="15" customFormat="false" ht="12.75" hidden="true" customHeight="false" outlineLevel="0" collapsed="false">
      <c r="A15" s="5" t="str">
        <f aca="false">Data!C16</f>
        <v>Meetings</v>
      </c>
      <c r="B15" s="5" t="str">
        <f aca="false">Data!G16</f>
        <v>CDA- Audit</v>
      </c>
      <c r="C15" s="5" t="str">
        <f aca="false">Data!E16</f>
        <v>In Progress</v>
      </c>
      <c r="D15" s="5" t="n">
        <f aca="false">Data!X16</f>
        <v>0</v>
      </c>
      <c r="E15" s="5" t="n">
        <f aca="false">Data!Z16</f>
        <v>0</v>
      </c>
      <c r="F15" s="5" t="n">
        <f aca="false">Data!AL16</f>
        <v>0</v>
      </c>
      <c r="G15" s="5" t="n">
        <f aca="false">Data!AK16</f>
        <v>0</v>
      </c>
      <c r="H15" s="5" t="n">
        <f aca="false">D15*E15</f>
        <v>0</v>
      </c>
    </row>
    <row r="16" customFormat="false" ht="12.75" hidden="true" customHeight="false" outlineLevel="0" collapsed="false">
      <c r="A16" s="5" t="str">
        <f aca="false">Data!C17</f>
        <v>Bug</v>
      </c>
      <c r="B16" s="5" t="str">
        <f aca="false">Data!G17</f>
        <v>ANALYST-9273 ( Looping associations is lost when the map is loaded)</v>
      </c>
      <c r="C16" s="5" t="str">
        <f aca="false">Data!E17</f>
        <v>In Progress</v>
      </c>
      <c r="D16" s="5" t="n">
        <f aca="false">Data!X17</f>
        <v>0</v>
      </c>
      <c r="E16" s="5" t="n">
        <f aca="false">Data!Z17</f>
        <v>0</v>
      </c>
      <c r="F16" s="5" t="n">
        <f aca="false">Data!AL17</f>
        <v>0</v>
      </c>
      <c r="G16" s="5" t="n">
        <f aca="false">Data!AK17</f>
        <v>0</v>
      </c>
      <c r="H16" s="5" t="n">
        <f aca="false">D16*E16</f>
        <v>0</v>
      </c>
    </row>
    <row r="17" customFormat="false" ht="12.75" hidden="true" customHeight="false" outlineLevel="0" collapsed="false">
      <c r="A17" s="5" t="str">
        <f aca="false">Data!C18</f>
        <v>Bug</v>
      </c>
      <c r="B17" s="5" t="str">
        <f aca="false">Data!G18</f>
        <v>ANALYST-9267;</v>
      </c>
      <c r="C17" s="5" t="str">
        <f aca="false">Data!E18</f>
        <v>Closed</v>
      </c>
      <c r="D17" s="5" t="n">
        <f aca="false">Data!X18</f>
        <v>0</v>
      </c>
      <c r="E17" s="5" t="n">
        <f aca="false">Data!Z18</f>
        <v>0</v>
      </c>
      <c r="F17" s="5" t="n">
        <f aca="false">Data!AL18</f>
        <v>0</v>
      </c>
      <c r="G17" s="5" t="n">
        <f aca="false">Data!AK18</f>
        <v>0</v>
      </c>
      <c r="H17" s="5" t="n">
        <f aca="false">D17*E17</f>
        <v>0</v>
      </c>
    </row>
    <row r="18" customFormat="false" ht="12.75" hidden="true" customHeight="false" outlineLevel="0" collapsed="false">
      <c r="A18" s="5" t="str">
        <f aca="false">Data!C19</f>
        <v>Action</v>
      </c>
      <c r="B18" s="5" t="str">
        <f aca="false">Data!G19</f>
        <v>Planned Leave</v>
      </c>
      <c r="C18" s="5" t="str">
        <f aca="false">Data!E19</f>
        <v>Closed</v>
      </c>
      <c r="D18" s="5" t="n">
        <f aca="false">Data!X19</f>
        <v>0</v>
      </c>
      <c r="E18" s="5" t="n">
        <f aca="false">Data!Z19</f>
        <v>0</v>
      </c>
      <c r="F18" s="5" t="n">
        <f aca="false">Data!AL19</f>
        <v>0</v>
      </c>
      <c r="G18" s="5" t="n">
        <f aca="false">Data!AK19</f>
        <v>0</v>
      </c>
      <c r="H18" s="5" t="n">
        <f aca="false">D18*E18</f>
        <v>0</v>
      </c>
    </row>
    <row r="19" customFormat="false" ht="12.75" hidden="true" customHeight="false" outlineLevel="0" collapsed="false">
      <c r="A19" s="5" t="str">
        <f aca="false">Data!C20</f>
        <v>Bug</v>
      </c>
      <c r="B19" s="5" t="str">
        <f aca="false">Data!G20</f>
        <v>Analysing and working on the issue mentioned by phillip</v>
      </c>
      <c r="C19" s="5" t="str">
        <f aca="false">Data!E20</f>
        <v>Closed</v>
      </c>
      <c r="D19" s="5" t="n">
        <f aca="false">Data!X20</f>
        <v>0</v>
      </c>
      <c r="E19" s="5" t="n">
        <f aca="false">Data!Z20</f>
        <v>0</v>
      </c>
      <c r="F19" s="5" t="n">
        <f aca="false">Data!AL20</f>
        <v>0</v>
      </c>
      <c r="G19" s="5" t="n">
        <f aca="false">Data!AK20</f>
        <v>0</v>
      </c>
      <c r="H19" s="5" t="n">
        <f aca="false">D19*E19</f>
        <v>0</v>
      </c>
    </row>
    <row r="20" customFormat="false" ht="12.75" hidden="true" customHeight="false" outlineLevel="0" collapsed="false">
      <c r="A20" s="5" t="str">
        <f aca="false">Data!C21</f>
        <v>Bug</v>
      </c>
      <c r="B20" s="5" t="str">
        <f aca="false">Data!G21</f>
        <v>Project Discussion</v>
      </c>
      <c r="C20" s="5" t="str">
        <f aca="false">Data!E21</f>
        <v>In Progress</v>
      </c>
      <c r="D20" s="5" t="n">
        <f aca="false">Data!X21</f>
        <v>0</v>
      </c>
      <c r="E20" s="5" t="n">
        <f aca="false">Data!Z21</f>
        <v>0</v>
      </c>
      <c r="F20" s="5" t="n">
        <f aca="false">Data!AL21</f>
        <v>0</v>
      </c>
      <c r="G20" s="5" t="n">
        <f aca="false">Data!AK21</f>
        <v>0</v>
      </c>
      <c r="H20" s="5" t="n">
        <f aca="false">D20*E20</f>
        <v>0</v>
      </c>
    </row>
    <row r="21" customFormat="false" ht="12.75" hidden="true" customHeight="false" outlineLevel="0" collapsed="false">
      <c r="A21" s="5" t="str">
        <f aca="false">Data!C22</f>
        <v>Audit</v>
      </c>
      <c r="B21" s="5" t="str">
        <f aca="false">Data!G22</f>
        <v>iNia is not effectively used.</v>
      </c>
      <c r="C21" s="5" t="str">
        <f aca="false">Data!E22</f>
        <v>New</v>
      </c>
      <c r="D21" s="5" t="n">
        <f aca="false">Data!X22</f>
        <v>0</v>
      </c>
      <c r="E21" s="5" t="n">
        <f aca="false">Data!Z22</f>
        <v>0</v>
      </c>
      <c r="F21" s="5" t="n">
        <f aca="false">Data!AL22</f>
        <v>0</v>
      </c>
      <c r="G21" s="5" t="n">
        <f aca="false">Data!AK22</f>
        <v>0</v>
      </c>
      <c r="H21" s="5" t="n">
        <f aca="false">D21*E21</f>
        <v>0</v>
      </c>
    </row>
    <row r="22" customFormat="false" ht="12.75" hidden="true" customHeight="false" outlineLevel="0" collapsed="false">
      <c r="A22" s="5" t="str">
        <f aca="false">Data!C23</f>
        <v>Audit</v>
      </c>
      <c r="B22" s="5" t="str">
        <f aca="false">Data!G23</f>
        <v>PMP is not updated and review by PM for long time</v>
      </c>
      <c r="C22" s="5" t="str">
        <f aca="false">Data!E23</f>
        <v>New</v>
      </c>
      <c r="D22" s="5" t="n">
        <f aca="false">Data!X23</f>
        <v>0</v>
      </c>
      <c r="E22" s="5" t="n">
        <f aca="false">Data!Z23</f>
        <v>0</v>
      </c>
      <c r="F22" s="5" t="n">
        <f aca="false">Data!AL23</f>
        <v>0</v>
      </c>
      <c r="G22" s="5" t="n">
        <f aca="false">Data!AK23</f>
        <v>0</v>
      </c>
      <c r="H22" s="5" t="n">
        <f aca="false">D22*E22</f>
        <v>0</v>
      </c>
    </row>
    <row r="23" customFormat="false" ht="12.75" hidden="true" customHeight="false" outlineLevel="0" collapsed="false">
      <c r="A23" s="5" t="str">
        <f aca="false">Data!C24</f>
        <v>Audit</v>
      </c>
      <c r="B23" s="5" t="str">
        <f aca="false">Data!G24</f>
        <v>nas rights not removed for Ganesh</v>
      </c>
      <c r="C23" s="5" t="str">
        <f aca="false">Data!E24</f>
        <v>New</v>
      </c>
      <c r="D23" s="5" t="n">
        <f aca="false">Data!X24</f>
        <v>0</v>
      </c>
      <c r="E23" s="5" t="n">
        <f aca="false">Data!Z24</f>
        <v>0</v>
      </c>
      <c r="F23" s="5" t="n">
        <f aca="false">Data!AL24</f>
        <v>0</v>
      </c>
      <c r="G23" s="5" t="n">
        <f aca="false">Data!AK24</f>
        <v>0</v>
      </c>
      <c r="H23" s="5" t="n">
        <f aca="false">D23*E23</f>
        <v>0</v>
      </c>
    </row>
    <row r="24" customFormat="false" ht="12.75" hidden="true" customHeight="false" outlineLevel="0" collapsed="false">
      <c r="A24" s="5" t="str">
        <f aca="false">Data!C25</f>
        <v>Audit</v>
      </c>
      <c r="B24" s="5" t="str">
        <f aca="false">Data!G25</f>
        <v>DAA findings are not closed for long time</v>
      </c>
      <c r="C24" s="5" t="str">
        <f aca="false">Data!E25</f>
        <v>New</v>
      </c>
      <c r="D24" s="5" t="n">
        <f aca="false">Data!X25</f>
        <v>0</v>
      </c>
      <c r="E24" s="5" t="n">
        <f aca="false">Data!Z25</f>
        <v>0</v>
      </c>
      <c r="F24" s="5" t="n">
        <f aca="false">Data!AL25</f>
        <v>0</v>
      </c>
      <c r="G24" s="5" t="n">
        <f aca="false">Data!AK25</f>
        <v>0</v>
      </c>
      <c r="H24" s="5" t="n">
        <f aca="false">D24*E24</f>
        <v>0</v>
      </c>
    </row>
    <row r="25" customFormat="false" ht="12.75" hidden="true" customHeight="false" outlineLevel="0" collapsed="false">
      <c r="A25" s="5" t="str">
        <f aca="false">Data!C26</f>
        <v>Audit</v>
      </c>
      <c r="B25" s="5" t="str">
        <f aca="false">Data!G26</f>
        <v>Metrics </v>
      </c>
      <c r="C25" s="5" t="str">
        <f aca="false">Data!E26</f>
        <v>New</v>
      </c>
      <c r="D25" s="5" t="n">
        <f aca="false">Data!X26</f>
        <v>0</v>
      </c>
      <c r="E25" s="5" t="n">
        <f aca="false">Data!Z26</f>
        <v>0</v>
      </c>
      <c r="F25" s="5" t="n">
        <f aca="false">Data!AL26</f>
        <v>0</v>
      </c>
      <c r="G25" s="5" t="n">
        <f aca="false">Data!AK26</f>
        <v>0</v>
      </c>
      <c r="H25" s="5" t="n">
        <f aca="false">D25*E25</f>
        <v>0</v>
      </c>
    </row>
    <row r="26" customFormat="false" ht="12.75" hidden="true" customHeight="false" outlineLevel="0" collapsed="false">
      <c r="A26" s="5" t="str">
        <f aca="false">Data!C27</f>
        <v>Audit</v>
      </c>
      <c r="B26" s="5" t="str">
        <f aca="false">Data!G27</f>
        <v>Retro meeting not conducted for last sprint and MOM not evidenced</v>
      </c>
      <c r="C26" s="5" t="str">
        <f aca="false">Data!E27</f>
        <v>New</v>
      </c>
      <c r="D26" s="5" t="n">
        <f aca="false">Data!X27</f>
        <v>0</v>
      </c>
      <c r="E26" s="5" t="n">
        <f aca="false">Data!Z27</f>
        <v>0</v>
      </c>
      <c r="F26" s="5" t="n">
        <f aca="false">Data!AL27</f>
        <v>0</v>
      </c>
      <c r="G26" s="5" t="n">
        <f aca="false">Data!AK27</f>
        <v>0</v>
      </c>
      <c r="H26" s="5" t="n">
        <f aca="false">D26*E26</f>
        <v>0</v>
      </c>
    </row>
    <row r="27" customFormat="false" ht="12.75" hidden="true" customHeight="false" outlineLevel="0" collapsed="false">
      <c r="A27" s="5" t="str">
        <f aca="false">Data!C28</f>
        <v>Meetings</v>
      </c>
      <c r="B27" s="5" t="str">
        <f aca="false">Data!G28</f>
        <v>Issue discussion with Ramya</v>
      </c>
      <c r="C27" s="5" t="str">
        <f aca="false">Data!E28</f>
        <v>Closed</v>
      </c>
      <c r="D27" s="5" t="n">
        <f aca="false">Data!X28</f>
        <v>0</v>
      </c>
      <c r="E27" s="5" t="n">
        <f aca="false">Data!Z28</f>
        <v>0</v>
      </c>
      <c r="F27" s="5" t="n">
        <f aca="false">Data!AL28</f>
        <v>0</v>
      </c>
      <c r="G27" s="5" t="n">
        <f aca="false">Data!AK28</f>
        <v>0</v>
      </c>
      <c r="H27" s="5" t="n">
        <f aca="false">D27*E27</f>
        <v>0</v>
      </c>
    </row>
    <row r="28" customFormat="false" ht="12.75" hidden="true" customHeight="false" outlineLevel="0" collapsed="false">
      <c r="A28" s="5" t="str">
        <f aca="false">Data!C29</f>
        <v>Meetings</v>
      </c>
      <c r="B28" s="5" t="str">
        <f aca="false">Data!G29</f>
        <v>Issue discussion with Ramya(Duplicated)</v>
      </c>
      <c r="C28" s="5" t="str">
        <f aca="false">Data!E29</f>
        <v>Closed</v>
      </c>
      <c r="D28" s="5" t="n">
        <f aca="false">Data!X29</f>
        <v>0</v>
      </c>
      <c r="E28" s="5" t="n">
        <f aca="false">Data!Z29</f>
        <v>0</v>
      </c>
      <c r="F28" s="5" t="n">
        <f aca="false">Data!AL29</f>
        <v>0</v>
      </c>
      <c r="G28" s="5" t="n">
        <f aca="false">Data!AK29</f>
        <v>0</v>
      </c>
      <c r="H28" s="5" t="n">
        <f aca="false">D28*E28</f>
        <v>0</v>
      </c>
    </row>
    <row r="29" customFormat="false" ht="12.75" hidden="true" customHeight="false" outlineLevel="0" collapsed="false">
      <c r="A29" s="5" t="str">
        <f aca="false">Data!C30</f>
        <v>Bug</v>
      </c>
      <c r="B29" s="5" t="str">
        <f aca="false">Data!G30</f>
        <v>ANALYST-9248 (Analyst does not complain at compile time when a group rule field is populated with a non-boolean)</v>
      </c>
      <c r="C29" s="5" t="str">
        <f aca="false">Data!E30</f>
        <v>In Progress</v>
      </c>
      <c r="D29" s="5" t="n">
        <f aca="false">Data!X30</f>
        <v>0</v>
      </c>
      <c r="E29" s="5" t="n">
        <f aca="false">Data!Z30</f>
        <v>0</v>
      </c>
      <c r="F29" s="5" t="n">
        <f aca="false">Data!AL30</f>
        <v>0</v>
      </c>
      <c r="G29" s="5" t="n">
        <f aca="false">Data!AK30</f>
        <v>0</v>
      </c>
      <c r="H29" s="5" t="n">
        <f aca="false">D29*E29</f>
        <v>0</v>
      </c>
    </row>
    <row r="30" customFormat="false" ht="12.75" hidden="true" customHeight="false" outlineLevel="0" collapsed="false">
      <c r="A30" s="5" t="str">
        <f aca="false">Data!C31</f>
        <v>Bug</v>
      </c>
      <c r="B30" s="5" t="str">
        <f aca="false">Data!G31</f>
        <v>Working On Issue 6493</v>
      </c>
      <c r="C30" s="5" t="str">
        <f aca="false">Data!E31</f>
        <v>In Progress</v>
      </c>
      <c r="D30" s="5" t="n">
        <f aca="false">Data!X31</f>
        <v>0</v>
      </c>
      <c r="E30" s="5" t="n">
        <f aca="false">Data!Z31</f>
        <v>0</v>
      </c>
      <c r="F30" s="5" t="n">
        <f aca="false">Data!AL31</f>
        <v>0</v>
      </c>
      <c r="G30" s="5" t="n">
        <f aca="false">Data!AK31</f>
        <v>0</v>
      </c>
      <c r="H30" s="5" t="n">
        <f aca="false">D30*E30</f>
        <v>0</v>
      </c>
    </row>
    <row r="31" customFormat="false" ht="12.75" hidden="true" customHeight="false" outlineLevel="0" collapsed="false">
      <c r="A31" s="5" t="str">
        <f aca="false">Data!C32</f>
        <v>Audit</v>
      </c>
      <c r="B31" s="5" t="str">
        <f aca="false">Data!G32</f>
        <v>Facilitation Audit Dated 24-Mar-2015</v>
      </c>
      <c r="C31" s="5" t="str">
        <f aca="false">Data!E32</f>
        <v>New</v>
      </c>
      <c r="D31" s="5" t="n">
        <f aca="false">Data!X32</f>
        <v>0</v>
      </c>
      <c r="E31" s="5" t="n">
        <f aca="false">Data!Z32</f>
        <v>0</v>
      </c>
      <c r="F31" s="5" t="n">
        <f aca="false">Data!AL32</f>
        <v>0</v>
      </c>
      <c r="G31" s="5" t="n">
        <f aca="false">Data!AK32</f>
        <v>0</v>
      </c>
      <c r="H31" s="5" t="n">
        <f aca="false">D31*E31</f>
        <v>0</v>
      </c>
    </row>
    <row r="32" customFormat="false" ht="12.75" hidden="true" customHeight="false" outlineLevel="0" collapsed="false">
      <c r="A32" s="5" t="str">
        <f aca="false">Data!C33</f>
        <v>Bug</v>
      </c>
      <c r="B32" s="5" t="str">
        <f aca="false">Data!G33</f>
        <v>ANALYST-9258  (CLONE - Global Element Exception when trying to create a interface with xml file )</v>
      </c>
      <c r="C32" s="5" t="str">
        <f aca="false">Data!E33</f>
        <v>In Progress</v>
      </c>
      <c r="D32" s="5" t="n">
        <f aca="false">Data!X33</f>
        <v>0</v>
      </c>
      <c r="E32" s="5" t="n">
        <f aca="false">Data!Z33</f>
        <v>0</v>
      </c>
      <c r="F32" s="5" t="n">
        <f aca="false">Data!AL33</f>
        <v>0</v>
      </c>
      <c r="G32" s="5" t="n">
        <f aca="false">Data!AK33</f>
        <v>0</v>
      </c>
      <c r="H32" s="5" t="n">
        <f aca="false">D32*E32</f>
        <v>0</v>
      </c>
    </row>
    <row r="33" customFormat="false" ht="12.75" hidden="true" customHeight="false" outlineLevel="0" collapsed="false">
      <c r="A33" s="5" t="str">
        <f aca="false">Data!C34</f>
        <v>Bug</v>
      </c>
      <c r="B33" s="5" t="str">
        <f aca="false">Data!G34</f>
        <v>ANALYST-9030;</v>
      </c>
      <c r="C33" s="5" t="str">
        <f aca="false">Data!E34</f>
        <v>Closed</v>
      </c>
      <c r="D33" s="5" t="n">
        <f aca="false">Data!X34</f>
        <v>0</v>
      </c>
      <c r="E33" s="5" t="n">
        <f aca="false">Data!Z34</f>
        <v>0</v>
      </c>
      <c r="F33" s="5" t="n">
        <f aca="false">Data!AL34</f>
        <v>0</v>
      </c>
      <c r="G33" s="5" t="n">
        <f aca="false">Data!AK34</f>
        <v>0</v>
      </c>
      <c r="H33" s="5" t="n">
        <f aca="false">D33*E33</f>
        <v>0</v>
      </c>
    </row>
    <row r="34" customFormat="false" ht="12.75" hidden="true" customHeight="false" outlineLevel="0" collapsed="false">
      <c r="A34" s="5" t="str">
        <f aca="false">Data!C35</f>
        <v>Bug</v>
      </c>
      <c r="B34" s="5" t="str">
        <f aca="false">Data!G35</f>
        <v>Analyst-9260</v>
      </c>
      <c r="C34" s="5" t="str">
        <f aca="false">Data!E35</f>
        <v>Closed</v>
      </c>
      <c r="D34" s="5" t="n">
        <f aca="false">Data!X35</f>
        <v>0</v>
      </c>
      <c r="E34" s="5" t="n">
        <f aca="false">Data!Z35</f>
        <v>0</v>
      </c>
      <c r="F34" s="5" t="n">
        <f aca="false">Data!AL35</f>
        <v>0</v>
      </c>
      <c r="G34" s="5" t="n">
        <f aca="false">Data!AK35</f>
        <v>0</v>
      </c>
      <c r="H34" s="5" t="n">
        <f aca="false">D34*E34</f>
        <v>0</v>
      </c>
    </row>
    <row r="35" customFormat="false" ht="12.75" hidden="true" customHeight="false" outlineLevel="0" collapsed="false">
      <c r="A35" s="5" t="str">
        <f aca="false">Data!C36</f>
        <v>Bug</v>
      </c>
      <c r="B35" s="5" t="str">
        <f aca="false">Data!G36</f>
        <v>CDA Stand-Up Meeting</v>
      </c>
      <c r="C35" s="5" t="str">
        <f aca="false">Data!E36</f>
        <v>Closed</v>
      </c>
      <c r="D35" s="5" t="n">
        <f aca="false">Data!X36</f>
        <v>0</v>
      </c>
      <c r="E35" s="5" t="n">
        <f aca="false">Data!Z36</f>
        <v>0</v>
      </c>
      <c r="F35" s="5" t="n">
        <f aca="false">Data!AL36</f>
        <v>0</v>
      </c>
      <c r="G35" s="5" t="n">
        <f aca="false">Data!AK36</f>
        <v>0</v>
      </c>
      <c r="H35" s="5" t="n">
        <f aca="false">D35*E35</f>
        <v>0</v>
      </c>
    </row>
    <row r="36" customFormat="false" ht="12.75" hidden="true" customHeight="false" outlineLevel="0" collapsed="false">
      <c r="A36" s="5" t="str">
        <f aca="false">Data!C37</f>
        <v>Bug</v>
      </c>
      <c r="B36" s="5" t="str">
        <f aca="false">Data!G37</f>
        <v>Working on the Contivo product</v>
      </c>
      <c r="C36" s="5" t="str">
        <f aca="false">Data!E37</f>
        <v>In Progress</v>
      </c>
      <c r="D36" s="5" t="n">
        <f aca="false">Data!X37</f>
        <v>0</v>
      </c>
      <c r="E36" s="5" t="n">
        <f aca="false">Data!Z37</f>
        <v>0</v>
      </c>
      <c r="F36" s="5" t="n">
        <f aca="false">Data!AL37</f>
        <v>0</v>
      </c>
      <c r="G36" s="5" t="n">
        <f aca="false">Data!AK37</f>
        <v>0</v>
      </c>
      <c r="H36" s="5" t="n">
        <f aca="false">D36*E36</f>
        <v>0</v>
      </c>
    </row>
    <row r="37" customFormat="false" ht="12.75" hidden="true" customHeight="false" outlineLevel="0" collapsed="false">
      <c r="A37" s="5" t="str">
        <f aca="false">Data!C38</f>
        <v>Bug</v>
      </c>
      <c r="B37" s="5" t="str">
        <f aca="false">Data!G38</f>
        <v>KT Session</v>
      </c>
      <c r="C37" s="5" t="str">
        <f aca="false">Data!E38</f>
        <v>In Progress</v>
      </c>
      <c r="D37" s="5" t="n">
        <f aca="false">Data!X38</f>
        <v>0</v>
      </c>
      <c r="E37" s="5" t="n">
        <f aca="false">Data!Z38</f>
        <v>0</v>
      </c>
      <c r="F37" s="5" t="n">
        <f aca="false">Data!AL38</f>
        <v>0</v>
      </c>
      <c r="G37" s="5" t="n">
        <f aca="false">Data!AK38</f>
        <v>0</v>
      </c>
      <c r="H37" s="5" t="n">
        <f aca="false">D37*E37</f>
        <v>0</v>
      </c>
    </row>
    <row r="38" customFormat="false" ht="12.75" hidden="true" customHeight="false" outlineLevel="0" collapsed="false">
      <c r="A38" s="5" t="str">
        <f aca="false">Data!C39</f>
        <v>Code Review</v>
      </c>
      <c r="B38" s="5" t="str">
        <f aca="false">Data!G39</f>
        <v>Code Review for Mar-2015</v>
      </c>
      <c r="C38" s="5" t="str">
        <f aca="false">Data!E39</f>
        <v>In Progress</v>
      </c>
      <c r="D38" s="5" t="n">
        <f aca="false">Data!X39</f>
        <v>0</v>
      </c>
      <c r="E38" s="5" t="n">
        <f aca="false">Data!Z39</f>
        <v>0</v>
      </c>
      <c r="F38" s="5" t="n">
        <f aca="false">Data!AL39</f>
        <v>0</v>
      </c>
      <c r="G38" s="5" t="n">
        <f aca="false">Data!AK39</f>
        <v>0</v>
      </c>
      <c r="H38" s="5" t="n">
        <f aca="false">D38*E38</f>
        <v>0</v>
      </c>
    </row>
    <row r="39" customFormat="false" ht="12.75" hidden="true" customHeight="false" outlineLevel="0" collapsed="false">
      <c r="A39" s="5" t="str">
        <f aca="false">Data!C40</f>
        <v>Bug</v>
      </c>
      <c r="B39" s="5" t="str">
        <f aca="false">Data!G40</f>
        <v>ANALYST-9238;</v>
      </c>
      <c r="C39" s="5" t="str">
        <f aca="false">Data!E40</f>
        <v>In Progress</v>
      </c>
      <c r="D39" s="5" t="n">
        <f aca="false">Data!X40</f>
        <v>0</v>
      </c>
      <c r="E39" s="5" t="n">
        <f aca="false">Data!Z40</f>
        <v>0</v>
      </c>
      <c r="F39" s="5" t="n">
        <f aca="false">Data!AL40</f>
        <v>0</v>
      </c>
      <c r="G39" s="5" t="n">
        <f aca="false">Data!AK40</f>
        <v>0</v>
      </c>
      <c r="H39" s="5" t="n">
        <f aca="false">D39*E39</f>
        <v>0</v>
      </c>
    </row>
    <row r="40" customFormat="false" ht="12.75" hidden="true" customHeight="false" outlineLevel="0" collapsed="false">
      <c r="A40" s="5" t="str">
        <f aca="false">Data!C41</f>
        <v>Bug</v>
      </c>
      <c r="B40" s="5" t="str">
        <f aca="false">Data!G41</f>
        <v>ANALYST-9231 ("Output the mapping rule value only if the parent group exists" isn't working correctly)</v>
      </c>
      <c r="C40" s="5" t="str">
        <f aca="false">Data!E41</f>
        <v>Closed</v>
      </c>
      <c r="D40" s="5" t="n">
        <f aca="false">Data!X41</f>
        <v>0</v>
      </c>
      <c r="E40" s="5" t="n">
        <f aca="false">Data!Z41</f>
        <v>0</v>
      </c>
      <c r="F40" s="5" t="n">
        <f aca="false">Data!AL41</f>
        <v>0</v>
      </c>
      <c r="G40" s="5" t="n">
        <f aca="false">Data!AK41</f>
        <v>0</v>
      </c>
      <c r="H40" s="5" t="n">
        <f aca="false">D40*E40</f>
        <v>0</v>
      </c>
    </row>
    <row r="41" customFormat="false" ht="12.75" hidden="true" customHeight="false" outlineLevel="0" collapsed="false">
      <c r="A41" s="5" t="str">
        <f aca="false">Data!C42</f>
        <v>Bug</v>
      </c>
      <c r="B41" s="5" t="str">
        <f aca="false">Data!G42</f>
        <v>Issue 9245</v>
      </c>
      <c r="C41" s="5" t="str">
        <f aca="false">Data!E42</f>
        <v>Closed</v>
      </c>
      <c r="D41" s="5" t="n">
        <f aca="false">Data!X42</f>
        <v>0</v>
      </c>
      <c r="E41" s="5" t="n">
        <f aca="false">Data!Z42</f>
        <v>0</v>
      </c>
      <c r="F41" s="5" t="n">
        <f aca="false">Data!AL42</f>
        <v>0</v>
      </c>
      <c r="G41" s="5" t="str">
        <f aca="false">Data!AK42</f>
        <v>Ticket moved to next sprint.</v>
      </c>
      <c r="H41" s="5" t="n">
        <f aca="false">D41*E41</f>
        <v>0</v>
      </c>
    </row>
    <row r="42" customFormat="false" ht="12.75" hidden="true" customHeight="false" outlineLevel="0" collapsed="false">
      <c r="A42" s="5" t="str">
        <f aca="false">Data!C43</f>
        <v>Bug</v>
      </c>
      <c r="B42" s="5" t="str">
        <f aca="false">Data!G43</f>
        <v>ANALYST-9263;</v>
      </c>
      <c r="C42" s="5" t="str">
        <f aca="false">Data!E43</f>
        <v>Closed</v>
      </c>
      <c r="D42" s="5" t="n">
        <f aca="false">Data!X43</f>
        <v>0</v>
      </c>
      <c r="E42" s="5" t="n">
        <f aca="false">Data!Z43</f>
        <v>0</v>
      </c>
      <c r="F42" s="5" t="n">
        <f aca="false">Data!AL43</f>
        <v>0</v>
      </c>
      <c r="G42" s="5" t="n">
        <f aca="false">Data!AK43</f>
        <v>0</v>
      </c>
      <c r="H42" s="5" t="n">
        <f aca="false">D42*E42</f>
        <v>0</v>
      </c>
    </row>
    <row r="43" customFormat="false" ht="12.75" hidden="true" customHeight="false" outlineLevel="0" collapsed="false">
      <c r="A43" s="5" t="str">
        <f aca="false">Data!C44</f>
        <v>Meetings</v>
      </c>
      <c r="B43" s="5" t="str">
        <f aca="false">Data!G44</f>
        <v>Analyst - 9253 Discussion with bestus</v>
      </c>
      <c r="C43" s="5" t="str">
        <f aca="false">Data!E44</f>
        <v>Closed</v>
      </c>
      <c r="D43" s="5" t="n">
        <f aca="false">Data!X44</f>
        <v>0</v>
      </c>
      <c r="E43" s="5" t="n">
        <f aca="false">Data!Z44</f>
        <v>0</v>
      </c>
      <c r="F43" s="5" t="n">
        <f aca="false">Data!AL44</f>
        <v>0</v>
      </c>
      <c r="G43" s="5" t="n">
        <f aca="false">Data!AK44</f>
        <v>0</v>
      </c>
      <c r="H43" s="5" t="n">
        <f aca="false">D43*E43</f>
        <v>0</v>
      </c>
    </row>
    <row r="44" customFormat="false" ht="12.75" hidden="true" customHeight="false" outlineLevel="0" collapsed="false">
      <c r="A44" s="5" t="str">
        <f aca="false">Data!C45</f>
        <v>Bug</v>
      </c>
      <c r="B44" s="5" t="str">
        <f aca="false">Data!G45</f>
        <v>ANALYST-9268  ("moveToChildGroup: commit failed while moving from group rateplan" when inserting into a database )</v>
      </c>
      <c r="C44" s="5" t="str">
        <f aca="false">Data!E45</f>
        <v>In Progress</v>
      </c>
      <c r="D44" s="5" t="n">
        <f aca="false">Data!X45</f>
        <v>0</v>
      </c>
      <c r="E44" s="5" t="n">
        <f aca="false">Data!Z45</f>
        <v>0</v>
      </c>
      <c r="F44" s="5" t="n">
        <f aca="false">Data!AL45</f>
        <v>0</v>
      </c>
      <c r="G44" s="5" t="n">
        <f aca="false">Data!AK45</f>
        <v>0</v>
      </c>
      <c r="H44" s="5" t="n">
        <f aca="false">D44*E44</f>
        <v>0</v>
      </c>
    </row>
    <row r="45" customFormat="false" ht="12.75" hidden="true" customHeight="false" outlineLevel="0" collapsed="false">
      <c r="A45" s="5" t="str">
        <f aca="false">Data!C46</f>
        <v>Bug</v>
      </c>
      <c r="B45" s="5" t="str">
        <f aca="false">Data!G46</f>
        <v>ANALYST-9226;</v>
      </c>
      <c r="C45" s="5" t="str">
        <f aca="false">Data!E46</f>
        <v>Closed</v>
      </c>
      <c r="D45" s="5" t="n">
        <f aca="false">Data!X46</f>
        <v>0</v>
      </c>
      <c r="E45" s="5" t="n">
        <f aca="false">Data!Z46</f>
        <v>0</v>
      </c>
      <c r="F45" s="5" t="n">
        <f aca="false">Data!AL46</f>
        <v>0</v>
      </c>
      <c r="G45" s="5" t="n">
        <f aca="false">Data!AK46</f>
        <v>0</v>
      </c>
      <c r="H45" s="5" t="n">
        <f aca="false">D45*E45</f>
        <v>0</v>
      </c>
    </row>
    <row r="46" customFormat="false" ht="12.75" hidden="true" customHeight="false" outlineLevel="0" collapsed="false">
      <c r="A46" s="5" t="str">
        <f aca="false">Data!C47</f>
        <v>Bug</v>
      </c>
      <c r="B46" s="5" t="str">
        <f aca="false">Data!G47</f>
        <v>ANALYST-9257  CLONE - Opening a map in Analyst newer than 5.3 causes a NumberFormatException </v>
      </c>
      <c r="C46" s="5" t="str">
        <f aca="false">Data!E47</f>
        <v>In Progress</v>
      </c>
      <c r="D46" s="5" t="n">
        <f aca="false">Data!X47</f>
        <v>0</v>
      </c>
      <c r="E46" s="5" t="n">
        <f aca="false">Data!Z47</f>
        <v>0</v>
      </c>
      <c r="F46" s="5" t="n">
        <f aca="false">Data!AL47</f>
        <v>0</v>
      </c>
      <c r="G46" s="5" t="n">
        <f aca="false">Data!AK47</f>
        <v>0</v>
      </c>
      <c r="H46" s="5" t="n">
        <f aca="false">D46*E46</f>
        <v>0</v>
      </c>
    </row>
    <row r="47" customFormat="false" ht="12.75" hidden="true" customHeight="false" outlineLevel="0" collapsed="false">
      <c r="A47" s="5" t="str">
        <f aca="false">Data!C48</f>
        <v>Bug</v>
      </c>
      <c r="B47" s="5" t="str">
        <f aca="false">Data!G48</f>
        <v>Analyst-9252</v>
      </c>
      <c r="C47" s="5" t="str">
        <f aca="false">Data!E48</f>
        <v>In Progress</v>
      </c>
      <c r="D47" s="5" t="n">
        <f aca="false">Data!X48</f>
        <v>0</v>
      </c>
      <c r="E47" s="5" t="n">
        <f aca="false">Data!Z48</f>
        <v>0</v>
      </c>
      <c r="F47" s="5" t="n">
        <f aca="false">Data!AL48</f>
        <v>0</v>
      </c>
      <c r="G47" s="5" t="n">
        <f aca="false">Data!AK48</f>
        <v>0</v>
      </c>
      <c r="H47" s="5" t="n">
        <f aca="false">D47*E47</f>
        <v>0</v>
      </c>
    </row>
    <row r="48" customFormat="false" ht="12.75" hidden="true" customHeight="false" outlineLevel="0" collapsed="false">
      <c r="A48" s="5" t="str">
        <f aca="false">Data!C49</f>
        <v>Bug</v>
      </c>
      <c r="B48" s="5" t="str">
        <f aca="false">Data!G49</f>
        <v>Analyst-9266</v>
      </c>
      <c r="C48" s="5" t="str">
        <f aca="false">Data!E49</f>
        <v>Closed</v>
      </c>
      <c r="D48" s="5" t="n">
        <f aca="false">Data!X49</f>
        <v>0</v>
      </c>
      <c r="E48" s="5" t="n">
        <f aca="false">Data!Z49</f>
        <v>0</v>
      </c>
      <c r="F48" s="5" t="n">
        <f aca="false">Data!AL49</f>
        <v>0</v>
      </c>
      <c r="G48" s="5" t="n">
        <f aca="false">Data!AK49</f>
        <v>0</v>
      </c>
      <c r="H48" s="5" t="n">
        <f aca="false">D48*E48</f>
        <v>0</v>
      </c>
    </row>
    <row r="49" customFormat="false" ht="12.75" hidden="true" customHeight="false" outlineLevel="0" collapsed="false">
      <c r="A49" s="5" t="str">
        <f aca="false">Data!C50</f>
        <v>Bug</v>
      </c>
      <c r="B49" s="5" t="str">
        <f aca="false">Data!G50</f>
        <v>ANALYST-9251;</v>
      </c>
      <c r="C49" s="5" t="str">
        <f aca="false">Data!E50</f>
        <v>In Progress</v>
      </c>
      <c r="D49" s="5" t="n">
        <f aca="false">Data!X50</f>
        <v>0</v>
      </c>
      <c r="E49" s="5" t="n">
        <f aca="false">Data!Z50</f>
        <v>0</v>
      </c>
      <c r="F49" s="5" t="n">
        <f aca="false">Data!AL50</f>
        <v>0</v>
      </c>
      <c r="G49" s="5" t="n">
        <f aca="false">Data!AK50</f>
        <v>0</v>
      </c>
      <c r="H49" s="5" t="n">
        <f aca="false">D49*E49</f>
        <v>0</v>
      </c>
    </row>
    <row r="50" customFormat="false" ht="12.75" hidden="true" customHeight="false" outlineLevel="0" collapsed="false">
      <c r="A50" s="5" t="str">
        <f aca="false">Data!C51</f>
        <v>Bug</v>
      </c>
      <c r="B50" s="5" t="str">
        <f aca="false">Data!G51</f>
        <v>ANALYST-9253 (Cannot generate the Java transformation throws stack overflow exception)</v>
      </c>
      <c r="C50" s="5" t="str">
        <f aca="false">Data!E51</f>
        <v>Suspended</v>
      </c>
      <c r="D50" s="5" t="n">
        <f aca="false">Data!X51</f>
        <v>0</v>
      </c>
      <c r="E50" s="5" t="n">
        <f aca="false">Data!Z51</f>
        <v>0</v>
      </c>
      <c r="F50" s="5" t="n">
        <f aca="false">Data!AL51</f>
        <v>0</v>
      </c>
      <c r="G50" s="5" t="str">
        <f aca="false">Data!AK51</f>
        <v>Assigned to onsite person</v>
      </c>
      <c r="H50" s="5" t="n">
        <f aca="false">D50*E50</f>
        <v>0</v>
      </c>
    </row>
    <row r="51" customFormat="false" ht="12.75" hidden="true" customHeight="false" outlineLevel="0" collapsed="false">
      <c r="A51" s="5" t="str">
        <f aca="false">Data!C52</f>
        <v>Bug</v>
      </c>
      <c r="B51" s="5" t="str">
        <f aca="false">Data!G52</f>
        <v>Executing the sanity testcases for repo &amp; Prism</v>
      </c>
      <c r="C51" s="5" t="str">
        <f aca="false">Data!E52</f>
        <v>Closed</v>
      </c>
      <c r="D51" s="5" t="n">
        <f aca="false">Data!X52</f>
        <v>0</v>
      </c>
      <c r="E51" s="5" t="n">
        <f aca="false">Data!Z52</f>
        <v>0</v>
      </c>
      <c r="F51" s="5" t="n">
        <f aca="false">Data!AL52</f>
        <v>0</v>
      </c>
      <c r="G51" s="5" t="n">
        <f aca="false">Data!AK52</f>
        <v>0</v>
      </c>
      <c r="H51" s="5" t="n">
        <f aca="false">D51*E51</f>
        <v>0</v>
      </c>
    </row>
    <row r="52" customFormat="false" ht="12.75" hidden="true" customHeight="false" outlineLevel="0" collapsed="false">
      <c r="A52" s="5" t="str">
        <f aca="false">Data!C53</f>
        <v>Bug</v>
      </c>
      <c r="B52" s="5" t="str">
        <f aca="false">Data!G53</f>
        <v>Leave</v>
      </c>
      <c r="C52" s="5" t="str">
        <f aca="false">Data!E53</f>
        <v>Closed</v>
      </c>
      <c r="D52" s="5" t="n">
        <f aca="false">Data!X53</f>
        <v>0</v>
      </c>
      <c r="E52" s="5" t="n">
        <f aca="false">Data!Z53</f>
        <v>0</v>
      </c>
      <c r="F52" s="5" t="n">
        <f aca="false">Data!AL53</f>
        <v>0</v>
      </c>
      <c r="G52" s="5" t="str">
        <f aca="false">Data!AK53</f>
        <v>N/A</v>
      </c>
      <c r="H52" s="5" t="n">
        <f aca="false">D52*E52</f>
        <v>0</v>
      </c>
    </row>
    <row r="53" customFormat="false" ht="12.75" hidden="true" customHeight="false" outlineLevel="0" collapsed="false">
      <c r="A53" s="5" t="str">
        <f aca="false">Data!C54</f>
        <v>Bug</v>
      </c>
      <c r="B53" s="5" t="str">
        <f aca="false">Data!G54</f>
        <v>Working on resolved issue</v>
      </c>
      <c r="C53" s="5" t="str">
        <f aca="false">Data!E54</f>
        <v>Closed</v>
      </c>
      <c r="D53" s="5" t="n">
        <f aca="false">Data!X54</f>
        <v>0</v>
      </c>
      <c r="E53" s="5" t="n">
        <f aca="false">Data!Z54</f>
        <v>0</v>
      </c>
      <c r="F53" s="5" t="n">
        <f aca="false">Data!AL54</f>
        <v>0</v>
      </c>
      <c r="G53" s="5" t="n">
        <f aca="false">Data!AK54</f>
        <v>0</v>
      </c>
      <c r="H53" s="5" t="n">
        <f aca="false">D53*E53</f>
        <v>0</v>
      </c>
    </row>
    <row r="54" customFormat="false" ht="12.75" hidden="true" customHeight="false" outlineLevel="0" collapsed="false">
      <c r="A54" s="5" t="str">
        <f aca="false">Data!C55</f>
        <v>Bug</v>
      </c>
      <c r="B54" s="5" t="str">
        <f aca="false">Data!G55</f>
        <v>Testing resolved issues</v>
      </c>
      <c r="C54" s="5" t="str">
        <f aca="false">Data!E55</f>
        <v>Closed</v>
      </c>
      <c r="D54" s="5" t="n">
        <f aca="false">Data!X55</f>
        <v>0</v>
      </c>
      <c r="E54" s="5" t="n">
        <f aca="false">Data!Z55</f>
        <v>0</v>
      </c>
      <c r="F54" s="5" t="n">
        <f aca="false">Data!AL55</f>
        <v>0</v>
      </c>
      <c r="G54" s="5" t="str">
        <f aca="false">Data!AK55</f>
        <v>Testing</v>
      </c>
      <c r="H54" s="5" t="n">
        <f aca="false">D54*E54</f>
        <v>0</v>
      </c>
    </row>
    <row r="55" customFormat="false" ht="12.75" hidden="true" customHeight="false" outlineLevel="0" collapsed="false">
      <c r="A55" s="5" t="str">
        <f aca="false">Data!C56</f>
        <v>Bug</v>
      </c>
      <c r="B55" s="5" t="str">
        <f aca="false">Data!G56</f>
        <v>Issue-9264</v>
      </c>
      <c r="C55" s="5" t="str">
        <f aca="false">Data!E56</f>
        <v>In Progress</v>
      </c>
      <c r="D55" s="5" t="n">
        <f aca="false">Data!X56</f>
        <v>0</v>
      </c>
      <c r="E55" s="5" t="n">
        <f aca="false">Data!Z56</f>
        <v>0</v>
      </c>
      <c r="F55" s="5" t="n">
        <f aca="false">Data!AL56</f>
        <v>0</v>
      </c>
      <c r="G55" s="5" t="n">
        <f aca="false">Data!AK56</f>
        <v>0</v>
      </c>
      <c r="H55" s="5" t="n">
        <f aca="false">D55*E55</f>
        <v>0</v>
      </c>
    </row>
    <row r="56" customFormat="false" ht="12.75" hidden="true" customHeight="false" outlineLevel="0" collapsed="false">
      <c r="A56" s="5" t="str">
        <f aca="false">Data!C57</f>
        <v>Bug</v>
      </c>
      <c r="B56" s="5" t="str">
        <f aca="false">Data!G57</f>
        <v>ANALYST-9063;</v>
      </c>
      <c r="C56" s="5" t="str">
        <f aca="false">Data!E57</f>
        <v>Closed</v>
      </c>
      <c r="D56" s="5" t="n">
        <f aca="false">Data!X57</f>
        <v>0</v>
      </c>
      <c r="E56" s="5" t="n">
        <f aca="false">Data!Z57</f>
        <v>0</v>
      </c>
      <c r="F56" s="5" t="n">
        <f aca="false">Data!AL57</f>
        <v>0</v>
      </c>
      <c r="G56" s="5" t="n">
        <f aca="false">Data!AK57</f>
        <v>0</v>
      </c>
      <c r="H56" s="5" t="n">
        <f aca="false">D56*E56</f>
        <v>0</v>
      </c>
    </row>
    <row r="57" customFormat="false" ht="12.75" hidden="true" customHeight="false" outlineLevel="0" collapsed="false">
      <c r="A57" s="5" t="str">
        <f aca="false">Data!C58</f>
        <v>Bug</v>
      </c>
      <c r="B57" s="5" t="str">
        <f aca="false">Data!G58</f>
        <v>ANALYST-9265 (Mapped value doesn't get outputted for Java transformation if the logic group has present)</v>
      </c>
      <c r="C57" s="5" t="str">
        <f aca="false">Data!E58</f>
        <v>In Progress</v>
      </c>
      <c r="D57" s="5" t="n">
        <f aca="false">Data!X58</f>
        <v>0</v>
      </c>
      <c r="E57" s="5" t="n">
        <f aca="false">Data!Z58</f>
        <v>0</v>
      </c>
      <c r="F57" s="5" t="n">
        <f aca="false">Data!AL58</f>
        <v>0</v>
      </c>
      <c r="G57" s="5" t="n">
        <f aca="false">Data!AK58</f>
        <v>0</v>
      </c>
      <c r="H57" s="5" t="n">
        <f aca="false">D57*E57</f>
        <v>0</v>
      </c>
    </row>
    <row r="58" customFormat="false" ht="12.75" hidden="true" customHeight="false" outlineLevel="0" collapsed="false">
      <c r="A58" s="5" t="str">
        <f aca="false">Data!C59</f>
        <v>Bug</v>
      </c>
      <c r="B58" s="5" t="str">
        <f aca="false">Data!G59</f>
        <v>Analyst-9012</v>
      </c>
      <c r="C58" s="5" t="str">
        <f aca="false">Data!E59</f>
        <v>Suspended</v>
      </c>
      <c r="D58" s="5" t="n">
        <f aca="false">Data!X59</f>
        <v>0</v>
      </c>
      <c r="E58" s="5" t="n">
        <f aca="false">Data!Z59</f>
        <v>0</v>
      </c>
      <c r="F58" s="5" t="n">
        <f aca="false">Data!AL59</f>
        <v>0</v>
      </c>
      <c r="G58" s="5" t="str">
        <f aca="false">Data!AK59</f>
        <v>since the issue is will be fixed in the future prism.suspending this issue.</v>
      </c>
      <c r="H58" s="5" t="n">
        <f aca="false">D58*E58</f>
        <v>0</v>
      </c>
    </row>
  </sheetData>
  <autoFilter ref="A1:H58">
    <filterColumn colId="0">
      <customFilters and="true">
        <customFilter operator="equal" val="Risk"/>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true">
    <tabColor rgb="00FFFFFF"/>
    <pageSetUpPr fitToPage="false"/>
  </sheetPr>
  <dimension ref="A1:E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5" width="31.1122448979592"/>
    <col collapsed="false" hidden="false" max="2" min="2" style="5" width="67.4948979591837"/>
    <col collapsed="false" hidden="false" max="3" min="3" style="5" width="17.1275510204082"/>
    <col collapsed="false" hidden="false" max="4" min="4" style="5" width="19.4030612244898"/>
    <col collapsed="false" hidden="false" max="5" min="5" style="5" width="20.5459183673469"/>
  </cols>
  <sheetData>
    <row r="1" customFormat="false" ht="12.75" hidden="false" customHeight="false" outlineLevel="0" collapsed="false">
      <c r="A1" s="66" t="s">
        <v>45</v>
      </c>
      <c r="B1" s="66" t="s">
        <v>63</v>
      </c>
      <c r="C1" s="66" t="s">
        <v>64</v>
      </c>
      <c r="D1" s="66" t="s">
        <v>70</v>
      </c>
      <c r="E1" s="66" t="s">
        <v>71</v>
      </c>
    </row>
    <row r="2" customFormat="false" ht="12.75" hidden="true" customHeight="false" outlineLevel="0" collapsed="false">
      <c r="A2" s="5" t="str">
        <f aca="false">Data!C2</f>
        <v>Meetings</v>
      </c>
      <c r="B2" s="5" t="str">
        <f aca="false">Data!G2</f>
        <v>Retro Meeting</v>
      </c>
      <c r="C2" s="5" t="str">
        <f aca="false">Data!E2</f>
        <v>Closed</v>
      </c>
      <c r="D2" s="67" t="n">
        <f aca="false">Data!M2</f>
        <v>42094</v>
      </c>
      <c r="E2" s="67" t="n">
        <f aca="false">Data!N2</f>
        <v>42094</v>
      </c>
    </row>
    <row r="3" customFormat="false" ht="12.75" hidden="true" customHeight="false" outlineLevel="0" collapsed="false">
      <c r="A3" s="5" t="str">
        <f aca="false">Data!C3</f>
        <v>Code Review</v>
      </c>
      <c r="B3" s="5" t="str">
        <f aca="false">Data!G3</f>
        <v>ANALYST-9217;</v>
      </c>
      <c r="C3" s="5" t="str">
        <f aca="false">Data!E3</f>
        <v>In Progress</v>
      </c>
      <c r="D3" s="67" t="n">
        <f aca="false">Data!M3</f>
        <v>42094</v>
      </c>
      <c r="E3" s="67" t="n">
        <f aca="false">Data!N3</f>
        <v>42096</v>
      </c>
    </row>
    <row r="4" customFormat="false" ht="12.75" hidden="true" customHeight="false" outlineLevel="0" collapsed="false">
      <c r="A4" s="5" t="str">
        <f aca="false">Data!C4</f>
        <v>Bug</v>
      </c>
      <c r="B4" s="5" t="str">
        <f aca="false">Data!G4</f>
        <v>ANALYST-9217;</v>
      </c>
      <c r="C4" s="5" t="str">
        <f aca="false">Data!E4</f>
        <v>In Progress</v>
      </c>
      <c r="D4" s="67" t="n">
        <f aca="false">Data!M4</f>
        <v>42094</v>
      </c>
      <c r="E4" s="67" t="n">
        <f aca="false">Data!N4</f>
        <v>42096</v>
      </c>
    </row>
    <row r="5" customFormat="false" ht="12.75" hidden="true" customHeight="false" outlineLevel="0" collapsed="false">
      <c r="A5" s="5" t="str">
        <f aca="false">Data!C6</f>
        <v>Bug</v>
      </c>
      <c r="B5" s="5" t="str">
        <f aca="false">Data!G6</f>
        <v>Analyst-9269</v>
      </c>
      <c r="C5" s="5" t="str">
        <f aca="false">Data!E6</f>
        <v>In Progress</v>
      </c>
      <c r="D5" s="67" t="n">
        <f aca="false">Data!M5</f>
        <v>42094</v>
      </c>
      <c r="E5" s="67" t="n">
        <f aca="false">Data!N5</f>
        <v>42096</v>
      </c>
    </row>
    <row r="6" customFormat="false" ht="12.75" hidden="true" customHeight="false" outlineLevel="0" collapsed="false">
      <c r="A6" s="5" t="str">
        <f aca="false">Data!C7</f>
        <v>Code Review</v>
      </c>
      <c r="B6" s="5" t="str">
        <f aca="false">Data!G7</f>
        <v>ANALYST-9038;</v>
      </c>
      <c r="C6" s="5" t="str">
        <f aca="false">Data!E7</f>
        <v>In Progress</v>
      </c>
      <c r="D6" s="67" t="n">
        <f aca="false">Data!M6</f>
        <v>42094</v>
      </c>
      <c r="E6" s="67" t="n">
        <f aca="false">Data!N6</f>
        <v>42096</v>
      </c>
    </row>
    <row r="7" customFormat="false" ht="12.75" hidden="true" customHeight="false" outlineLevel="0" collapsed="false">
      <c r="A7" s="5" t="str">
        <f aca="false">Data!C8</f>
        <v>Bug</v>
      </c>
      <c r="B7" s="5" t="str">
        <f aca="false">Data!G8</f>
        <v>ANALYST-9051;</v>
      </c>
      <c r="C7" s="5" t="str">
        <f aca="false">Data!E8</f>
        <v>In Progress</v>
      </c>
      <c r="D7" s="67" t="n">
        <f aca="false">Data!M7</f>
        <v>42094</v>
      </c>
      <c r="E7" s="67" t="n">
        <f aca="false">Data!N7</f>
        <v>42096</v>
      </c>
    </row>
    <row r="8" customFormat="false" ht="12.75" hidden="true" customHeight="false" outlineLevel="0" collapsed="false">
      <c r="A8" s="5" t="str">
        <f aca="false">Data!C9</f>
        <v>Code Review</v>
      </c>
      <c r="B8" s="5" t="str">
        <f aca="false">Data!G9</f>
        <v>CODE REVIEW - ANALYST-9248 (Analyst does not complain at compile time when a group rule field is populated with a non-boolean)</v>
      </c>
      <c r="C8" s="5" t="str">
        <f aca="false">Data!E9</f>
        <v>New</v>
      </c>
      <c r="D8" s="67" t="n">
        <f aca="false">Data!M8</f>
        <v>42094</v>
      </c>
      <c r="E8" s="67" t="n">
        <f aca="false">Data!N8</f>
        <v>42096</v>
      </c>
    </row>
    <row r="9" customFormat="false" ht="12.75" hidden="true" customHeight="false" outlineLevel="0" collapsed="false">
      <c r="A9" s="5" t="str">
        <f aca="false">Data!C10</f>
        <v>Bug</v>
      </c>
      <c r="B9" s="5" t="str">
        <f aca="false">Data!G10</f>
        <v>ANALYST-9248 (Analyst does not complain at compile time when a group rule field is populated with a non-boolean)</v>
      </c>
      <c r="C9" s="5" t="str">
        <f aca="false">Data!E10</f>
        <v>In Progress</v>
      </c>
      <c r="D9" s="67" t="n">
        <f aca="false">Data!M9</f>
        <v>42094</v>
      </c>
      <c r="E9" s="67" t="n">
        <f aca="false">Data!N9</f>
        <v>0</v>
      </c>
    </row>
    <row r="10" customFormat="false" ht="12.75" hidden="true" customHeight="false" outlineLevel="0" collapsed="false">
      <c r="A10" s="5" t="str">
        <f aca="false">Data!C11</f>
        <v>Bug</v>
      </c>
      <c r="B10" s="5" t="str">
        <f aca="false">Data!G11</f>
        <v>Leave on 26th March 2015</v>
      </c>
      <c r="C10" s="5" t="str">
        <f aca="false">Data!E11</f>
        <v>New</v>
      </c>
      <c r="D10" s="67" t="n">
        <f aca="false">Data!M10</f>
        <v>42094</v>
      </c>
      <c r="E10" s="67" t="n">
        <f aca="false">Data!N10</f>
        <v>0</v>
      </c>
    </row>
    <row r="11" customFormat="false" ht="12.75" hidden="true" customHeight="false" outlineLevel="0" collapsed="false">
      <c r="A11" s="5" t="str">
        <f aca="false">Data!C12</f>
        <v>Bug</v>
      </c>
      <c r="B11" s="5" t="str">
        <f aca="false">Data!G12</f>
        <v>Executing the Sanity testcases</v>
      </c>
      <c r="C11" s="5" t="str">
        <f aca="false">Data!E12</f>
        <v>Closed</v>
      </c>
      <c r="D11" s="67" t="n">
        <f aca="false">Data!M11</f>
        <v>42089</v>
      </c>
      <c r="E11" s="67" t="n">
        <f aca="false">Data!N11</f>
        <v>42089</v>
      </c>
    </row>
    <row r="12" customFormat="false" ht="12.75" hidden="true" customHeight="false" outlineLevel="0" collapsed="false">
      <c r="A12" s="5" t="str">
        <f aca="false">Data!C13</f>
        <v>Bug</v>
      </c>
      <c r="B12" s="5" t="str">
        <f aca="false">Data!G13</f>
        <v>ANALYST-9247;</v>
      </c>
      <c r="C12" s="5" t="str">
        <f aca="false">Data!E13</f>
        <v>Closed</v>
      </c>
      <c r="D12" s="67" t="n">
        <f aca="false">Data!M12</f>
        <v>42090</v>
      </c>
      <c r="E12" s="67" t="n">
        <f aca="false">Data!N12</f>
        <v>42090</v>
      </c>
    </row>
    <row r="13" customFormat="false" ht="12.75" hidden="true" customHeight="false" outlineLevel="0" collapsed="false">
      <c r="A13" s="5" t="str">
        <f aca="false">Data!C14</f>
        <v>Feature</v>
      </c>
      <c r="B13" s="5" t="str">
        <f aca="false">Data!G14</f>
        <v>Leave On 26th March 2015</v>
      </c>
      <c r="C13" s="5" t="str">
        <f aca="false">Data!E14</f>
        <v>Closed</v>
      </c>
      <c r="D13" s="67" t="n">
        <f aca="false">Data!M13</f>
        <v>42089</v>
      </c>
      <c r="E13" s="67" t="n">
        <f aca="false">Data!N13</f>
        <v>42096</v>
      </c>
    </row>
    <row r="14" customFormat="false" ht="12.75" hidden="true" customHeight="false" outlineLevel="0" collapsed="false">
      <c r="A14" s="5" t="str">
        <f aca="false">Data!C15</f>
        <v>Training</v>
      </c>
      <c r="B14" s="5" t="str">
        <f aca="false">Data!G15</f>
        <v>KT for Aishwarya</v>
      </c>
      <c r="C14" s="5" t="str">
        <f aca="false">Data!E15</f>
        <v>In Progress</v>
      </c>
      <c r="D14" s="67" t="n">
        <f aca="false">Data!M14</f>
        <v>42089</v>
      </c>
      <c r="E14" s="67" t="n">
        <f aca="false">Data!N14</f>
        <v>42089</v>
      </c>
    </row>
    <row r="15" customFormat="false" ht="12.75" hidden="true" customHeight="false" outlineLevel="0" collapsed="false">
      <c r="A15" s="5" t="str">
        <f aca="false">Data!C16</f>
        <v>Meetings</v>
      </c>
      <c r="B15" s="5" t="str">
        <f aca="false">Data!G16</f>
        <v>CDA- Audit</v>
      </c>
      <c r="C15" s="5" t="str">
        <f aca="false">Data!E16</f>
        <v>In Progress</v>
      </c>
      <c r="D15" s="67" t="n">
        <f aca="false">Data!M15</f>
        <v>42089</v>
      </c>
      <c r="E15" s="67" t="n">
        <f aca="false">Data!N15</f>
        <v>42124</v>
      </c>
    </row>
    <row r="16" customFormat="false" ht="12.75" hidden="true" customHeight="false" outlineLevel="0" collapsed="false">
      <c r="A16" s="5" t="str">
        <f aca="false">Data!C17</f>
        <v>Bug</v>
      </c>
      <c r="B16" s="5" t="str">
        <f aca="false">Data!G17</f>
        <v>ANALYST-9273 ( Looping associations is lost when the map is loaded)</v>
      </c>
      <c r="C16" s="5" t="str">
        <f aca="false">Data!E17</f>
        <v>In Progress</v>
      </c>
      <c r="D16" s="67" t="n">
        <f aca="false">Data!M16</f>
        <v>42087</v>
      </c>
      <c r="E16" s="67" t="n">
        <f aca="false">Data!N16</f>
        <v>42087</v>
      </c>
    </row>
    <row r="17" customFormat="false" ht="12.75" hidden="true" customHeight="false" outlineLevel="0" collapsed="false">
      <c r="A17" s="5" t="str">
        <f aca="false">Data!C18</f>
        <v>Bug</v>
      </c>
      <c r="B17" s="5" t="str">
        <f aca="false">Data!G18</f>
        <v>ANALYST-9267;</v>
      </c>
      <c r="C17" s="5" t="str">
        <f aca="false">Data!E18</f>
        <v>Closed</v>
      </c>
      <c r="D17" s="67" t="n">
        <f aca="false">Data!M17</f>
        <v>42089</v>
      </c>
      <c r="E17" s="67" t="n">
        <f aca="false">Data!N17</f>
        <v>42089</v>
      </c>
    </row>
    <row r="18" customFormat="false" ht="12.75" hidden="true" customHeight="false" outlineLevel="0" collapsed="false">
      <c r="A18" s="5" t="str">
        <f aca="false">Data!C19</f>
        <v>Action</v>
      </c>
      <c r="B18" s="5" t="str">
        <f aca="false">Data!G19</f>
        <v>Planned Leave</v>
      </c>
      <c r="C18" s="5" t="str">
        <f aca="false">Data!E19</f>
        <v>Closed</v>
      </c>
      <c r="D18" s="67" t="n">
        <f aca="false">Data!M18</f>
        <v>42088</v>
      </c>
      <c r="E18" s="67" t="n">
        <f aca="false">Data!N18</f>
        <v>42089</v>
      </c>
    </row>
    <row r="19" customFormat="false" ht="12.75" hidden="true" customHeight="false" outlineLevel="0" collapsed="false">
      <c r="A19" s="5" t="str">
        <f aca="false">Data!C20</f>
        <v>Bug</v>
      </c>
      <c r="B19" s="5" t="str">
        <f aca="false">Data!G20</f>
        <v>Analysing and working on the issue mentioned by phillip</v>
      </c>
      <c r="C19" s="5" t="str">
        <f aca="false">Data!E20</f>
        <v>Closed</v>
      </c>
      <c r="D19" s="67" t="n">
        <f aca="false">Data!M19</f>
        <v>42088</v>
      </c>
      <c r="E19" s="67" t="n">
        <f aca="false">Data!N19</f>
        <v>42089</v>
      </c>
    </row>
    <row r="20" customFormat="false" ht="12.75" hidden="true" customHeight="false" outlineLevel="0" collapsed="false">
      <c r="A20" s="5" t="str">
        <f aca="false">Data!C21</f>
        <v>Bug</v>
      </c>
      <c r="B20" s="5" t="str">
        <f aca="false">Data!G21</f>
        <v>Project Discussion</v>
      </c>
      <c r="C20" s="5" t="str">
        <f aca="false">Data!E21</f>
        <v>In Progress</v>
      </c>
      <c r="D20" s="67" t="n">
        <f aca="false">Data!M20</f>
        <v>42088</v>
      </c>
      <c r="E20" s="67" t="n">
        <f aca="false">Data!N20</f>
        <v>42090</v>
      </c>
    </row>
    <row r="21" customFormat="false" ht="12.75" hidden="true" customHeight="false" outlineLevel="0" collapsed="false">
      <c r="A21" s="5" t="str">
        <f aca="false">Data!C22</f>
        <v>Audit</v>
      </c>
      <c r="B21" s="5" t="str">
        <f aca="false">Data!G22</f>
        <v>iNia is not effectively used.</v>
      </c>
      <c r="C21" s="5" t="str">
        <f aca="false">Data!E22</f>
        <v>New</v>
      </c>
      <c r="D21" s="67" t="n">
        <f aca="false">Data!M21</f>
        <v>42088</v>
      </c>
      <c r="E21" s="67" t="n">
        <f aca="false">Data!N21</f>
        <v>42124</v>
      </c>
    </row>
    <row r="22" customFormat="false" ht="12.75" hidden="true" customHeight="false" outlineLevel="0" collapsed="false">
      <c r="A22" s="5" t="str">
        <f aca="false">Data!C23</f>
        <v>Audit</v>
      </c>
      <c r="B22" s="5" t="str">
        <f aca="false">Data!G23</f>
        <v>PMP is not updated and review by PM for long time</v>
      </c>
      <c r="C22" s="5" t="str">
        <f aca="false">Data!E23</f>
        <v>New</v>
      </c>
      <c r="D22" s="67" t="n">
        <f aca="false">Data!M22</f>
        <v>42087</v>
      </c>
      <c r="E22" s="67" t="n">
        <f aca="false">Data!N22</f>
        <v>0</v>
      </c>
    </row>
    <row r="23" customFormat="false" ht="12.75" hidden="true" customHeight="false" outlineLevel="0" collapsed="false">
      <c r="A23" s="5" t="str">
        <f aca="false">Data!C24</f>
        <v>Audit</v>
      </c>
      <c r="B23" s="5" t="str">
        <f aca="false">Data!G24</f>
        <v>nas rights not removed for Ganesh</v>
      </c>
      <c r="C23" s="5" t="str">
        <f aca="false">Data!E24</f>
        <v>New</v>
      </c>
      <c r="D23" s="67" t="n">
        <f aca="false">Data!M23</f>
        <v>42087</v>
      </c>
      <c r="E23" s="67" t="n">
        <f aca="false">Data!N23</f>
        <v>0</v>
      </c>
    </row>
    <row r="24" customFormat="false" ht="12.75" hidden="true" customHeight="false" outlineLevel="0" collapsed="false">
      <c r="A24" s="5" t="str">
        <f aca="false">Data!C25</f>
        <v>Audit</v>
      </c>
      <c r="B24" s="5" t="str">
        <f aca="false">Data!G25</f>
        <v>DAA findings are not closed for long time</v>
      </c>
      <c r="C24" s="5" t="str">
        <f aca="false">Data!E25</f>
        <v>New</v>
      </c>
      <c r="D24" s="67" t="n">
        <f aca="false">Data!M24</f>
        <v>42087</v>
      </c>
      <c r="E24" s="67" t="n">
        <f aca="false">Data!N24</f>
        <v>0</v>
      </c>
    </row>
    <row r="25" customFormat="false" ht="12.75" hidden="true" customHeight="false" outlineLevel="0" collapsed="false">
      <c r="A25" s="5" t="str">
        <f aca="false">Data!C26</f>
        <v>Audit</v>
      </c>
      <c r="B25" s="5" t="str">
        <f aca="false">Data!G26</f>
        <v>Metrics </v>
      </c>
      <c r="C25" s="5" t="str">
        <f aca="false">Data!E26</f>
        <v>New</v>
      </c>
      <c r="D25" s="67" t="n">
        <f aca="false">Data!M25</f>
        <v>42087</v>
      </c>
      <c r="E25" s="67" t="n">
        <f aca="false">Data!N25</f>
        <v>0</v>
      </c>
    </row>
    <row r="26" customFormat="false" ht="12.75" hidden="true" customHeight="false" outlineLevel="0" collapsed="false">
      <c r="A26" s="5" t="str">
        <f aca="false">Data!C27</f>
        <v>Audit</v>
      </c>
      <c r="B26" s="5" t="str">
        <f aca="false">Data!G27</f>
        <v>Retro meeting not conducted for last sprint and MOM not evidenced</v>
      </c>
      <c r="C26" s="5" t="str">
        <f aca="false">Data!E27</f>
        <v>New</v>
      </c>
      <c r="D26" s="67" t="n">
        <f aca="false">Data!M26</f>
        <v>42087</v>
      </c>
      <c r="E26" s="67" t="n">
        <f aca="false">Data!N26</f>
        <v>0</v>
      </c>
    </row>
    <row r="27" customFormat="false" ht="12.75" hidden="true" customHeight="false" outlineLevel="0" collapsed="false">
      <c r="A27" s="5" t="str">
        <f aca="false">Data!C28</f>
        <v>Meetings</v>
      </c>
      <c r="B27" s="5" t="str">
        <f aca="false">Data!G28</f>
        <v>Issue discussion with Ramya</v>
      </c>
      <c r="C27" s="5" t="str">
        <f aca="false">Data!E28</f>
        <v>Closed</v>
      </c>
      <c r="D27" s="67" t="n">
        <f aca="false">Data!M27</f>
        <v>42087</v>
      </c>
      <c r="E27" s="67" t="n">
        <f aca="false">Data!N27</f>
        <v>0</v>
      </c>
    </row>
    <row r="28" customFormat="false" ht="12.75" hidden="true" customHeight="false" outlineLevel="0" collapsed="false">
      <c r="A28" s="5" t="str">
        <f aca="false">Data!C29</f>
        <v>Meetings</v>
      </c>
      <c r="B28" s="5" t="str">
        <f aca="false">Data!G29</f>
        <v>Issue discussion with Ramya(Duplicated)</v>
      </c>
      <c r="C28" s="5" t="str">
        <f aca="false">Data!E29</f>
        <v>Closed</v>
      </c>
      <c r="D28" s="67" t="n">
        <f aca="false">Data!M28</f>
        <v>42087</v>
      </c>
      <c r="E28" s="67" t="n">
        <f aca="false">Data!N28</f>
        <v>42087</v>
      </c>
    </row>
    <row r="29" customFormat="false" ht="12.75" hidden="true" customHeight="false" outlineLevel="0" collapsed="false">
      <c r="A29" s="5" t="str">
        <f aca="false">Data!C30</f>
        <v>Bug</v>
      </c>
      <c r="B29" s="5" t="str">
        <f aca="false">Data!G30</f>
        <v>ANALYST-9248 (Analyst does not complain at compile time when a group rule field is populated with a non-boolean)</v>
      </c>
      <c r="C29" s="5" t="str">
        <f aca="false">Data!E30</f>
        <v>In Progress</v>
      </c>
      <c r="D29" s="67" t="n">
        <f aca="false">Data!M29</f>
        <v>42087</v>
      </c>
      <c r="E29" s="67" t="n">
        <f aca="false">Data!N29</f>
        <v>42087</v>
      </c>
    </row>
    <row r="30" customFormat="false" ht="12.75" hidden="true" customHeight="false" outlineLevel="0" collapsed="false">
      <c r="A30" s="5" t="str">
        <f aca="false">Data!C31</f>
        <v>Bug</v>
      </c>
      <c r="B30" s="5" t="str">
        <f aca="false">Data!G31</f>
        <v>Working On Issue 6493</v>
      </c>
      <c r="C30" s="5" t="str">
        <f aca="false">Data!E31</f>
        <v>In Progress</v>
      </c>
      <c r="D30" s="67" t="n">
        <f aca="false">Data!M30</f>
        <v>42087</v>
      </c>
      <c r="E30" s="67" t="n">
        <f aca="false">Data!N30</f>
        <v>42090</v>
      </c>
    </row>
    <row r="31" customFormat="false" ht="12.75" hidden="true" customHeight="false" outlineLevel="0" collapsed="false">
      <c r="A31" s="5" t="str">
        <f aca="false">Data!C32</f>
        <v>Audit</v>
      </c>
      <c r="B31" s="5" t="str">
        <f aca="false">Data!G32</f>
        <v>Facilitation Audit Dated 24-Mar-2015</v>
      </c>
      <c r="C31" s="5" t="str">
        <f aca="false">Data!E32</f>
        <v>New</v>
      </c>
      <c r="D31" s="67" t="n">
        <f aca="false">Data!M31</f>
        <v>42086</v>
      </c>
      <c r="E31" s="67" t="n">
        <f aca="false">Data!N31</f>
        <v>42104</v>
      </c>
    </row>
    <row r="32" customFormat="false" ht="12.75" hidden="true" customHeight="false" outlineLevel="0" collapsed="false">
      <c r="A32" s="5" t="str">
        <f aca="false">Data!C33</f>
        <v>Bug</v>
      </c>
      <c r="B32" s="5" t="str">
        <f aca="false">Data!G33</f>
        <v>ANALYST-9258  (CLONE - Global Element Exception when trying to create a interface with xml file )</v>
      </c>
      <c r="C32" s="5" t="str">
        <f aca="false">Data!E33</f>
        <v>In Progress</v>
      </c>
      <c r="D32" s="67" t="n">
        <f aca="false">Data!M32</f>
        <v>42087</v>
      </c>
      <c r="E32" s="67" t="n">
        <f aca="false">Data!N32</f>
        <v>0</v>
      </c>
    </row>
    <row r="33" customFormat="false" ht="12.75" hidden="true" customHeight="false" outlineLevel="0" collapsed="false">
      <c r="A33" s="5" t="str">
        <f aca="false">Data!C34</f>
        <v>Bug</v>
      </c>
      <c r="B33" s="5" t="str">
        <f aca="false">Data!G34</f>
        <v>ANALYST-9030;</v>
      </c>
      <c r="C33" s="5" t="str">
        <f aca="false">Data!E34</f>
        <v>Closed</v>
      </c>
      <c r="D33" s="67" t="n">
        <f aca="false">Data!M33</f>
        <v>42087</v>
      </c>
      <c r="E33" s="67" t="n">
        <f aca="false">Data!N33</f>
        <v>42088</v>
      </c>
    </row>
    <row r="34" customFormat="false" ht="12.75" hidden="true" customHeight="false" outlineLevel="0" collapsed="false">
      <c r="A34" s="5" t="str">
        <f aca="false">Data!C35</f>
        <v>Bug</v>
      </c>
      <c r="B34" s="5" t="str">
        <f aca="false">Data!G35</f>
        <v>Analyst-9260</v>
      </c>
      <c r="C34" s="5" t="str">
        <f aca="false">Data!E35</f>
        <v>Closed</v>
      </c>
      <c r="D34" s="67" t="n">
        <f aca="false">Data!M34</f>
        <v>42086</v>
      </c>
      <c r="E34" s="67" t="n">
        <f aca="false">Data!N34</f>
        <v>42090</v>
      </c>
    </row>
    <row r="35" customFormat="false" ht="12.75" hidden="true" customHeight="false" outlineLevel="0" collapsed="false">
      <c r="A35" s="5" t="str">
        <f aca="false">Data!C36</f>
        <v>Bug</v>
      </c>
      <c r="B35" s="5" t="str">
        <f aca="false">Data!G36</f>
        <v>CDA Stand-Up Meeting</v>
      </c>
      <c r="C35" s="5" t="str">
        <f aca="false">Data!E36</f>
        <v>Closed</v>
      </c>
      <c r="D35" s="67" t="n">
        <f aca="false">Data!M35</f>
        <v>42086</v>
      </c>
      <c r="E35" s="67" t="n">
        <f aca="false">Data!N35</f>
        <v>42088</v>
      </c>
    </row>
    <row r="36" customFormat="false" ht="12.75" hidden="true" customHeight="false" outlineLevel="0" collapsed="false">
      <c r="A36" s="5" t="str">
        <f aca="false">Data!C37</f>
        <v>Bug</v>
      </c>
      <c r="B36" s="5" t="str">
        <f aca="false">Data!G37</f>
        <v>Working on the Contivo product</v>
      </c>
      <c r="C36" s="5" t="str">
        <f aca="false">Data!E37</f>
        <v>In Progress</v>
      </c>
      <c r="D36" s="67" t="n">
        <f aca="false">Data!M36</f>
        <v>42086</v>
      </c>
      <c r="E36" s="67" t="n">
        <f aca="false">Data!N36</f>
        <v>42124</v>
      </c>
    </row>
    <row r="37" customFormat="false" ht="12.75" hidden="true" customHeight="false" outlineLevel="0" collapsed="false">
      <c r="A37" s="5" t="str">
        <f aca="false">Data!C38</f>
        <v>Bug</v>
      </c>
      <c r="B37" s="5" t="str">
        <f aca="false">Data!G38</f>
        <v>KT Session</v>
      </c>
      <c r="C37" s="5" t="str">
        <f aca="false">Data!E38</f>
        <v>In Progress</v>
      </c>
      <c r="D37" s="67" t="n">
        <f aca="false">Data!M37</f>
        <v>42086</v>
      </c>
      <c r="E37" s="67" t="n">
        <f aca="false">Data!N37</f>
        <v>42124</v>
      </c>
    </row>
    <row r="38" customFormat="false" ht="12.75" hidden="true" customHeight="false" outlineLevel="0" collapsed="false">
      <c r="A38" s="5" t="str">
        <f aca="false">Data!C39</f>
        <v>Code Review</v>
      </c>
      <c r="B38" s="5" t="str">
        <f aca="false">Data!G39</f>
        <v>Code Review for Mar-2015</v>
      </c>
      <c r="C38" s="5" t="str">
        <f aca="false">Data!E39</f>
        <v>In Progress</v>
      </c>
      <c r="D38" s="67" t="n">
        <f aca="false">Data!M38</f>
        <v>42086</v>
      </c>
      <c r="E38" s="67" t="n">
        <f aca="false">Data!N38</f>
        <v>42124</v>
      </c>
    </row>
    <row r="39" customFormat="false" ht="12.75" hidden="true" customHeight="false" outlineLevel="0" collapsed="false">
      <c r="A39" s="5" t="str">
        <f aca="false">Data!C40</f>
        <v>Bug</v>
      </c>
      <c r="B39" s="5" t="str">
        <f aca="false">Data!G40</f>
        <v>ANALYST-9238;</v>
      </c>
      <c r="C39" s="5" t="str">
        <f aca="false">Data!E40</f>
        <v>In Progress</v>
      </c>
      <c r="D39" s="67" t="n">
        <f aca="false">Data!M39</f>
        <v>42086</v>
      </c>
      <c r="E39" s="67" t="n">
        <f aca="false">Data!N39</f>
        <v>42094</v>
      </c>
    </row>
    <row r="40" customFormat="false" ht="12.75" hidden="true" customHeight="false" outlineLevel="0" collapsed="false">
      <c r="A40" s="5" t="str">
        <f aca="false">Data!C41</f>
        <v>Bug</v>
      </c>
      <c r="B40" s="5" t="str">
        <f aca="false">Data!G41</f>
        <v>ANALYST-9231 ("Output the mapping rule value only if the parent group exists" isn't working correctly)</v>
      </c>
      <c r="C40" s="5" t="str">
        <f aca="false">Data!E41</f>
        <v>Closed</v>
      </c>
      <c r="D40" s="67" t="n">
        <f aca="false">Data!M40</f>
        <v>42094</v>
      </c>
      <c r="E40" s="67" t="n">
        <f aca="false">Data!N40</f>
        <v>42096</v>
      </c>
    </row>
    <row r="41" customFormat="false" ht="12.75" hidden="true" customHeight="false" outlineLevel="0" collapsed="false">
      <c r="A41" s="5" t="str">
        <f aca="false">Data!C42</f>
        <v>Bug</v>
      </c>
      <c r="B41" s="5" t="str">
        <f aca="false">Data!G42</f>
        <v>Issue 9245</v>
      </c>
      <c r="C41" s="5" t="str">
        <f aca="false">Data!E42</f>
        <v>Closed</v>
      </c>
      <c r="D41" s="67" t="n">
        <f aca="false">Data!M41</f>
        <v>42083</v>
      </c>
      <c r="E41" s="67" t="n">
        <f aca="false">Data!N41</f>
        <v>42090</v>
      </c>
    </row>
    <row r="42" customFormat="false" ht="12.75" hidden="true" customHeight="false" outlineLevel="0" collapsed="false">
      <c r="A42" s="5" t="str">
        <f aca="false">Data!C43</f>
        <v>Bug</v>
      </c>
      <c r="B42" s="5" t="str">
        <f aca="false">Data!G43</f>
        <v>ANALYST-9263;</v>
      </c>
      <c r="C42" s="5" t="str">
        <f aca="false">Data!E43</f>
        <v>Closed</v>
      </c>
      <c r="D42" s="67" t="n">
        <f aca="false">Data!M42</f>
        <v>42081</v>
      </c>
      <c r="E42" s="67" t="n">
        <f aca="false">Data!N42</f>
        <v>42097</v>
      </c>
    </row>
    <row r="43" customFormat="false" ht="12.75" hidden="true" customHeight="false" outlineLevel="0" collapsed="false">
      <c r="A43" s="5" t="str">
        <f aca="false">Data!C44</f>
        <v>Meetings</v>
      </c>
      <c r="B43" s="5" t="str">
        <f aca="false">Data!G44</f>
        <v>Analyst - 9253 Discussion with bestus</v>
      </c>
      <c r="C43" s="5" t="str">
        <f aca="false">Data!E44</f>
        <v>Closed</v>
      </c>
      <c r="D43" s="67" t="n">
        <f aca="false">Data!M43</f>
        <v>42081</v>
      </c>
      <c r="E43" s="67" t="n">
        <f aca="false">Data!N43</f>
        <v>42083</v>
      </c>
    </row>
    <row r="44" customFormat="false" ht="12.75" hidden="true" customHeight="false" outlineLevel="0" collapsed="false">
      <c r="A44" s="5" t="str">
        <f aca="false">Data!C45</f>
        <v>Bug</v>
      </c>
      <c r="B44" s="5" t="str">
        <f aca="false">Data!G45</f>
        <v>ANALYST-9268  ("moveToChildGroup: commit failed while moving from group rateplan" when inserting into a database )</v>
      </c>
      <c r="C44" s="5" t="str">
        <f aca="false">Data!E45</f>
        <v>In Progress</v>
      </c>
      <c r="D44" s="67" t="n">
        <f aca="false">Data!M44</f>
        <v>42081</v>
      </c>
      <c r="E44" s="67" t="n">
        <f aca="false">Data!N44</f>
        <v>42081</v>
      </c>
    </row>
    <row r="45" customFormat="false" ht="12.75" hidden="true" customHeight="false" outlineLevel="0" collapsed="false">
      <c r="A45" s="5" t="str">
        <f aca="false">Data!C46</f>
        <v>Bug</v>
      </c>
      <c r="B45" s="5" t="str">
        <f aca="false">Data!G46</f>
        <v>ANALYST-9226;</v>
      </c>
      <c r="C45" s="5" t="str">
        <f aca="false">Data!E46</f>
        <v>Closed</v>
      </c>
      <c r="D45" s="67" t="n">
        <f aca="false">Data!M45</f>
        <v>42082</v>
      </c>
      <c r="E45" s="67" t="n">
        <f aca="false">Data!N45</f>
        <v>42087</v>
      </c>
    </row>
    <row r="46" customFormat="false" ht="12.75" hidden="true" customHeight="false" outlineLevel="0" collapsed="false">
      <c r="A46" s="5" t="str">
        <f aca="false">Data!C47</f>
        <v>Bug</v>
      </c>
      <c r="B46" s="5" t="str">
        <f aca="false">Data!G47</f>
        <v>ANALYST-9257  CLONE - Opening a map in Analyst newer than 5.3 causes a NumberFormatException </v>
      </c>
      <c r="C46" s="5" t="str">
        <f aca="false">Data!E47</f>
        <v>In Progress</v>
      </c>
      <c r="D46" s="67" t="n">
        <f aca="false">Data!M46</f>
        <v>42080</v>
      </c>
      <c r="E46" s="67" t="n">
        <f aca="false">Data!N46</f>
        <v>42083</v>
      </c>
    </row>
    <row r="47" customFormat="false" ht="12.75" hidden="true" customHeight="false" outlineLevel="0" collapsed="false">
      <c r="A47" s="5" t="str">
        <f aca="false">Data!C48</f>
        <v>Bug</v>
      </c>
      <c r="B47" s="5" t="str">
        <f aca="false">Data!G48</f>
        <v>Analyst-9252</v>
      </c>
      <c r="C47" s="5" t="str">
        <f aca="false">Data!E48</f>
        <v>In Progress</v>
      </c>
      <c r="D47" s="67" t="n">
        <f aca="false">Data!M47</f>
        <v>42080</v>
      </c>
      <c r="E47" s="67" t="n">
        <f aca="false">Data!N47</f>
        <v>42088</v>
      </c>
    </row>
    <row r="48" customFormat="false" ht="12.75" hidden="true" customHeight="false" outlineLevel="0" collapsed="false">
      <c r="A48" s="5" t="str">
        <f aca="false">Data!C49</f>
        <v>Bug</v>
      </c>
      <c r="B48" s="5" t="str">
        <f aca="false">Data!G49</f>
        <v>Analyst-9266</v>
      </c>
      <c r="C48" s="5" t="str">
        <f aca="false">Data!E49</f>
        <v>Closed</v>
      </c>
      <c r="D48" s="67" t="n">
        <f aca="false">Data!M48</f>
        <v>42079</v>
      </c>
      <c r="E48" s="67" t="n">
        <f aca="false">Data!N48</f>
        <v>42097</v>
      </c>
    </row>
    <row r="49" customFormat="false" ht="12.75" hidden="true" customHeight="false" outlineLevel="0" collapsed="false">
      <c r="A49" s="5" t="str">
        <f aca="false">Data!C50</f>
        <v>Bug</v>
      </c>
      <c r="B49" s="5" t="str">
        <f aca="false">Data!G50</f>
        <v>ANALYST-9251;</v>
      </c>
      <c r="C49" s="5" t="str">
        <f aca="false">Data!E50</f>
        <v>In Progress</v>
      </c>
      <c r="D49" s="67" t="n">
        <f aca="false">Data!M49</f>
        <v>42079</v>
      </c>
      <c r="E49" s="67" t="n">
        <f aca="false">Data!N49</f>
        <v>42095</v>
      </c>
    </row>
    <row r="50" customFormat="false" ht="12.75" hidden="true" customHeight="false" outlineLevel="0" collapsed="false">
      <c r="A50" s="5" t="str">
        <f aca="false">Data!C51</f>
        <v>Bug</v>
      </c>
      <c r="B50" s="5" t="str">
        <f aca="false">Data!G51</f>
        <v>ANALYST-9253 (Cannot generate the Java transformation throws stack overflow exception)</v>
      </c>
      <c r="C50" s="5" t="str">
        <f aca="false">Data!E51</f>
        <v>Suspended</v>
      </c>
      <c r="D50" s="67" t="n">
        <f aca="false">Data!M50</f>
        <v>42094</v>
      </c>
      <c r="E50" s="67" t="n">
        <f aca="false">Data!N50</f>
        <v>42096</v>
      </c>
    </row>
    <row r="51" customFormat="false" ht="12.75" hidden="true" customHeight="false" outlineLevel="0" collapsed="false">
      <c r="A51" s="5" t="str">
        <f aca="false">Data!C52</f>
        <v>Bug</v>
      </c>
      <c r="B51" s="5" t="str">
        <f aca="false">Data!G52</f>
        <v>Executing the sanity testcases for repo &amp; Prism</v>
      </c>
      <c r="C51" s="5" t="str">
        <f aca="false">Data!E52</f>
        <v>Closed</v>
      </c>
      <c r="D51" s="67" t="n">
        <f aca="false">Data!M51</f>
        <v>42079</v>
      </c>
      <c r="E51" s="67" t="n">
        <f aca="false">Data!N51</f>
        <v>42083</v>
      </c>
    </row>
    <row r="52" customFormat="false" ht="12.75" hidden="true" customHeight="false" outlineLevel="0" collapsed="false">
      <c r="A52" s="5" t="str">
        <f aca="false">Data!C53</f>
        <v>Bug</v>
      </c>
      <c r="B52" s="5" t="str">
        <f aca="false">Data!G53</f>
        <v>Leave</v>
      </c>
      <c r="C52" s="5" t="str">
        <f aca="false">Data!E53</f>
        <v>Closed</v>
      </c>
      <c r="D52" s="67" t="n">
        <f aca="false">Data!M52</f>
        <v>42079</v>
      </c>
      <c r="E52" s="67" t="n">
        <f aca="false">Data!N52</f>
        <v>42083</v>
      </c>
    </row>
    <row r="53" customFormat="false" ht="12.75" hidden="true" customHeight="false" outlineLevel="0" collapsed="false">
      <c r="A53" s="5" t="str">
        <f aca="false">Data!C54</f>
        <v>Bug</v>
      </c>
      <c r="B53" s="5" t="str">
        <f aca="false">Data!G54</f>
        <v>Working on resolved issue</v>
      </c>
      <c r="C53" s="5" t="str">
        <f aca="false">Data!E54</f>
        <v>Closed</v>
      </c>
      <c r="D53" s="67" t="n">
        <f aca="false">Data!M53</f>
        <v>42076</v>
      </c>
      <c r="E53" s="67" t="n">
        <f aca="false">Data!N53</f>
        <v>42076</v>
      </c>
    </row>
    <row r="54" customFormat="false" ht="12.75" hidden="true" customHeight="false" outlineLevel="0" collapsed="false">
      <c r="A54" s="5" t="str">
        <f aca="false">Data!C55</f>
        <v>Bug</v>
      </c>
      <c r="B54" s="5" t="str">
        <f aca="false">Data!G55</f>
        <v>Testing resolved issues</v>
      </c>
      <c r="C54" s="5" t="str">
        <f aca="false">Data!E55</f>
        <v>Closed</v>
      </c>
      <c r="D54" s="67" t="n">
        <f aca="false">Data!M54</f>
        <v>42076</v>
      </c>
      <c r="E54" s="67" t="n">
        <f aca="false">Data!N54</f>
        <v>42083</v>
      </c>
    </row>
    <row r="55" customFormat="false" ht="12.75" hidden="true" customHeight="false" outlineLevel="0" collapsed="false">
      <c r="A55" s="5" t="str">
        <f aca="false">Data!C56</f>
        <v>Bug</v>
      </c>
      <c r="B55" s="5" t="str">
        <f aca="false">Data!G56</f>
        <v>Issue-9264</v>
      </c>
      <c r="C55" s="5" t="str">
        <f aca="false">Data!E56</f>
        <v>In Progress</v>
      </c>
      <c r="D55" s="67" t="n">
        <f aca="false">Data!M55</f>
        <v>42076</v>
      </c>
      <c r="E55" s="67" t="n">
        <f aca="false">Data!N55</f>
        <v>42083</v>
      </c>
    </row>
    <row r="56" customFormat="false" ht="12.75" hidden="true" customHeight="false" outlineLevel="0" collapsed="false">
      <c r="A56" s="5" t="str">
        <f aca="false">Data!C57</f>
        <v>Bug</v>
      </c>
      <c r="B56" s="5" t="str">
        <f aca="false">Data!G57</f>
        <v>ANALYST-9063;</v>
      </c>
      <c r="C56" s="5" t="str">
        <f aca="false">Data!E57</f>
        <v>Closed</v>
      </c>
      <c r="D56" s="67" t="n">
        <f aca="false">Data!M56</f>
        <v>42076</v>
      </c>
      <c r="E56" s="67" t="n">
        <f aca="false">Data!N56</f>
        <v>42104</v>
      </c>
    </row>
    <row r="57" customFormat="false" ht="12.75" hidden="true" customHeight="false" outlineLevel="0" collapsed="false">
      <c r="A57" s="5" t="str">
        <f aca="false">Data!C58</f>
        <v>Bug</v>
      </c>
      <c r="B57" s="5" t="str">
        <f aca="false">Data!G58</f>
        <v>ANALYST-9265 (Mapped value doesn't get outputted for Java transformation if the logic group has present)</v>
      </c>
      <c r="C57" s="5" t="str">
        <f aca="false">Data!E58</f>
        <v>In Progress</v>
      </c>
      <c r="D57" s="67" t="n">
        <f aca="false">Data!M57</f>
        <v>42076</v>
      </c>
      <c r="E57" s="67" t="n">
        <f aca="false">Data!N57</f>
        <v>42076</v>
      </c>
    </row>
    <row r="58" customFormat="false" ht="12.75" hidden="true" customHeight="false" outlineLevel="0" collapsed="false">
      <c r="A58" s="5" t="str">
        <f aca="false">Data!C59</f>
        <v>Bug</v>
      </c>
      <c r="B58" s="5" t="str">
        <f aca="false">Data!G59</f>
        <v>Analyst-9012</v>
      </c>
      <c r="C58" s="5" t="str">
        <f aca="false">Data!E59</f>
        <v>Suspended</v>
      </c>
      <c r="D58" s="67" t="n">
        <f aca="false">Data!M58</f>
        <v>42075</v>
      </c>
      <c r="E58" s="67" t="n">
        <f aca="false">Data!N58</f>
        <v>42097</v>
      </c>
    </row>
  </sheetData>
  <autoFilter ref="A1:E58">
    <filterColumn colId="0">
      <customFilters and="true">
        <customFilter operator="equal" val="Action"/>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true">
    <tabColor rgb="00FFFFFF"/>
    <pageSetUpPr fitToPage="false"/>
  </sheetPr>
  <dimension ref="A1:AQ99"/>
  <sheetViews>
    <sheetView windowProtection="false" showFormulas="false" showGridLines="true" showRowColHeaders="true" showZeros="true" rightToLeft="false" tabSelected="false" showOutlineSymbols="true" defaultGridColor="true" view="normal" topLeftCell="A106" colorId="64" zoomScale="100" zoomScaleNormal="100" zoomScalePageLayoutView="100" workbookViewId="0">
      <selection pane="topLeft" activeCell="F109" activeCellId="0" sqref="F109"/>
    </sheetView>
  </sheetViews>
  <sheetFormatPr defaultRowHeight="12.75"/>
  <cols>
    <col collapsed="false" hidden="false" max="2" min="2" style="5" width="18.2704081632653"/>
    <col collapsed="false" hidden="false" max="3" min="3" style="5" width="9.28061224489796"/>
    <col collapsed="false" hidden="false" max="4" min="4" style="5" width="13.4081632653061"/>
    <col collapsed="false" hidden="false" max="7" min="7" style="5" width="9.41326530612245"/>
    <col collapsed="false" hidden="false" max="9" min="9" style="5" width="19.4030612244898"/>
    <col collapsed="false" hidden="false" max="10" min="10" style="5" width="14.4081632653061"/>
    <col collapsed="false" hidden="false" max="11" min="11" style="5" width="10.5561224489796"/>
    <col collapsed="false" hidden="false" max="12" min="12" style="5" width="14.5510204081633"/>
    <col collapsed="false" hidden="false" max="13" min="13" style="5" width="11.2755102040816"/>
    <col collapsed="false" hidden="false" max="14" min="14" style="5" width="10.5561224489796"/>
    <col collapsed="false" hidden="false" max="15" min="15" style="5" width="15.6938775510204"/>
    <col collapsed="false" hidden="false" max="16" min="16" style="5" width="12.1326530612245"/>
    <col collapsed="false" hidden="false" max="17" min="17" style="5" width="9.69897959183673"/>
    <col collapsed="false" hidden="false" max="19" min="18" style="5" width="14.4081632653061"/>
    <col collapsed="false" hidden="false" max="20" min="20" style="5" width="15.4081632653061"/>
    <col collapsed="false" hidden="false" max="21" min="21" style="5" width="12.6989795918367"/>
    <col collapsed="false" hidden="false" max="22" min="22" style="5" width="16.8367346938776"/>
    <col collapsed="false" hidden="false" max="23" min="23" style="5" width="16.4081632653061"/>
    <col collapsed="false" hidden="false" max="24" min="24" style="5" width="10.1326530612245"/>
    <col collapsed="false" hidden="false" max="26" min="26" style="5" width="18.1224489795918"/>
    <col collapsed="false" hidden="false" max="27" min="27" style="5" width="11.8418367346939"/>
    <col collapsed="false" hidden="false" max="29" min="29" style="5" width="17.4030612244898"/>
    <col collapsed="false" hidden="false" max="30" min="30" style="5" width="10.2755102040816"/>
    <col collapsed="false" hidden="false" max="32" min="32" style="5" width="10.6989795918367"/>
    <col collapsed="false" hidden="false" max="33" min="33" style="5" width="12.6989795918367"/>
    <col collapsed="false" hidden="false" max="34" min="34" style="5" width="26.969387755102"/>
    <col collapsed="false" hidden="false" max="35" min="35" style="5" width="15.2704081632653"/>
    <col collapsed="false" hidden="false" max="36" min="36" style="5" width="18.1224489795918"/>
    <col collapsed="false" hidden="false" max="37" min="37" style="5" width="16.5510204081633"/>
    <col collapsed="false" hidden="false" max="38" min="38" style="5" width="17.4030612244898"/>
    <col collapsed="false" hidden="false" max="39" min="39" style="5" width="15.4081632653061"/>
    <col collapsed="false" hidden="false" max="40" min="40" style="5" width="16.5510204081633"/>
    <col collapsed="false" hidden="false" max="41" min="41" style="5" width="17.2704081632653"/>
  </cols>
  <sheetData>
    <row r="1" customFormat="false" ht="12.75" hidden="false" customHeight="false" outlineLevel="0" collapsed="false">
      <c r="A1" s="5" t="s">
        <v>72</v>
      </c>
      <c r="B1" s="5" t="s">
        <v>73</v>
      </c>
      <c r="C1" s="5" t="s">
        <v>45</v>
      </c>
      <c r="D1" s="5" t="s">
        <v>74</v>
      </c>
      <c r="E1" s="5" t="s">
        <v>75</v>
      </c>
      <c r="F1" s="5" t="s">
        <v>76</v>
      </c>
      <c r="G1" s="5" t="s">
        <v>63</v>
      </c>
      <c r="H1" s="5" t="s">
        <v>77</v>
      </c>
      <c r="I1" s="5" t="s">
        <v>78</v>
      </c>
      <c r="J1" s="5" t="s">
        <v>79</v>
      </c>
      <c r="K1" s="5" t="s">
        <v>80</v>
      </c>
      <c r="L1" s="5" t="s">
        <v>81</v>
      </c>
      <c r="M1" s="5" t="s">
        <v>82</v>
      </c>
      <c r="N1" s="5" t="s">
        <v>83</v>
      </c>
      <c r="O1" s="5" t="s">
        <v>84</v>
      </c>
      <c r="P1" s="5" t="s">
        <v>85</v>
      </c>
      <c r="Q1" s="5" t="s">
        <v>86</v>
      </c>
      <c r="R1" s="5" t="s">
        <v>87</v>
      </c>
      <c r="S1" s="5" t="s">
        <v>88</v>
      </c>
      <c r="T1" s="5" t="s">
        <v>89</v>
      </c>
      <c r="U1" s="5" t="s">
        <v>90</v>
      </c>
      <c r="V1" s="5" t="s">
        <v>91</v>
      </c>
      <c r="W1" s="5" t="s">
        <v>92</v>
      </c>
      <c r="X1" s="5" t="s">
        <v>93</v>
      </c>
      <c r="Y1" s="5" t="s">
        <v>65</v>
      </c>
      <c r="Z1" s="5" t="s">
        <v>94</v>
      </c>
      <c r="AA1" s="5" t="s">
        <v>66</v>
      </c>
      <c r="AB1" s="5" t="s">
        <v>69</v>
      </c>
      <c r="AC1" s="5" t="s">
        <v>95</v>
      </c>
      <c r="AD1" s="5" t="s">
        <v>96</v>
      </c>
      <c r="AE1" s="5" t="s">
        <v>97</v>
      </c>
      <c r="AF1" s="5" t="s">
        <v>98</v>
      </c>
      <c r="AG1" s="5" t="s">
        <v>99</v>
      </c>
      <c r="AH1" s="5" t="s">
        <v>100</v>
      </c>
      <c r="AI1" s="5" t="s">
        <v>101</v>
      </c>
      <c r="AJ1" s="5" t="s">
        <v>102</v>
      </c>
      <c r="AK1" s="5" t="s">
        <v>103</v>
      </c>
      <c r="AL1" s="5" t="s">
        <v>104</v>
      </c>
      <c r="AM1" s="5" t="s">
        <v>105</v>
      </c>
      <c r="AN1" s="5" t="s">
        <v>106</v>
      </c>
      <c r="AO1" s="5" t="s">
        <v>107</v>
      </c>
      <c r="AP1" s="5" t="s">
        <v>108</v>
      </c>
      <c r="AQ1" s="68" t="s">
        <v>109</v>
      </c>
    </row>
    <row r="2" customFormat="false" ht="12.75" hidden="true" customHeight="false" outlineLevel="0" collapsed="false">
      <c r="A2" s="5" t="n">
        <v>65388</v>
      </c>
      <c r="B2" s="5" t="s">
        <v>110</v>
      </c>
      <c r="C2" s="5" t="s">
        <v>52</v>
      </c>
      <c r="E2" s="5" t="s">
        <v>88</v>
      </c>
      <c r="F2" s="5" t="s">
        <v>111</v>
      </c>
      <c r="G2" s="5" t="s">
        <v>112</v>
      </c>
      <c r="H2" s="5" t="s">
        <v>113</v>
      </c>
      <c r="I2" s="5" t="s">
        <v>113</v>
      </c>
      <c r="J2" s="69" t="n">
        <v>42094.8479166667</v>
      </c>
      <c r="L2" s="5" t="s">
        <v>114</v>
      </c>
      <c r="M2" s="67" t="n">
        <v>42094</v>
      </c>
      <c r="N2" s="67" t="n">
        <v>42094</v>
      </c>
      <c r="O2" s="5" t="n">
        <v>1</v>
      </c>
      <c r="P2" s="5" t="n">
        <v>1</v>
      </c>
      <c r="Q2" s="5" t="n">
        <v>100</v>
      </c>
      <c r="R2" s="69" t="n">
        <v>42094.8472222222</v>
      </c>
      <c r="S2" s="69" t="n">
        <v>42094.8479166667</v>
      </c>
      <c r="V2" s="67" t="n">
        <v>42094</v>
      </c>
      <c r="AP2" s="68" t="n">
        <f aca="false">FALSE()</f>
        <v>0</v>
      </c>
    </row>
    <row r="3" customFormat="false" ht="12.75" hidden="true" customHeight="false" outlineLevel="0" collapsed="false">
      <c r="A3" s="5" t="n">
        <v>65325</v>
      </c>
      <c r="B3" s="5" t="s">
        <v>110</v>
      </c>
      <c r="C3" s="5" t="s">
        <v>49</v>
      </c>
      <c r="D3" s="5" t="s">
        <v>115</v>
      </c>
      <c r="E3" s="5" t="s">
        <v>116</v>
      </c>
      <c r="F3" s="5" t="s">
        <v>117</v>
      </c>
      <c r="G3" s="5" t="s">
        <v>118</v>
      </c>
      <c r="H3" s="5" t="s">
        <v>119</v>
      </c>
      <c r="I3" s="5" t="s">
        <v>120</v>
      </c>
      <c r="J3" s="69" t="n">
        <v>42094.6881944445</v>
      </c>
      <c r="L3" s="5" t="s">
        <v>114</v>
      </c>
      <c r="M3" s="67" t="n">
        <v>42094</v>
      </c>
      <c r="N3" s="67" t="n">
        <v>42096</v>
      </c>
      <c r="O3" s="5" t="n">
        <v>0.25</v>
      </c>
      <c r="P3" s="5" t="n">
        <v>0</v>
      </c>
      <c r="Q3" s="5" t="n">
        <v>0</v>
      </c>
      <c r="R3" s="69" t="n">
        <v>42094.6881944445</v>
      </c>
      <c r="V3" s="67" t="n">
        <v>42094</v>
      </c>
      <c r="AP3" s="68" t="n">
        <f aca="false">FALSE()</f>
        <v>0</v>
      </c>
    </row>
    <row r="4" customFormat="false" ht="12.75" hidden="false" customHeight="false" outlineLevel="0" collapsed="false">
      <c r="A4" s="5" t="n">
        <v>65323</v>
      </c>
      <c r="B4" s="5" t="s">
        <v>110</v>
      </c>
      <c r="C4" s="5" t="s">
        <v>48</v>
      </c>
      <c r="E4" s="5" t="s">
        <v>116</v>
      </c>
      <c r="F4" s="5" t="s">
        <v>117</v>
      </c>
      <c r="G4" s="5" t="s">
        <v>118</v>
      </c>
      <c r="H4" s="5" t="s">
        <v>119</v>
      </c>
      <c r="I4" s="5" t="s">
        <v>119</v>
      </c>
      <c r="J4" s="69" t="n">
        <v>42095.4638888889</v>
      </c>
      <c r="L4" s="5" t="s">
        <v>114</v>
      </c>
      <c r="M4" s="67" t="n">
        <v>42094</v>
      </c>
      <c r="N4" s="67" t="n">
        <v>42096</v>
      </c>
      <c r="O4" s="5" t="n">
        <v>4</v>
      </c>
      <c r="P4" s="5" t="n">
        <v>2.75</v>
      </c>
      <c r="Q4" s="5" t="n">
        <v>70</v>
      </c>
      <c r="R4" s="69" t="n">
        <v>42094.6875</v>
      </c>
      <c r="U4" s="5" t="s">
        <v>121</v>
      </c>
      <c r="V4" s="67" t="n">
        <v>42094</v>
      </c>
      <c r="AH4" s="5" t="s">
        <v>122</v>
      </c>
      <c r="AI4" s="5" t="s">
        <v>123</v>
      </c>
      <c r="AP4" s="68" t="n">
        <f aca="false">FALSE()</f>
        <v>0</v>
      </c>
    </row>
    <row r="5" customFormat="false" ht="12.75" hidden="true" customHeight="false" outlineLevel="0" collapsed="false">
      <c r="A5" s="5" t="n">
        <v>65322</v>
      </c>
      <c r="B5" s="5" t="s">
        <v>110</v>
      </c>
      <c r="C5" s="5" t="s">
        <v>49</v>
      </c>
      <c r="D5" s="5" t="s">
        <v>124</v>
      </c>
      <c r="E5" s="5" t="s">
        <v>116</v>
      </c>
      <c r="F5" s="5" t="s">
        <v>125</v>
      </c>
      <c r="G5" s="5" t="s">
        <v>126</v>
      </c>
      <c r="H5" s="5" t="s">
        <v>119</v>
      </c>
      <c r="I5" s="5" t="s">
        <v>120</v>
      </c>
      <c r="J5" s="69" t="n">
        <v>42094.6854166667</v>
      </c>
      <c r="L5" s="5" t="s">
        <v>114</v>
      </c>
      <c r="M5" s="67" t="n">
        <v>42094</v>
      </c>
      <c r="N5" s="67" t="n">
        <v>42096</v>
      </c>
      <c r="O5" s="5" t="n">
        <v>0.25</v>
      </c>
      <c r="P5" s="5" t="n">
        <v>0</v>
      </c>
      <c r="Q5" s="5" t="n">
        <v>0</v>
      </c>
      <c r="R5" s="69" t="n">
        <v>42094.6854166667</v>
      </c>
      <c r="V5" s="67" t="n">
        <v>42094</v>
      </c>
      <c r="AP5" s="68" t="n">
        <f aca="false">FALSE()</f>
        <v>0</v>
      </c>
    </row>
    <row r="6" customFormat="false" ht="12.75" hidden="false" customHeight="false" outlineLevel="0" collapsed="false">
      <c r="A6" s="5" t="n">
        <v>65320</v>
      </c>
      <c r="B6" s="5" t="s">
        <v>110</v>
      </c>
      <c r="C6" s="5" t="s">
        <v>48</v>
      </c>
      <c r="E6" s="5" t="s">
        <v>116</v>
      </c>
      <c r="F6" s="5" t="s">
        <v>125</v>
      </c>
      <c r="G6" s="5" t="s">
        <v>127</v>
      </c>
      <c r="H6" s="5" t="s">
        <v>119</v>
      </c>
      <c r="I6" s="5" t="s">
        <v>119</v>
      </c>
      <c r="J6" s="69" t="n">
        <v>42095.4638888889</v>
      </c>
      <c r="L6" s="5" t="s">
        <v>114</v>
      </c>
      <c r="M6" s="67" t="n">
        <v>42094</v>
      </c>
      <c r="N6" s="67" t="n">
        <v>42096</v>
      </c>
      <c r="O6" s="5" t="n">
        <v>6</v>
      </c>
      <c r="P6" s="5" t="n">
        <v>4</v>
      </c>
      <c r="Q6" s="5" t="n">
        <v>70</v>
      </c>
      <c r="R6" s="69" t="n">
        <v>42094.6847222222</v>
      </c>
      <c r="U6" s="5" t="s">
        <v>128</v>
      </c>
      <c r="V6" s="67" t="n">
        <v>42094</v>
      </c>
      <c r="AH6" s="5" t="s">
        <v>129</v>
      </c>
      <c r="AI6" s="5" t="s">
        <v>130</v>
      </c>
      <c r="AP6" s="68" t="n">
        <f aca="false">FALSE()</f>
        <v>0</v>
      </c>
    </row>
    <row r="7" customFormat="false" ht="12.75" hidden="true" customHeight="false" outlineLevel="0" collapsed="false">
      <c r="A7" s="5" t="n">
        <v>65319</v>
      </c>
      <c r="B7" s="5" t="s">
        <v>110</v>
      </c>
      <c r="C7" s="5" t="s">
        <v>49</v>
      </c>
      <c r="D7" s="5" t="s">
        <v>131</v>
      </c>
      <c r="E7" s="5" t="s">
        <v>116</v>
      </c>
      <c r="F7" s="5" t="s">
        <v>111</v>
      </c>
      <c r="G7" s="5" t="s">
        <v>132</v>
      </c>
      <c r="H7" s="5" t="s">
        <v>119</v>
      </c>
      <c r="I7" s="5" t="s">
        <v>120</v>
      </c>
      <c r="J7" s="69" t="n">
        <v>42094.6833333333</v>
      </c>
      <c r="L7" s="5" t="s">
        <v>114</v>
      </c>
      <c r="M7" s="67" t="n">
        <v>42094</v>
      </c>
      <c r="N7" s="67" t="n">
        <v>42096</v>
      </c>
      <c r="O7" s="5" t="n">
        <v>0.25</v>
      </c>
      <c r="P7" s="5" t="n">
        <v>0</v>
      </c>
      <c r="Q7" s="5" t="n">
        <v>0</v>
      </c>
      <c r="R7" s="69" t="n">
        <v>42094.6833333333</v>
      </c>
      <c r="V7" s="67" t="n">
        <v>42094</v>
      </c>
      <c r="AP7" s="68" t="n">
        <f aca="false">FALSE()</f>
        <v>0</v>
      </c>
    </row>
    <row r="8" customFormat="false" ht="12.75" hidden="false" customHeight="false" outlineLevel="0" collapsed="false">
      <c r="A8" s="5" t="n">
        <v>65317</v>
      </c>
      <c r="B8" s="5" t="s">
        <v>110</v>
      </c>
      <c r="C8" s="5" t="s">
        <v>48</v>
      </c>
      <c r="D8" s="5" t="s">
        <v>133</v>
      </c>
      <c r="E8" s="5" t="s">
        <v>116</v>
      </c>
      <c r="F8" s="5" t="s">
        <v>111</v>
      </c>
      <c r="G8" s="5" t="s">
        <v>134</v>
      </c>
      <c r="H8" s="5" t="s">
        <v>119</v>
      </c>
      <c r="I8" s="5" t="s">
        <v>120</v>
      </c>
      <c r="J8" s="69" t="n">
        <v>42094.6826388889</v>
      </c>
      <c r="L8" s="5" t="s">
        <v>114</v>
      </c>
      <c r="M8" s="67" t="n">
        <v>42094</v>
      </c>
      <c r="N8" s="67" t="n">
        <v>42096</v>
      </c>
      <c r="O8" s="5" t="n">
        <v>0.25</v>
      </c>
      <c r="P8" s="5" t="n">
        <v>0</v>
      </c>
      <c r="Q8" s="5" t="n">
        <v>0</v>
      </c>
      <c r="R8" s="69" t="n">
        <v>42094.6826388889</v>
      </c>
      <c r="V8" s="67" t="n">
        <v>42094</v>
      </c>
      <c r="AP8" s="68" t="n">
        <f aca="false">FALSE()</f>
        <v>0</v>
      </c>
    </row>
    <row r="9" customFormat="false" ht="12.75" hidden="true" customHeight="false" outlineLevel="0" collapsed="false">
      <c r="A9" s="5" t="n">
        <v>65277</v>
      </c>
      <c r="B9" s="5" t="s">
        <v>110</v>
      </c>
      <c r="C9" s="5" t="s">
        <v>49</v>
      </c>
      <c r="D9" s="5" t="s">
        <v>135</v>
      </c>
      <c r="E9" s="5" t="s">
        <v>136</v>
      </c>
      <c r="F9" s="5" t="s">
        <v>111</v>
      </c>
      <c r="G9" s="5" t="s">
        <v>137</v>
      </c>
      <c r="H9" s="5" t="s">
        <v>113</v>
      </c>
      <c r="I9" s="5" t="s">
        <v>120</v>
      </c>
      <c r="J9" s="69" t="n">
        <v>42094.55</v>
      </c>
      <c r="L9" s="5" t="s">
        <v>114</v>
      </c>
      <c r="M9" s="67" t="n">
        <v>42094</v>
      </c>
      <c r="P9" s="5" t="n">
        <v>0</v>
      </c>
      <c r="Q9" s="5" t="n">
        <v>0</v>
      </c>
      <c r="R9" s="69" t="n">
        <v>42094.55</v>
      </c>
      <c r="AP9" s="68" t="n">
        <f aca="false">FALSE()</f>
        <v>0</v>
      </c>
    </row>
    <row r="10" customFormat="false" ht="12.75" hidden="false" customHeight="false" outlineLevel="0" collapsed="false">
      <c r="A10" s="5" t="n">
        <v>65275</v>
      </c>
      <c r="B10" s="5" t="s">
        <v>110</v>
      </c>
      <c r="C10" s="5" t="s">
        <v>48</v>
      </c>
      <c r="E10" s="5" t="s">
        <v>116</v>
      </c>
      <c r="F10" s="5" t="s">
        <v>111</v>
      </c>
      <c r="G10" s="5" t="s">
        <v>138</v>
      </c>
      <c r="H10" s="5" t="s">
        <v>113</v>
      </c>
      <c r="I10" s="5" t="s">
        <v>113</v>
      </c>
      <c r="J10" s="69" t="n">
        <v>42094.8486111111</v>
      </c>
      <c r="L10" s="5" t="s">
        <v>114</v>
      </c>
      <c r="M10" s="67" t="n">
        <v>42094</v>
      </c>
      <c r="O10" s="5" t="n">
        <v>5.5</v>
      </c>
      <c r="P10" s="5" t="n">
        <v>5.5</v>
      </c>
      <c r="Q10" s="5" t="n">
        <v>0</v>
      </c>
      <c r="R10" s="69" t="n">
        <v>42094.5493055556</v>
      </c>
      <c r="U10" s="5" t="s">
        <v>139</v>
      </c>
      <c r="V10" s="67" t="n">
        <v>42094</v>
      </c>
      <c r="AP10" s="68" t="n">
        <f aca="false">FALSE()</f>
        <v>0</v>
      </c>
    </row>
    <row r="11" customFormat="false" ht="12.75" hidden="false" customHeight="false" outlineLevel="0" collapsed="false">
      <c r="A11" s="5" t="n">
        <v>65048</v>
      </c>
      <c r="B11" s="5" t="s">
        <v>110</v>
      </c>
      <c r="C11" s="5" t="s">
        <v>48</v>
      </c>
      <c r="E11" s="5" t="s">
        <v>136</v>
      </c>
      <c r="F11" s="5" t="s">
        <v>111</v>
      </c>
      <c r="G11" s="5" t="s">
        <v>140</v>
      </c>
      <c r="H11" s="5" t="s">
        <v>141</v>
      </c>
      <c r="I11" s="5" t="s">
        <v>141</v>
      </c>
      <c r="J11" s="69" t="n">
        <v>42093.6548611111</v>
      </c>
      <c r="L11" s="5" t="s">
        <v>142</v>
      </c>
      <c r="M11" s="67" t="n">
        <v>42089</v>
      </c>
      <c r="N11" s="67" t="n">
        <v>42089</v>
      </c>
      <c r="O11" s="5" t="n">
        <v>8</v>
      </c>
      <c r="P11" s="5" t="n">
        <v>8</v>
      </c>
      <c r="Q11" s="5" t="n">
        <v>0</v>
      </c>
      <c r="R11" s="69" t="n">
        <v>42093.6548611111</v>
      </c>
      <c r="U11" s="5" t="s">
        <v>143</v>
      </c>
      <c r="V11" s="67" t="n">
        <v>42089</v>
      </c>
      <c r="W11" s="67" t="n">
        <v>42089</v>
      </c>
      <c r="AI11" s="5" t="s">
        <v>143</v>
      </c>
      <c r="AJ11" s="5" t="s">
        <v>143</v>
      </c>
      <c r="AK11" s="5" t="s">
        <v>143</v>
      </c>
      <c r="AP11" s="68" t="n">
        <f aca="false">FALSE()</f>
        <v>0</v>
      </c>
    </row>
    <row r="12" customFormat="false" ht="12.75" hidden="false" customHeight="false" outlineLevel="0" collapsed="false">
      <c r="A12" s="5" t="n">
        <v>64793</v>
      </c>
      <c r="B12" s="5" t="s">
        <v>110</v>
      </c>
      <c r="C12" s="5" t="s">
        <v>48</v>
      </c>
      <c r="E12" s="5" t="s">
        <v>88</v>
      </c>
      <c r="F12" s="5" t="s">
        <v>111</v>
      </c>
      <c r="G12" s="5" t="s">
        <v>144</v>
      </c>
      <c r="H12" s="5" t="s">
        <v>145</v>
      </c>
      <c r="I12" s="5" t="s">
        <v>145</v>
      </c>
      <c r="J12" s="69" t="n">
        <v>42093.5326388889</v>
      </c>
      <c r="L12" s="5" t="s">
        <v>146</v>
      </c>
      <c r="M12" s="67" t="n">
        <v>42090</v>
      </c>
      <c r="N12" s="67" t="n">
        <v>42090</v>
      </c>
      <c r="O12" s="5" t="n">
        <v>7</v>
      </c>
      <c r="P12" s="5" t="n">
        <v>7</v>
      </c>
      <c r="Q12" s="5" t="n">
        <v>0</v>
      </c>
      <c r="R12" s="69" t="n">
        <v>42090.4847222222</v>
      </c>
      <c r="S12" s="69" t="n">
        <v>42093.5326388889</v>
      </c>
      <c r="AP12" s="68" t="n">
        <f aca="false">FALSE()</f>
        <v>0</v>
      </c>
    </row>
    <row r="13" customFormat="false" ht="20.25" hidden="false" customHeight="true" outlineLevel="0" collapsed="false">
      <c r="A13" s="5" t="n">
        <v>64778</v>
      </c>
      <c r="B13" s="5" t="s">
        <v>110</v>
      </c>
      <c r="C13" s="5" t="s">
        <v>48</v>
      </c>
      <c r="E13" s="5" t="s">
        <v>88</v>
      </c>
      <c r="F13" s="5" t="s">
        <v>125</v>
      </c>
      <c r="G13" s="5" t="s">
        <v>147</v>
      </c>
      <c r="H13" s="5" t="s">
        <v>119</v>
      </c>
      <c r="I13" s="5" t="s">
        <v>119</v>
      </c>
      <c r="J13" s="69" t="n">
        <v>42094.4541666667</v>
      </c>
      <c r="L13" s="5" t="s">
        <v>146</v>
      </c>
      <c r="M13" s="67" t="n">
        <v>42089</v>
      </c>
      <c r="N13" s="67" t="n">
        <v>42096</v>
      </c>
      <c r="O13" s="5" t="n">
        <v>15.3</v>
      </c>
      <c r="P13" s="5" t="n">
        <v>15.3</v>
      </c>
      <c r="Q13" s="5" t="n">
        <v>100</v>
      </c>
      <c r="R13" s="69" t="n">
        <v>42090.4618055556</v>
      </c>
      <c r="S13" s="69" t="n">
        <v>42094.4541666667</v>
      </c>
      <c r="U13" s="5" t="s">
        <v>148</v>
      </c>
      <c r="V13" s="67" t="n">
        <v>42089</v>
      </c>
      <c r="W13" s="67" t="n">
        <v>42093</v>
      </c>
      <c r="AH13" s="5" t="s">
        <v>149</v>
      </c>
      <c r="AI13" s="5" t="s">
        <v>150</v>
      </c>
      <c r="AJ13" s="70" t="s">
        <v>151</v>
      </c>
      <c r="AP13" s="68" t="n">
        <f aca="false">FALSE()</f>
        <v>0</v>
      </c>
    </row>
    <row r="14" customFormat="false" ht="12.75" hidden="true" customHeight="false" outlineLevel="0" collapsed="false">
      <c r="A14" s="5" t="n">
        <v>64762</v>
      </c>
      <c r="B14" s="5" t="s">
        <v>110</v>
      </c>
      <c r="C14" s="5" t="s">
        <v>51</v>
      </c>
      <c r="E14" s="5" t="s">
        <v>88</v>
      </c>
      <c r="F14" s="5" t="s">
        <v>111</v>
      </c>
      <c r="G14" s="5" t="s">
        <v>152</v>
      </c>
      <c r="H14" s="5" t="s">
        <v>141</v>
      </c>
      <c r="I14" s="5" t="s">
        <v>141</v>
      </c>
      <c r="J14" s="69" t="n">
        <v>42090.4458333333</v>
      </c>
      <c r="L14" s="5" t="s">
        <v>146</v>
      </c>
      <c r="M14" s="67" t="n">
        <v>42089</v>
      </c>
      <c r="N14" s="67" t="n">
        <v>42089</v>
      </c>
      <c r="P14" s="5" t="n">
        <v>0</v>
      </c>
      <c r="Q14" s="5" t="n">
        <v>0</v>
      </c>
      <c r="R14" s="69" t="n">
        <v>42090.4451388889</v>
      </c>
      <c r="S14" s="69" t="n">
        <v>42090.4458333333</v>
      </c>
      <c r="U14" s="5" t="s">
        <v>143</v>
      </c>
      <c r="AI14" s="5" t="s">
        <v>143</v>
      </c>
      <c r="AJ14" s="5" t="s">
        <v>143</v>
      </c>
      <c r="AK14" s="5" t="s">
        <v>143</v>
      </c>
      <c r="AP14" s="68" t="n">
        <f aca="false">FALSE()</f>
        <v>0</v>
      </c>
    </row>
    <row r="15" customFormat="false" ht="12.75" hidden="true" customHeight="false" outlineLevel="0" collapsed="false">
      <c r="A15" s="5" t="n">
        <v>64620</v>
      </c>
      <c r="B15" s="5" t="s">
        <v>110</v>
      </c>
      <c r="C15" s="5" t="s">
        <v>54</v>
      </c>
      <c r="E15" s="5" t="s">
        <v>116</v>
      </c>
      <c r="F15" s="5" t="s">
        <v>111</v>
      </c>
      <c r="G15" s="5" t="s">
        <v>153</v>
      </c>
      <c r="H15" s="5" t="s">
        <v>145</v>
      </c>
      <c r="I15" s="5" t="s">
        <v>145</v>
      </c>
      <c r="J15" s="69" t="n">
        <v>42095.6902777778</v>
      </c>
      <c r="L15" s="5" t="s">
        <v>114</v>
      </c>
      <c r="M15" s="67" t="n">
        <v>42089</v>
      </c>
      <c r="N15" s="67" t="n">
        <v>42124</v>
      </c>
      <c r="O15" s="5" t="n">
        <v>3.5</v>
      </c>
      <c r="P15" s="5" t="n">
        <v>3.5</v>
      </c>
      <c r="Q15" s="5" t="n">
        <v>0</v>
      </c>
      <c r="R15" s="69" t="n">
        <v>42089.5340277778</v>
      </c>
      <c r="AP15" s="68" t="n">
        <f aca="false">FALSE()</f>
        <v>0</v>
      </c>
    </row>
    <row r="16" customFormat="false" ht="12.75" hidden="true" customHeight="false" outlineLevel="0" collapsed="false">
      <c r="A16" s="5" t="n">
        <v>64613</v>
      </c>
      <c r="B16" s="5" t="s">
        <v>110</v>
      </c>
      <c r="C16" s="5" t="s">
        <v>52</v>
      </c>
      <c r="E16" s="5" t="s">
        <v>116</v>
      </c>
      <c r="F16" s="5" t="s">
        <v>111</v>
      </c>
      <c r="G16" s="5" t="s">
        <v>154</v>
      </c>
      <c r="H16" s="5" t="s">
        <v>120</v>
      </c>
      <c r="I16" s="5" t="s">
        <v>120</v>
      </c>
      <c r="J16" s="69" t="n">
        <v>42089.5125</v>
      </c>
      <c r="L16" s="5" t="s">
        <v>146</v>
      </c>
      <c r="M16" s="67" t="n">
        <v>42087</v>
      </c>
      <c r="N16" s="67" t="n">
        <v>42087</v>
      </c>
      <c r="O16" s="5" t="n">
        <v>2</v>
      </c>
      <c r="P16" s="5" t="n">
        <v>2</v>
      </c>
      <c r="Q16" s="5" t="n">
        <v>90</v>
      </c>
      <c r="R16" s="69" t="n">
        <v>42089.5125</v>
      </c>
      <c r="V16" s="67" t="n">
        <v>42087</v>
      </c>
      <c r="AP16" s="68" t="n">
        <f aca="false">FALSE()</f>
        <v>0</v>
      </c>
    </row>
    <row r="17" customFormat="false" ht="12.75" hidden="false" customHeight="false" outlineLevel="0" collapsed="false">
      <c r="A17" s="5" t="n">
        <v>64612</v>
      </c>
      <c r="B17" s="5" t="s">
        <v>110</v>
      </c>
      <c r="C17" s="5" t="s">
        <v>48</v>
      </c>
      <c r="E17" s="5" t="s">
        <v>116</v>
      </c>
      <c r="F17" s="5" t="s">
        <v>155</v>
      </c>
      <c r="G17" s="5" t="s">
        <v>156</v>
      </c>
      <c r="H17" s="5" t="s">
        <v>120</v>
      </c>
      <c r="I17" s="5" t="s">
        <v>120</v>
      </c>
      <c r="J17" s="69" t="n">
        <v>42089.5090277778</v>
      </c>
      <c r="L17" s="5" t="s">
        <v>146</v>
      </c>
      <c r="M17" s="67" t="n">
        <v>42089</v>
      </c>
      <c r="N17" s="67" t="n">
        <v>42089</v>
      </c>
      <c r="O17" s="5" t="n">
        <v>8</v>
      </c>
      <c r="P17" s="5" t="n">
        <v>8.5</v>
      </c>
      <c r="Q17" s="5" t="n">
        <v>0</v>
      </c>
      <c r="R17" s="69" t="n">
        <v>42089.5090277778</v>
      </c>
      <c r="V17" s="67" t="n">
        <v>42088</v>
      </c>
      <c r="AP17" s="68" t="n">
        <f aca="false">FALSE()</f>
        <v>0</v>
      </c>
    </row>
    <row r="18" customFormat="false" ht="63.75" hidden="false" customHeight="false" outlineLevel="0" collapsed="false">
      <c r="A18" s="5" t="n">
        <v>64602</v>
      </c>
      <c r="B18" s="5" t="s">
        <v>110</v>
      </c>
      <c r="C18" s="5" t="s">
        <v>48</v>
      </c>
      <c r="E18" s="5" t="s">
        <v>88</v>
      </c>
      <c r="F18" s="5" t="s">
        <v>117</v>
      </c>
      <c r="G18" s="5" t="s">
        <v>157</v>
      </c>
      <c r="H18" s="5" t="s">
        <v>119</v>
      </c>
      <c r="I18" s="5" t="s">
        <v>119</v>
      </c>
      <c r="J18" s="69" t="n">
        <v>42090.4604166667</v>
      </c>
      <c r="L18" s="5" t="s">
        <v>146</v>
      </c>
      <c r="M18" s="67" t="n">
        <v>42088</v>
      </c>
      <c r="N18" s="67" t="n">
        <v>42089</v>
      </c>
      <c r="O18" s="5" t="n">
        <v>8.4</v>
      </c>
      <c r="P18" s="5" t="n">
        <v>8.4</v>
      </c>
      <c r="Q18" s="5" t="n">
        <v>100</v>
      </c>
      <c r="R18" s="69" t="n">
        <v>42089.4534722222</v>
      </c>
      <c r="S18" s="69" t="n">
        <v>42090.4604166667</v>
      </c>
      <c r="U18" s="5" t="s">
        <v>128</v>
      </c>
      <c r="V18" s="67" t="n">
        <v>42088</v>
      </c>
      <c r="W18" s="67" t="n">
        <v>42089</v>
      </c>
      <c r="AH18" s="5" t="s">
        <v>158</v>
      </c>
      <c r="AI18" s="5" t="s">
        <v>159</v>
      </c>
      <c r="AJ18" s="37" t="s">
        <v>160</v>
      </c>
      <c r="AP18" s="68" t="n">
        <f aca="false">FALSE()</f>
        <v>0</v>
      </c>
    </row>
    <row r="19" customFormat="false" ht="12.75" hidden="true" customHeight="false" outlineLevel="0" collapsed="false">
      <c r="A19" s="5" t="n">
        <v>64595</v>
      </c>
      <c r="B19" s="5" t="s">
        <v>110</v>
      </c>
      <c r="C19" s="5" t="s">
        <v>46</v>
      </c>
      <c r="E19" s="5" t="s">
        <v>88</v>
      </c>
      <c r="F19" s="5" t="s">
        <v>111</v>
      </c>
      <c r="G19" s="5" t="s">
        <v>161</v>
      </c>
      <c r="H19" s="5" t="s">
        <v>162</v>
      </c>
      <c r="I19" s="5" t="s">
        <v>162</v>
      </c>
      <c r="J19" s="69" t="n">
        <v>42089.4298611111</v>
      </c>
      <c r="L19" s="5" t="s">
        <v>146</v>
      </c>
      <c r="M19" s="67" t="n">
        <v>42088</v>
      </c>
      <c r="N19" s="67" t="n">
        <v>42089</v>
      </c>
      <c r="O19" s="5" t="n">
        <v>8</v>
      </c>
      <c r="P19" s="5" t="n">
        <v>8</v>
      </c>
      <c r="Q19" s="5" t="n">
        <v>100</v>
      </c>
      <c r="R19" s="69" t="n">
        <v>42089.4291666667</v>
      </c>
      <c r="S19" s="69" t="n">
        <v>42089.4291666667</v>
      </c>
      <c r="AP19" s="68" t="n">
        <f aca="false">FALSE()</f>
        <v>0</v>
      </c>
    </row>
    <row r="20" customFormat="false" ht="12.75" hidden="false" customHeight="false" outlineLevel="0" collapsed="false">
      <c r="A20" s="5" t="n">
        <v>64584</v>
      </c>
      <c r="B20" s="5" t="s">
        <v>110</v>
      </c>
      <c r="C20" s="5" t="s">
        <v>48</v>
      </c>
      <c r="E20" s="5" t="s">
        <v>88</v>
      </c>
      <c r="F20" s="5" t="s">
        <v>111</v>
      </c>
      <c r="G20" s="5" t="s">
        <v>163</v>
      </c>
      <c r="H20" s="5" t="s">
        <v>113</v>
      </c>
      <c r="I20" s="5" t="s">
        <v>113</v>
      </c>
      <c r="J20" s="69" t="n">
        <v>42094.5458333333</v>
      </c>
      <c r="L20" s="5" t="s">
        <v>146</v>
      </c>
      <c r="M20" s="67" t="n">
        <v>42088</v>
      </c>
      <c r="N20" s="67" t="n">
        <v>42090</v>
      </c>
      <c r="O20" s="5" t="n">
        <v>4</v>
      </c>
      <c r="P20" s="5" t="n">
        <v>4</v>
      </c>
      <c r="Q20" s="5" t="n">
        <v>100</v>
      </c>
      <c r="R20" s="69" t="n">
        <v>42088.8701388889</v>
      </c>
      <c r="S20" s="69" t="n">
        <v>42094.5458333333</v>
      </c>
      <c r="U20" s="5" t="s">
        <v>164</v>
      </c>
      <c r="V20" s="67" t="n">
        <v>42088</v>
      </c>
      <c r="W20" s="67" t="n">
        <v>42090</v>
      </c>
      <c r="AH20" s="5" t="s">
        <v>165</v>
      </c>
      <c r="AI20" s="5" t="s">
        <v>166</v>
      </c>
      <c r="AJ20" s="5" t="s">
        <v>167</v>
      </c>
      <c r="AP20" s="68" t="n">
        <f aca="false">FALSE()</f>
        <v>0</v>
      </c>
    </row>
    <row r="21" customFormat="false" ht="12.75" hidden="false" customHeight="false" outlineLevel="0" collapsed="false">
      <c r="A21" s="5" t="n">
        <v>64430</v>
      </c>
      <c r="B21" s="5" t="s">
        <v>110</v>
      </c>
      <c r="C21" s="5" t="s">
        <v>48</v>
      </c>
      <c r="E21" s="5" t="s">
        <v>116</v>
      </c>
      <c r="F21" s="5" t="s">
        <v>111</v>
      </c>
      <c r="G21" s="5" t="s">
        <v>168</v>
      </c>
      <c r="H21" s="5" t="s">
        <v>162</v>
      </c>
      <c r="I21" s="5" t="s">
        <v>162</v>
      </c>
      <c r="J21" s="69" t="n">
        <v>42095.4465277778</v>
      </c>
      <c r="M21" s="67" t="n">
        <v>42088</v>
      </c>
      <c r="N21" s="67" t="n">
        <v>42124</v>
      </c>
      <c r="O21" s="5" t="n">
        <v>2</v>
      </c>
      <c r="P21" s="5" t="n">
        <v>1</v>
      </c>
      <c r="Q21" s="5" t="n">
        <v>0</v>
      </c>
      <c r="R21" s="69" t="n">
        <v>42088.4048611111</v>
      </c>
      <c r="U21" s="5" t="s">
        <v>169</v>
      </c>
      <c r="AH21" s="5" t="s">
        <v>169</v>
      </c>
      <c r="AI21" s="5" t="s">
        <v>169</v>
      </c>
      <c r="AJ21" s="5" t="s">
        <v>169</v>
      </c>
      <c r="AP21" s="68" t="n">
        <f aca="false">FALSE()</f>
        <v>0</v>
      </c>
    </row>
    <row r="22" customFormat="false" ht="24" hidden="true" customHeight="true" outlineLevel="0" collapsed="false">
      <c r="A22" s="5" t="n">
        <v>64420</v>
      </c>
      <c r="B22" s="5" t="s">
        <v>110</v>
      </c>
      <c r="C22" s="5" t="s">
        <v>47</v>
      </c>
      <c r="D22" s="5" t="s">
        <v>170</v>
      </c>
      <c r="E22" s="5" t="s">
        <v>136</v>
      </c>
      <c r="F22" s="5" t="s">
        <v>111</v>
      </c>
      <c r="G22" s="5" t="s">
        <v>171</v>
      </c>
      <c r="H22" s="5" t="s">
        <v>172</v>
      </c>
      <c r="I22" s="5" t="s">
        <v>173</v>
      </c>
      <c r="J22" s="69" t="n">
        <v>42089.4256944444</v>
      </c>
      <c r="M22" s="67" t="n">
        <v>42087</v>
      </c>
      <c r="P22" s="5" t="n">
        <v>0</v>
      </c>
      <c r="Q22" s="5" t="n">
        <v>0</v>
      </c>
      <c r="R22" s="69" t="n">
        <v>42087.8986111111</v>
      </c>
      <c r="AF22" s="5" t="s">
        <v>174</v>
      </c>
      <c r="AG22" s="5" t="s">
        <v>175</v>
      </c>
      <c r="AP22" s="68" t="n">
        <f aca="false">FALSE()</f>
        <v>0</v>
      </c>
    </row>
    <row r="23" customFormat="false" ht="12.75" hidden="true" customHeight="false" outlineLevel="0" collapsed="false">
      <c r="A23" s="5" t="n">
        <v>64419</v>
      </c>
      <c r="B23" s="5" t="s">
        <v>110</v>
      </c>
      <c r="C23" s="5" t="s">
        <v>47</v>
      </c>
      <c r="D23" s="5" t="s">
        <v>170</v>
      </c>
      <c r="E23" s="5" t="s">
        <v>136</v>
      </c>
      <c r="F23" s="5" t="s">
        <v>111</v>
      </c>
      <c r="G23" s="5" t="s">
        <v>176</v>
      </c>
      <c r="H23" s="5" t="s">
        <v>172</v>
      </c>
      <c r="I23" s="5" t="s">
        <v>173</v>
      </c>
      <c r="J23" s="69" t="n">
        <v>42089.4263888889</v>
      </c>
      <c r="M23" s="67" t="n">
        <v>42087</v>
      </c>
      <c r="P23" s="5" t="n">
        <v>0</v>
      </c>
      <c r="Q23" s="5" t="n">
        <v>0</v>
      </c>
      <c r="R23" s="69" t="n">
        <v>42087.8979166667</v>
      </c>
      <c r="AF23" s="5" t="s">
        <v>174</v>
      </c>
      <c r="AG23" s="5" t="n">
        <v>7.1</v>
      </c>
      <c r="AP23" s="68" t="n">
        <f aca="false">FALSE()</f>
        <v>0</v>
      </c>
    </row>
    <row r="24" customFormat="false" ht="12.75" hidden="true" customHeight="false" outlineLevel="0" collapsed="false">
      <c r="A24" s="5" t="n">
        <v>64418</v>
      </c>
      <c r="B24" s="5" t="s">
        <v>110</v>
      </c>
      <c r="C24" s="5" t="s">
        <v>47</v>
      </c>
      <c r="D24" s="5" t="s">
        <v>170</v>
      </c>
      <c r="E24" s="5" t="s">
        <v>136</v>
      </c>
      <c r="F24" s="5" t="s">
        <v>111</v>
      </c>
      <c r="G24" s="5" t="s">
        <v>177</v>
      </c>
      <c r="H24" s="5" t="s">
        <v>172</v>
      </c>
      <c r="I24" s="5" t="s">
        <v>173</v>
      </c>
      <c r="J24" s="69" t="n">
        <v>42089.4270833333</v>
      </c>
      <c r="M24" s="67" t="n">
        <v>42087</v>
      </c>
      <c r="P24" s="5" t="n">
        <v>0</v>
      </c>
      <c r="Q24" s="5" t="n">
        <v>0</v>
      </c>
      <c r="R24" s="69" t="n">
        <v>42087.8979166667</v>
      </c>
      <c r="AF24" s="5" t="s">
        <v>174</v>
      </c>
      <c r="AG24" s="5" t="s">
        <v>178</v>
      </c>
      <c r="AP24" s="68" t="n">
        <f aca="false">FALSE()</f>
        <v>0</v>
      </c>
    </row>
    <row r="25" customFormat="false" ht="12.75" hidden="true" customHeight="false" outlineLevel="0" collapsed="false">
      <c r="A25" s="5" t="n">
        <v>64417</v>
      </c>
      <c r="B25" s="5" t="s">
        <v>110</v>
      </c>
      <c r="C25" s="5" t="s">
        <v>47</v>
      </c>
      <c r="D25" s="5" t="s">
        <v>170</v>
      </c>
      <c r="E25" s="5" t="s">
        <v>136</v>
      </c>
      <c r="F25" s="5" t="s">
        <v>111</v>
      </c>
      <c r="G25" s="5" t="s">
        <v>179</v>
      </c>
      <c r="H25" s="5" t="s">
        <v>172</v>
      </c>
      <c r="I25" s="5" t="s">
        <v>173</v>
      </c>
      <c r="J25" s="69" t="n">
        <v>42089.4277777778</v>
      </c>
      <c r="M25" s="67" t="n">
        <v>42087</v>
      </c>
      <c r="P25" s="5" t="n">
        <v>0</v>
      </c>
      <c r="Q25" s="5" t="n">
        <v>0</v>
      </c>
      <c r="R25" s="69" t="n">
        <v>42087.8972222222</v>
      </c>
      <c r="AF25" s="5" t="s">
        <v>174</v>
      </c>
      <c r="AG25" s="5" t="s">
        <v>180</v>
      </c>
      <c r="AP25" s="68" t="n">
        <f aca="false">FALSE()</f>
        <v>0</v>
      </c>
    </row>
    <row r="26" customFormat="false" ht="12.75" hidden="true" customHeight="false" outlineLevel="0" collapsed="false">
      <c r="A26" s="5" t="n">
        <v>64416</v>
      </c>
      <c r="B26" s="5" t="s">
        <v>110</v>
      </c>
      <c r="C26" s="5" t="s">
        <v>47</v>
      </c>
      <c r="D26" s="5" t="s">
        <v>170</v>
      </c>
      <c r="E26" s="5" t="s">
        <v>136</v>
      </c>
      <c r="F26" s="5" t="s">
        <v>111</v>
      </c>
      <c r="G26" s="5" t="s">
        <v>181</v>
      </c>
      <c r="H26" s="5" t="s">
        <v>172</v>
      </c>
      <c r="I26" s="5" t="s">
        <v>173</v>
      </c>
      <c r="J26" s="69" t="n">
        <v>42089.4361111111</v>
      </c>
      <c r="M26" s="67" t="n">
        <v>42087</v>
      </c>
      <c r="P26" s="5" t="n">
        <v>0</v>
      </c>
      <c r="Q26" s="5" t="n">
        <v>0</v>
      </c>
      <c r="R26" s="69" t="n">
        <v>42087.8965277778</v>
      </c>
      <c r="AF26" s="5" t="s">
        <v>174</v>
      </c>
      <c r="AG26" s="5" t="n">
        <v>8.2</v>
      </c>
      <c r="AP26" s="68" t="n">
        <f aca="false">FALSE()</f>
        <v>0</v>
      </c>
    </row>
    <row r="27" customFormat="false" ht="12.75" hidden="true" customHeight="false" outlineLevel="0" collapsed="false">
      <c r="A27" s="5" t="n">
        <v>64414</v>
      </c>
      <c r="B27" s="5" t="s">
        <v>110</v>
      </c>
      <c r="C27" s="5" t="s">
        <v>47</v>
      </c>
      <c r="D27" s="5" t="s">
        <v>170</v>
      </c>
      <c r="E27" s="5" t="s">
        <v>136</v>
      </c>
      <c r="F27" s="5" t="s">
        <v>111</v>
      </c>
      <c r="G27" s="5" t="s">
        <v>182</v>
      </c>
      <c r="H27" s="5" t="s">
        <v>172</v>
      </c>
      <c r="I27" s="5" t="s">
        <v>173</v>
      </c>
      <c r="J27" s="69" t="n">
        <v>42089.4368055556</v>
      </c>
      <c r="M27" s="67" t="n">
        <v>42087</v>
      </c>
      <c r="P27" s="5" t="n">
        <v>0</v>
      </c>
      <c r="Q27" s="5" t="n">
        <v>0</v>
      </c>
      <c r="R27" s="69" t="n">
        <v>42087.8902777778</v>
      </c>
      <c r="AF27" s="5" t="s">
        <v>174</v>
      </c>
      <c r="AP27" s="68" t="n">
        <f aca="false">FALSE()</f>
        <v>0</v>
      </c>
    </row>
    <row r="28" customFormat="false" ht="12.75" hidden="true" customHeight="false" outlineLevel="0" collapsed="false">
      <c r="A28" s="5" t="n">
        <v>64320</v>
      </c>
      <c r="B28" s="5" t="s">
        <v>110</v>
      </c>
      <c r="C28" s="5" t="s">
        <v>52</v>
      </c>
      <c r="E28" s="5" t="s">
        <v>88</v>
      </c>
      <c r="F28" s="5" t="s">
        <v>111</v>
      </c>
      <c r="G28" s="5" t="s">
        <v>183</v>
      </c>
      <c r="H28" s="5" t="s">
        <v>113</v>
      </c>
      <c r="I28" s="5" t="s">
        <v>113</v>
      </c>
      <c r="J28" s="69" t="n">
        <v>42094.5423611111</v>
      </c>
      <c r="L28" s="5" t="s">
        <v>146</v>
      </c>
      <c r="M28" s="67" t="n">
        <v>42087</v>
      </c>
      <c r="N28" s="67" t="n">
        <v>42087</v>
      </c>
      <c r="O28" s="5" t="n">
        <v>1</v>
      </c>
      <c r="P28" s="5" t="n">
        <v>1</v>
      </c>
      <c r="Q28" s="5" t="n">
        <v>100</v>
      </c>
      <c r="R28" s="69" t="n">
        <v>42087.8465277778</v>
      </c>
      <c r="S28" s="69" t="n">
        <v>42094.5423611111</v>
      </c>
      <c r="V28" s="67" t="n">
        <v>42087</v>
      </c>
      <c r="AP28" s="68" t="n">
        <f aca="false">FALSE()</f>
        <v>0</v>
      </c>
    </row>
    <row r="29" customFormat="false" ht="12.75" hidden="true" customHeight="false" outlineLevel="0" collapsed="false">
      <c r="A29" s="5" t="n">
        <v>64319</v>
      </c>
      <c r="B29" s="5" t="s">
        <v>110</v>
      </c>
      <c r="C29" s="5" t="s">
        <v>52</v>
      </c>
      <c r="E29" s="5" t="s">
        <v>88</v>
      </c>
      <c r="F29" s="5" t="s">
        <v>111</v>
      </c>
      <c r="G29" s="5" t="s">
        <v>184</v>
      </c>
      <c r="H29" s="5" t="s">
        <v>113</v>
      </c>
      <c r="I29" s="5" t="s">
        <v>113</v>
      </c>
      <c r="J29" s="69" t="n">
        <v>42087.8479166667</v>
      </c>
      <c r="L29" s="5" t="s">
        <v>146</v>
      </c>
      <c r="M29" s="67" t="n">
        <v>42087</v>
      </c>
      <c r="N29" s="67" t="n">
        <v>42087</v>
      </c>
      <c r="O29" s="5" t="n">
        <v>0</v>
      </c>
      <c r="P29" s="5" t="n">
        <v>0</v>
      </c>
      <c r="Q29" s="5" t="n">
        <v>100</v>
      </c>
      <c r="R29" s="69" t="n">
        <v>42087.8444444444</v>
      </c>
      <c r="S29" s="69" t="n">
        <v>42087.8444444444</v>
      </c>
      <c r="V29" s="67" t="n">
        <v>42087</v>
      </c>
      <c r="AP29" s="68" t="n">
        <f aca="false">FALSE()</f>
        <v>0</v>
      </c>
    </row>
    <row r="30" customFormat="false" ht="12.75" hidden="false" customHeight="false" outlineLevel="0" collapsed="false">
      <c r="A30" s="5" t="n">
        <v>64317</v>
      </c>
      <c r="B30" s="5" t="s">
        <v>110</v>
      </c>
      <c r="C30" s="5" t="s">
        <v>48</v>
      </c>
      <c r="E30" s="5" t="s">
        <v>116</v>
      </c>
      <c r="F30" s="5" t="s">
        <v>111</v>
      </c>
      <c r="G30" s="5" t="s">
        <v>138</v>
      </c>
      <c r="H30" s="5" t="s">
        <v>113</v>
      </c>
      <c r="J30" s="69" t="n">
        <v>42087.8423611111</v>
      </c>
      <c r="M30" s="67" t="n">
        <v>42087</v>
      </c>
      <c r="N30" s="67" t="n">
        <v>42090</v>
      </c>
      <c r="O30" s="5" t="n">
        <v>10</v>
      </c>
      <c r="P30" s="5" t="n">
        <v>6</v>
      </c>
      <c r="Q30" s="5" t="n">
        <v>30</v>
      </c>
      <c r="R30" s="69" t="n">
        <v>42087.8423611111</v>
      </c>
      <c r="V30" s="67" t="n">
        <v>42087</v>
      </c>
      <c r="AP30" s="68" t="n">
        <f aca="false">FALSE()</f>
        <v>0</v>
      </c>
    </row>
    <row r="31" customFormat="false" ht="12.75" hidden="false" customHeight="false" outlineLevel="0" collapsed="false">
      <c r="A31" s="5" t="n">
        <v>64194</v>
      </c>
      <c r="B31" s="5" t="s">
        <v>110</v>
      </c>
      <c r="C31" s="5" t="s">
        <v>48</v>
      </c>
      <c r="E31" s="5" t="s">
        <v>116</v>
      </c>
      <c r="F31" s="5" t="s">
        <v>111</v>
      </c>
      <c r="G31" s="5" t="s">
        <v>185</v>
      </c>
      <c r="H31" s="5" t="s">
        <v>141</v>
      </c>
      <c r="I31" s="5" t="s">
        <v>141</v>
      </c>
      <c r="J31" s="69" t="n">
        <v>42094.5263888889</v>
      </c>
      <c r="L31" s="5" t="s">
        <v>114</v>
      </c>
      <c r="M31" s="67" t="n">
        <v>42086</v>
      </c>
      <c r="N31" s="67" t="n">
        <v>42104</v>
      </c>
      <c r="P31" s="5" t="n">
        <v>44.5</v>
      </c>
      <c r="Q31" s="5" t="n">
        <v>0</v>
      </c>
      <c r="R31" s="69" t="n">
        <v>42087.6076388889</v>
      </c>
      <c r="V31" s="67" t="n">
        <v>42086</v>
      </c>
      <c r="AP31" s="68" t="n">
        <f aca="false">FALSE()</f>
        <v>0</v>
      </c>
    </row>
    <row r="32" customFormat="false" ht="12.75" hidden="true" customHeight="false" outlineLevel="0" collapsed="false">
      <c r="A32" s="5" t="n">
        <v>64165</v>
      </c>
      <c r="B32" s="5" t="s">
        <v>110</v>
      </c>
      <c r="C32" s="5" t="s">
        <v>47</v>
      </c>
      <c r="E32" s="5" t="s">
        <v>136</v>
      </c>
      <c r="F32" s="5" t="s">
        <v>111</v>
      </c>
      <c r="G32" s="5" t="s">
        <v>186</v>
      </c>
      <c r="H32" s="5" t="s">
        <v>172</v>
      </c>
      <c r="I32" s="5" t="s">
        <v>173</v>
      </c>
      <c r="J32" s="69" t="n">
        <v>42088.8777777778</v>
      </c>
      <c r="M32" s="67" t="n">
        <v>42087</v>
      </c>
      <c r="P32" s="5" t="n">
        <v>0</v>
      </c>
      <c r="Q32" s="5" t="n">
        <v>0</v>
      </c>
      <c r="R32" s="69" t="n">
        <v>42087.4666666667</v>
      </c>
      <c r="AP32" s="68" t="n">
        <f aca="false">FALSE()</f>
        <v>0</v>
      </c>
    </row>
    <row r="33" customFormat="false" ht="12.75" hidden="false" customHeight="false" outlineLevel="0" collapsed="false">
      <c r="A33" s="5" t="n">
        <v>64157</v>
      </c>
      <c r="B33" s="5" t="s">
        <v>110</v>
      </c>
      <c r="C33" s="5" t="s">
        <v>48</v>
      </c>
      <c r="E33" s="5" t="s">
        <v>116</v>
      </c>
      <c r="F33" s="5" t="s">
        <v>111</v>
      </c>
      <c r="G33" s="5" t="s">
        <v>187</v>
      </c>
      <c r="H33" s="5" t="s">
        <v>120</v>
      </c>
      <c r="I33" s="5" t="s">
        <v>120</v>
      </c>
      <c r="J33" s="69" t="n">
        <v>42087.4604166667</v>
      </c>
      <c r="L33" s="5" t="s">
        <v>146</v>
      </c>
      <c r="M33" s="67" t="n">
        <v>42087</v>
      </c>
      <c r="N33" s="67" t="n">
        <v>42088</v>
      </c>
      <c r="O33" s="5" t="n">
        <v>16</v>
      </c>
      <c r="P33" s="5" t="n">
        <v>12.5</v>
      </c>
      <c r="Q33" s="5" t="n">
        <v>20</v>
      </c>
      <c r="R33" s="69" t="n">
        <v>42087.4604166667</v>
      </c>
      <c r="AP33" s="68" t="n">
        <f aca="false">FALSE()</f>
        <v>0</v>
      </c>
    </row>
    <row r="34" customFormat="false" ht="12.75" hidden="false" customHeight="false" outlineLevel="0" collapsed="false">
      <c r="A34" s="5" t="n">
        <v>64137</v>
      </c>
      <c r="B34" s="5" t="s">
        <v>110</v>
      </c>
      <c r="C34" s="5" t="s">
        <v>48</v>
      </c>
      <c r="E34" s="5" t="s">
        <v>88</v>
      </c>
      <c r="F34" s="5" t="s">
        <v>125</v>
      </c>
      <c r="G34" s="5" t="s">
        <v>188</v>
      </c>
      <c r="H34" s="5" t="s">
        <v>119</v>
      </c>
      <c r="I34" s="5" t="s">
        <v>119</v>
      </c>
      <c r="J34" s="69" t="n">
        <v>42088.44375</v>
      </c>
      <c r="L34" s="5" t="s">
        <v>146</v>
      </c>
      <c r="M34" s="67" t="n">
        <v>42086</v>
      </c>
      <c r="N34" s="67" t="n">
        <v>42090</v>
      </c>
      <c r="O34" s="5" t="n">
        <v>6.5</v>
      </c>
      <c r="P34" s="5" t="n">
        <v>6.5</v>
      </c>
      <c r="Q34" s="5" t="n">
        <v>50</v>
      </c>
      <c r="R34" s="69" t="n">
        <v>42087.4430555556</v>
      </c>
      <c r="S34" s="69" t="n">
        <v>42088.44375</v>
      </c>
      <c r="U34" s="5" t="s">
        <v>189</v>
      </c>
      <c r="V34" s="67" t="n">
        <v>42086</v>
      </c>
      <c r="W34" s="67" t="n">
        <v>42087</v>
      </c>
      <c r="AH34" s="5" t="s">
        <v>190</v>
      </c>
      <c r="AI34" s="5" t="s">
        <v>191</v>
      </c>
      <c r="AJ34" s="5" t="s">
        <v>192</v>
      </c>
      <c r="AP34" s="68" t="n">
        <f aca="false">FALSE()</f>
        <v>0</v>
      </c>
    </row>
    <row r="35" customFormat="false" ht="89.25" hidden="false" customHeight="false" outlineLevel="0" collapsed="false">
      <c r="A35" s="5" t="n">
        <v>64135</v>
      </c>
      <c r="B35" s="5" t="s">
        <v>110</v>
      </c>
      <c r="C35" s="5" t="s">
        <v>48</v>
      </c>
      <c r="E35" s="5" t="s">
        <v>88</v>
      </c>
      <c r="F35" s="5" t="s">
        <v>111</v>
      </c>
      <c r="G35" s="5" t="s">
        <v>193</v>
      </c>
      <c r="H35" s="5" t="s">
        <v>162</v>
      </c>
      <c r="I35" s="5" t="s">
        <v>162</v>
      </c>
      <c r="J35" s="69" t="n">
        <v>42094.5416666667</v>
      </c>
      <c r="L35" s="5" t="s">
        <v>146</v>
      </c>
      <c r="M35" s="67" t="n">
        <v>42086</v>
      </c>
      <c r="N35" s="67" t="n">
        <v>42088</v>
      </c>
      <c r="O35" s="5" t="n">
        <v>5.5</v>
      </c>
      <c r="P35" s="5" t="n">
        <v>5.5</v>
      </c>
      <c r="Q35" s="5" t="n">
        <v>0</v>
      </c>
      <c r="R35" s="69" t="n">
        <v>42087.4381944445</v>
      </c>
      <c r="S35" s="69" t="n">
        <v>42094.5416666667</v>
      </c>
      <c r="U35" s="5" t="s">
        <v>194</v>
      </c>
      <c r="AH35" s="5" t="s">
        <v>195</v>
      </c>
      <c r="AI35" s="37" t="s">
        <v>196</v>
      </c>
      <c r="AJ35" s="5" t="s">
        <v>197</v>
      </c>
      <c r="AP35" s="68" t="n">
        <f aca="false">FALSE()</f>
        <v>0</v>
      </c>
    </row>
    <row r="36" customFormat="false" ht="12.75" hidden="false" customHeight="false" outlineLevel="0" collapsed="false">
      <c r="A36" s="5" t="n">
        <v>64072</v>
      </c>
      <c r="B36" s="5" t="s">
        <v>110</v>
      </c>
      <c r="C36" s="5" t="s">
        <v>48</v>
      </c>
      <c r="E36" s="5" t="s">
        <v>88</v>
      </c>
      <c r="F36" s="5" t="s">
        <v>111</v>
      </c>
      <c r="G36" s="5" t="s">
        <v>198</v>
      </c>
      <c r="H36" s="5" t="s">
        <v>199</v>
      </c>
      <c r="I36" s="5" t="s">
        <v>199</v>
      </c>
      <c r="J36" s="69" t="n">
        <v>42089.6409722222</v>
      </c>
      <c r="L36" s="5" t="s">
        <v>146</v>
      </c>
      <c r="M36" s="67" t="n">
        <v>42086</v>
      </c>
      <c r="N36" s="67" t="n">
        <v>42124</v>
      </c>
      <c r="O36" s="5" t="n">
        <v>0.65</v>
      </c>
      <c r="P36" s="5" t="n">
        <v>0.65</v>
      </c>
      <c r="Q36" s="5" t="n">
        <v>0</v>
      </c>
      <c r="R36" s="69" t="n">
        <v>42086.8013888889</v>
      </c>
      <c r="S36" s="69" t="n">
        <v>42089.6409722222</v>
      </c>
      <c r="AP36" s="68" t="n">
        <f aca="false">FALSE()</f>
        <v>0</v>
      </c>
    </row>
    <row r="37" customFormat="false" ht="12.75" hidden="false" customHeight="false" outlineLevel="0" collapsed="false">
      <c r="A37" s="5" t="n">
        <v>64069</v>
      </c>
      <c r="B37" s="5" t="s">
        <v>110</v>
      </c>
      <c r="C37" s="5" t="s">
        <v>48</v>
      </c>
      <c r="E37" s="5" t="s">
        <v>116</v>
      </c>
      <c r="F37" s="5" t="s">
        <v>111</v>
      </c>
      <c r="G37" s="5" t="s">
        <v>200</v>
      </c>
      <c r="H37" s="5" t="s">
        <v>199</v>
      </c>
      <c r="I37" s="5" t="s">
        <v>199</v>
      </c>
      <c r="J37" s="69" t="n">
        <v>42095.4215277778</v>
      </c>
      <c r="L37" s="5" t="s">
        <v>114</v>
      </c>
      <c r="M37" s="67" t="n">
        <v>42086</v>
      </c>
      <c r="N37" s="67" t="n">
        <v>42124</v>
      </c>
      <c r="O37" s="5" t="n">
        <v>45.45</v>
      </c>
      <c r="P37" s="5" t="n">
        <v>45.45</v>
      </c>
      <c r="Q37" s="5" t="n">
        <v>0</v>
      </c>
      <c r="R37" s="69" t="n">
        <v>42086.7972222222</v>
      </c>
      <c r="AP37" s="68" t="n">
        <f aca="false">FALSE()</f>
        <v>0</v>
      </c>
    </row>
    <row r="38" customFormat="false" ht="12.75" hidden="false" customHeight="false" outlineLevel="0" collapsed="false">
      <c r="A38" s="5" t="n">
        <v>64068</v>
      </c>
      <c r="B38" s="5" t="s">
        <v>110</v>
      </c>
      <c r="C38" s="5" t="s">
        <v>48</v>
      </c>
      <c r="E38" s="5" t="s">
        <v>116</v>
      </c>
      <c r="F38" s="5" t="s">
        <v>111</v>
      </c>
      <c r="G38" s="5" t="s">
        <v>201</v>
      </c>
      <c r="H38" s="5" t="s">
        <v>199</v>
      </c>
      <c r="I38" s="5" t="s">
        <v>199</v>
      </c>
      <c r="J38" s="69" t="n">
        <v>42094.7909722222</v>
      </c>
      <c r="L38" s="5" t="s">
        <v>114</v>
      </c>
      <c r="M38" s="67" t="n">
        <v>42086</v>
      </c>
      <c r="N38" s="67" t="n">
        <v>42124</v>
      </c>
      <c r="O38" s="5" t="n">
        <v>4.1</v>
      </c>
      <c r="P38" s="5" t="n">
        <v>4.1</v>
      </c>
      <c r="Q38" s="5" t="n">
        <v>0</v>
      </c>
      <c r="R38" s="69" t="n">
        <v>42086.7930555556</v>
      </c>
      <c r="AP38" s="68" t="n">
        <f aca="false">FALSE()</f>
        <v>0</v>
      </c>
    </row>
    <row r="39" customFormat="false" ht="12.75" hidden="true" customHeight="false" outlineLevel="0" collapsed="false">
      <c r="A39" s="5" t="n">
        <v>64022</v>
      </c>
      <c r="B39" s="5" t="s">
        <v>110</v>
      </c>
      <c r="C39" s="5" t="s">
        <v>49</v>
      </c>
      <c r="E39" s="5" t="s">
        <v>116</v>
      </c>
      <c r="F39" s="5" t="s">
        <v>111</v>
      </c>
      <c r="G39" s="5" t="s">
        <v>202</v>
      </c>
      <c r="H39" s="5" t="s">
        <v>120</v>
      </c>
      <c r="I39" s="5" t="s">
        <v>120</v>
      </c>
      <c r="J39" s="69" t="n">
        <v>42087.4590277778</v>
      </c>
      <c r="L39" s="5" t="s">
        <v>146</v>
      </c>
      <c r="M39" s="67" t="n">
        <v>42086</v>
      </c>
      <c r="N39" s="67" t="n">
        <v>42094</v>
      </c>
      <c r="O39" s="5" t="n">
        <v>16</v>
      </c>
      <c r="P39" s="5" t="n">
        <v>1.5</v>
      </c>
      <c r="Q39" s="5" t="n">
        <v>0</v>
      </c>
      <c r="R39" s="69" t="n">
        <v>42086.5416666667</v>
      </c>
      <c r="AP39" s="68" t="n">
        <f aca="false">FALSE()</f>
        <v>0</v>
      </c>
    </row>
    <row r="40" customFormat="false" ht="12.75" hidden="false" customHeight="false" outlineLevel="0" collapsed="false">
      <c r="A40" s="5" t="n">
        <v>63998</v>
      </c>
      <c r="B40" s="5" t="s">
        <v>110</v>
      </c>
      <c r="C40" s="5" t="s">
        <v>48</v>
      </c>
      <c r="E40" s="5" t="s">
        <v>116</v>
      </c>
      <c r="F40" s="5" t="s">
        <v>111</v>
      </c>
      <c r="G40" s="5" t="s">
        <v>203</v>
      </c>
      <c r="H40" s="5" t="s">
        <v>119</v>
      </c>
      <c r="I40" s="5" t="s">
        <v>119</v>
      </c>
      <c r="J40" s="69" t="n">
        <v>42095.4638888889</v>
      </c>
      <c r="L40" s="5" t="s">
        <v>114</v>
      </c>
      <c r="M40" s="67" t="n">
        <v>42094</v>
      </c>
      <c r="N40" s="67" t="n">
        <v>42096</v>
      </c>
      <c r="O40" s="5" t="n">
        <v>16</v>
      </c>
      <c r="P40" s="5" t="n">
        <v>16.65</v>
      </c>
      <c r="Q40" s="5" t="n">
        <v>70</v>
      </c>
      <c r="R40" s="69" t="n">
        <v>42086.4798611111</v>
      </c>
      <c r="V40" s="67" t="n">
        <v>42083</v>
      </c>
      <c r="AP40" s="68" t="n">
        <f aca="false">FALSE()</f>
        <v>0</v>
      </c>
    </row>
    <row r="41" customFormat="false" ht="12.75" hidden="false" customHeight="false" outlineLevel="0" collapsed="false">
      <c r="A41" s="5" t="n">
        <v>63936</v>
      </c>
      <c r="B41" s="5" t="s">
        <v>110</v>
      </c>
      <c r="C41" s="5" t="s">
        <v>48</v>
      </c>
      <c r="E41" s="5" t="s">
        <v>88</v>
      </c>
      <c r="F41" s="5" t="s">
        <v>111</v>
      </c>
      <c r="G41" s="5" t="s">
        <v>204</v>
      </c>
      <c r="H41" s="5" t="s">
        <v>113</v>
      </c>
      <c r="I41" s="5" t="s">
        <v>113</v>
      </c>
      <c r="J41" s="69" t="n">
        <v>42094.5381944444</v>
      </c>
      <c r="L41" s="5" t="s">
        <v>146</v>
      </c>
      <c r="M41" s="67" t="n">
        <v>42083</v>
      </c>
      <c r="N41" s="67" t="n">
        <v>42090</v>
      </c>
      <c r="O41" s="5" t="n">
        <v>6.5</v>
      </c>
      <c r="P41" s="5" t="n">
        <v>6.5</v>
      </c>
      <c r="Q41" s="5" t="n">
        <v>100</v>
      </c>
      <c r="R41" s="69" t="n">
        <v>42083.8125</v>
      </c>
      <c r="S41" s="69" t="n">
        <v>42094.5381944444</v>
      </c>
      <c r="U41" s="5" t="s">
        <v>164</v>
      </c>
      <c r="V41" s="67" t="n">
        <v>42083</v>
      </c>
      <c r="W41" s="67" t="n">
        <v>42090</v>
      </c>
      <c r="AH41" s="5" t="s">
        <v>205</v>
      </c>
      <c r="AI41" s="5" t="s">
        <v>206</v>
      </c>
      <c r="AJ41" s="5" t="s">
        <v>206</v>
      </c>
      <c r="AP41" s="68" t="n">
        <f aca="false">FALSE()</f>
        <v>0</v>
      </c>
    </row>
    <row r="42" customFormat="false" ht="12.75" hidden="false" customHeight="false" outlineLevel="0" collapsed="false">
      <c r="A42" s="5" t="n">
        <v>63881</v>
      </c>
      <c r="B42" s="5" t="s">
        <v>110</v>
      </c>
      <c r="C42" s="5" t="s">
        <v>48</v>
      </c>
      <c r="E42" s="5" t="s">
        <v>88</v>
      </c>
      <c r="F42" s="5" t="s">
        <v>111</v>
      </c>
      <c r="G42" s="5" t="s">
        <v>207</v>
      </c>
      <c r="H42" s="5" t="s">
        <v>141</v>
      </c>
      <c r="I42" s="5" t="s">
        <v>141</v>
      </c>
      <c r="J42" s="69" t="n">
        <v>42087.4680555556</v>
      </c>
      <c r="L42" s="5" t="s">
        <v>146</v>
      </c>
      <c r="M42" s="67" t="n">
        <v>42081</v>
      </c>
      <c r="N42" s="67" t="n">
        <v>42097</v>
      </c>
      <c r="O42" s="5" t="n">
        <v>50</v>
      </c>
      <c r="P42" s="5" t="n">
        <v>18.75</v>
      </c>
      <c r="Q42" s="5" t="n">
        <v>0</v>
      </c>
      <c r="R42" s="69" t="n">
        <v>42083.5361111111</v>
      </c>
      <c r="S42" s="69" t="n">
        <v>42087.4680555556</v>
      </c>
      <c r="U42" s="5" t="s">
        <v>208</v>
      </c>
      <c r="V42" s="67" t="n">
        <v>42081</v>
      </c>
      <c r="AH42" s="5" t="s">
        <v>143</v>
      </c>
      <c r="AI42" s="5" t="s">
        <v>143</v>
      </c>
      <c r="AJ42" s="5" t="s">
        <v>143</v>
      </c>
      <c r="AK42" s="5" t="s">
        <v>209</v>
      </c>
      <c r="AP42" s="68" t="n">
        <f aca="false">FALSE()</f>
        <v>0</v>
      </c>
    </row>
    <row r="43" customFormat="false" ht="140.25" hidden="false" customHeight="false" outlineLevel="0" collapsed="false">
      <c r="A43" s="5" t="n">
        <v>63627</v>
      </c>
      <c r="B43" s="5" t="s">
        <v>110</v>
      </c>
      <c r="C43" s="5" t="s">
        <v>48</v>
      </c>
      <c r="E43" s="5" t="s">
        <v>88</v>
      </c>
      <c r="F43" s="5" t="s">
        <v>117</v>
      </c>
      <c r="G43" s="5" t="s">
        <v>210</v>
      </c>
      <c r="H43" s="5" t="s">
        <v>119</v>
      </c>
      <c r="I43" s="5" t="s">
        <v>119</v>
      </c>
      <c r="J43" s="69" t="n">
        <v>42086.4395833333</v>
      </c>
      <c r="L43" s="5" t="s">
        <v>146</v>
      </c>
      <c r="M43" s="67" t="n">
        <v>42081</v>
      </c>
      <c r="N43" s="67" t="n">
        <v>42083</v>
      </c>
      <c r="O43" s="5" t="n">
        <v>8</v>
      </c>
      <c r="P43" s="5" t="n">
        <v>8</v>
      </c>
      <c r="Q43" s="5" t="n">
        <v>100</v>
      </c>
      <c r="R43" s="69" t="n">
        <v>42082.4763888889</v>
      </c>
      <c r="S43" s="69" t="n">
        <v>42086.4395833333</v>
      </c>
      <c r="U43" s="5" t="s">
        <v>211</v>
      </c>
      <c r="V43" s="67" t="n">
        <v>42081</v>
      </c>
      <c r="W43" s="67" t="n">
        <v>42083</v>
      </c>
      <c r="AH43" s="5" t="s">
        <v>212</v>
      </c>
      <c r="AI43" s="5" t="s">
        <v>213</v>
      </c>
      <c r="AJ43" s="37" t="s">
        <v>214</v>
      </c>
      <c r="AP43" s="68" t="n">
        <f aca="false">FALSE()</f>
        <v>0</v>
      </c>
    </row>
    <row r="44" customFormat="false" ht="12.75" hidden="true" customHeight="false" outlineLevel="0" collapsed="false">
      <c r="A44" s="5" t="n">
        <v>63611</v>
      </c>
      <c r="B44" s="5" t="s">
        <v>110</v>
      </c>
      <c r="C44" s="5" t="s">
        <v>52</v>
      </c>
      <c r="E44" s="5" t="s">
        <v>88</v>
      </c>
      <c r="F44" s="5" t="s">
        <v>111</v>
      </c>
      <c r="G44" s="5" t="s">
        <v>215</v>
      </c>
      <c r="H44" s="5" t="s">
        <v>113</v>
      </c>
      <c r="I44" s="5" t="s">
        <v>113</v>
      </c>
      <c r="J44" s="69" t="n">
        <v>42082.45625</v>
      </c>
      <c r="L44" s="5" t="s">
        <v>146</v>
      </c>
      <c r="M44" s="67" t="n">
        <v>42081</v>
      </c>
      <c r="N44" s="67" t="n">
        <v>42081</v>
      </c>
      <c r="O44" s="5" t="n">
        <v>1</v>
      </c>
      <c r="P44" s="5" t="n">
        <v>1</v>
      </c>
      <c r="Q44" s="5" t="n">
        <v>100</v>
      </c>
      <c r="R44" s="69" t="n">
        <v>42082.45625</v>
      </c>
      <c r="S44" s="69" t="n">
        <v>42082.45625</v>
      </c>
      <c r="V44" s="67" t="n">
        <v>42081</v>
      </c>
      <c r="AP44" s="68" t="n">
        <f aca="false">FALSE()</f>
        <v>0</v>
      </c>
    </row>
    <row r="45" customFormat="false" ht="12.75" hidden="false" customHeight="false" outlineLevel="0" collapsed="false">
      <c r="A45" s="5" t="n">
        <v>63608</v>
      </c>
      <c r="B45" s="5" t="s">
        <v>110</v>
      </c>
      <c r="C45" s="5" t="s">
        <v>48</v>
      </c>
      <c r="E45" s="5" t="s">
        <v>116</v>
      </c>
      <c r="F45" s="5" t="s">
        <v>111</v>
      </c>
      <c r="G45" s="5" t="s">
        <v>216</v>
      </c>
      <c r="H45" s="5" t="s">
        <v>120</v>
      </c>
      <c r="I45" s="5" t="s">
        <v>120</v>
      </c>
      <c r="J45" s="69" t="n">
        <v>42087.4590277778</v>
      </c>
      <c r="L45" s="5" t="s">
        <v>146</v>
      </c>
      <c r="M45" s="67" t="n">
        <v>42082</v>
      </c>
      <c r="N45" s="67" t="n">
        <v>42087</v>
      </c>
      <c r="O45" s="5" t="n">
        <v>16</v>
      </c>
      <c r="P45" s="5" t="n">
        <v>11.5</v>
      </c>
      <c r="Q45" s="5" t="n">
        <v>0</v>
      </c>
      <c r="R45" s="69" t="n">
        <v>42082.4375</v>
      </c>
      <c r="AP45" s="68" t="n">
        <f aca="false">FALSE()</f>
        <v>0</v>
      </c>
    </row>
    <row r="46" customFormat="false" ht="89.25" hidden="false" customHeight="false" outlineLevel="0" collapsed="false">
      <c r="A46" s="5" t="n">
        <v>63375</v>
      </c>
      <c r="B46" s="5" t="s">
        <v>110</v>
      </c>
      <c r="C46" s="5" t="s">
        <v>48</v>
      </c>
      <c r="E46" s="5" t="s">
        <v>88</v>
      </c>
      <c r="F46" s="5" t="s">
        <v>111</v>
      </c>
      <c r="G46" s="5" t="s">
        <v>217</v>
      </c>
      <c r="H46" s="5" t="s">
        <v>119</v>
      </c>
      <c r="I46" s="5" t="s">
        <v>119</v>
      </c>
      <c r="J46" s="69" t="n">
        <v>42083.8083333333</v>
      </c>
      <c r="L46" s="5" t="s">
        <v>146</v>
      </c>
      <c r="M46" s="67" t="n">
        <v>42080</v>
      </c>
      <c r="N46" s="67" t="n">
        <v>42083</v>
      </c>
      <c r="O46" s="5" t="n">
        <v>12.5</v>
      </c>
      <c r="P46" s="5" t="n">
        <v>12.5</v>
      </c>
      <c r="Q46" s="5" t="n">
        <v>100</v>
      </c>
      <c r="R46" s="69" t="n">
        <v>42081.4618055556</v>
      </c>
      <c r="S46" s="69" t="n">
        <v>42083.8069444444</v>
      </c>
      <c r="U46" s="5" t="s">
        <v>218</v>
      </c>
      <c r="V46" s="67" t="n">
        <v>42080</v>
      </c>
      <c r="W46" s="67" t="n">
        <v>42083</v>
      </c>
      <c r="AH46" s="5" t="s">
        <v>219</v>
      </c>
      <c r="AI46" s="5" t="s">
        <v>220</v>
      </c>
      <c r="AJ46" s="37" t="s">
        <v>221</v>
      </c>
      <c r="AP46" s="68" t="n">
        <f aca="false">FALSE()</f>
        <v>0</v>
      </c>
    </row>
    <row r="47" customFormat="false" ht="12.75" hidden="false" customHeight="false" outlineLevel="0" collapsed="false">
      <c r="A47" s="5" t="n">
        <v>62993</v>
      </c>
      <c r="B47" s="5" t="s">
        <v>110</v>
      </c>
      <c r="C47" s="5" t="s">
        <v>48</v>
      </c>
      <c r="E47" s="5" t="s">
        <v>116</v>
      </c>
      <c r="F47" s="5" t="s">
        <v>125</v>
      </c>
      <c r="G47" s="5" t="s">
        <v>222</v>
      </c>
      <c r="H47" s="5" t="s">
        <v>120</v>
      </c>
      <c r="I47" s="5" t="s">
        <v>120</v>
      </c>
      <c r="J47" s="69" t="n">
        <v>42087.4590277778</v>
      </c>
      <c r="L47" s="5" t="s">
        <v>146</v>
      </c>
      <c r="M47" s="67" t="n">
        <v>42080</v>
      </c>
      <c r="N47" s="67" t="n">
        <v>42088</v>
      </c>
      <c r="O47" s="5" t="n">
        <v>8</v>
      </c>
      <c r="P47" s="5" t="n">
        <v>7.5</v>
      </c>
      <c r="Q47" s="5" t="n">
        <v>80</v>
      </c>
      <c r="R47" s="69" t="n">
        <v>42080.45625</v>
      </c>
      <c r="V47" s="67" t="n">
        <v>42079</v>
      </c>
      <c r="AP47" s="68" t="n">
        <f aca="false">FALSE()</f>
        <v>0</v>
      </c>
    </row>
    <row r="48" customFormat="false" ht="12.75" hidden="false" customHeight="false" outlineLevel="0" collapsed="false">
      <c r="A48" s="5" t="n">
        <v>62992</v>
      </c>
      <c r="B48" s="5" t="s">
        <v>110</v>
      </c>
      <c r="C48" s="5" t="s">
        <v>48</v>
      </c>
      <c r="E48" s="5" t="s">
        <v>116</v>
      </c>
      <c r="F48" s="5" t="s">
        <v>111</v>
      </c>
      <c r="G48" s="5" t="s">
        <v>223</v>
      </c>
      <c r="H48" s="5" t="s">
        <v>162</v>
      </c>
      <c r="I48" s="5" t="s">
        <v>162</v>
      </c>
      <c r="J48" s="69" t="n">
        <v>42094.5409722222</v>
      </c>
      <c r="L48" s="5" t="s">
        <v>146</v>
      </c>
      <c r="M48" s="67" t="n">
        <v>42079</v>
      </c>
      <c r="N48" s="67" t="n">
        <v>42097</v>
      </c>
      <c r="O48" s="5" t="n">
        <v>18</v>
      </c>
      <c r="P48" s="5" t="n">
        <v>19.5</v>
      </c>
      <c r="Q48" s="5" t="n">
        <v>0</v>
      </c>
      <c r="R48" s="69" t="n">
        <v>42080.45625</v>
      </c>
      <c r="U48" s="5" t="s">
        <v>194</v>
      </c>
      <c r="AH48" s="5" t="s">
        <v>224</v>
      </c>
      <c r="AP48" s="68" t="n">
        <f aca="false">FALSE()</f>
        <v>0</v>
      </c>
    </row>
    <row r="49" customFormat="false" ht="140.25" hidden="false" customHeight="false" outlineLevel="0" collapsed="false">
      <c r="A49" s="5" t="n">
        <v>62991</v>
      </c>
      <c r="B49" s="5" t="s">
        <v>110</v>
      </c>
      <c r="C49" s="5" t="s">
        <v>48</v>
      </c>
      <c r="E49" s="5" t="s">
        <v>88</v>
      </c>
      <c r="F49" s="5" t="s">
        <v>111</v>
      </c>
      <c r="G49" s="5" t="s">
        <v>225</v>
      </c>
      <c r="H49" s="5" t="s">
        <v>162</v>
      </c>
      <c r="I49" s="5" t="s">
        <v>162</v>
      </c>
      <c r="J49" s="69" t="n">
        <v>42095.4451388889</v>
      </c>
      <c r="L49" s="5" t="s">
        <v>146</v>
      </c>
      <c r="M49" s="67" t="n">
        <v>42079</v>
      </c>
      <c r="N49" s="67" t="n">
        <v>42095</v>
      </c>
      <c r="O49" s="5" t="n">
        <v>32.5</v>
      </c>
      <c r="P49" s="5" t="n">
        <v>32.5</v>
      </c>
      <c r="Q49" s="5" t="n">
        <v>0</v>
      </c>
      <c r="R49" s="69" t="n">
        <v>42080.4555555556</v>
      </c>
      <c r="S49" s="69" t="n">
        <v>42095.4451388889</v>
      </c>
      <c r="U49" s="5" t="s">
        <v>226</v>
      </c>
      <c r="AH49" s="37" t="s">
        <v>227</v>
      </c>
      <c r="AI49" s="37" t="s">
        <v>228</v>
      </c>
      <c r="AJ49" s="5" t="s">
        <v>229</v>
      </c>
      <c r="AP49" s="68" t="n">
        <f aca="false">FALSE()</f>
        <v>0</v>
      </c>
    </row>
    <row r="50" customFormat="false" ht="12.75" hidden="false" customHeight="false" outlineLevel="0" collapsed="false">
      <c r="A50" s="5" t="n">
        <v>62984</v>
      </c>
      <c r="B50" s="5" t="s">
        <v>110</v>
      </c>
      <c r="C50" s="5" t="s">
        <v>48</v>
      </c>
      <c r="E50" s="5" t="s">
        <v>116</v>
      </c>
      <c r="F50" s="5" t="s">
        <v>111</v>
      </c>
      <c r="G50" s="5" t="s">
        <v>230</v>
      </c>
      <c r="H50" s="5" t="s">
        <v>119</v>
      </c>
      <c r="I50" s="5" t="s">
        <v>119</v>
      </c>
      <c r="J50" s="69" t="n">
        <v>42095.4638888889</v>
      </c>
      <c r="L50" s="5" t="s">
        <v>114</v>
      </c>
      <c r="M50" s="67" t="n">
        <v>42094</v>
      </c>
      <c r="N50" s="67" t="n">
        <v>42096</v>
      </c>
      <c r="O50" s="5" t="n">
        <v>10</v>
      </c>
      <c r="P50" s="5" t="n">
        <v>12.8</v>
      </c>
      <c r="Q50" s="5" t="n">
        <v>60</v>
      </c>
      <c r="R50" s="69" t="n">
        <v>42080.4486111111</v>
      </c>
      <c r="V50" s="67" t="n">
        <v>42079</v>
      </c>
      <c r="AP50" s="68" t="n">
        <f aca="false">FALSE()</f>
        <v>0</v>
      </c>
    </row>
    <row r="51" customFormat="false" ht="12.75" hidden="false" customHeight="false" outlineLevel="0" collapsed="false">
      <c r="A51" s="5" t="n">
        <v>62949</v>
      </c>
      <c r="B51" s="5" t="s">
        <v>110</v>
      </c>
      <c r="C51" s="5" t="s">
        <v>48</v>
      </c>
      <c r="E51" s="5" t="s">
        <v>231</v>
      </c>
      <c r="F51" s="5" t="s">
        <v>111</v>
      </c>
      <c r="G51" s="5" t="s">
        <v>232</v>
      </c>
      <c r="H51" s="5" t="s">
        <v>113</v>
      </c>
      <c r="I51" s="5" t="s">
        <v>113</v>
      </c>
      <c r="J51" s="69" t="n">
        <v>42087.8402777778</v>
      </c>
      <c r="L51" s="5" t="s">
        <v>146</v>
      </c>
      <c r="M51" s="67" t="n">
        <v>42079</v>
      </c>
      <c r="N51" s="67" t="n">
        <v>42083</v>
      </c>
      <c r="O51" s="5" t="n">
        <v>19.5</v>
      </c>
      <c r="P51" s="5" t="n">
        <v>19.5</v>
      </c>
      <c r="Q51" s="5" t="n">
        <v>100</v>
      </c>
      <c r="R51" s="69" t="n">
        <v>42079.8381944444</v>
      </c>
      <c r="U51" s="5" t="s">
        <v>233</v>
      </c>
      <c r="V51" s="67" t="n">
        <v>42079</v>
      </c>
      <c r="AH51" s="5" t="s">
        <v>231</v>
      </c>
      <c r="AI51" s="5" t="s">
        <v>231</v>
      </c>
      <c r="AJ51" s="5" t="s">
        <v>231</v>
      </c>
      <c r="AK51" s="5" t="s">
        <v>234</v>
      </c>
      <c r="AP51" s="68" t="n">
        <f aca="false">FALSE()</f>
        <v>0</v>
      </c>
    </row>
    <row r="52" customFormat="false" ht="12.75" hidden="false" customHeight="false" outlineLevel="0" collapsed="false">
      <c r="A52" s="5" t="n">
        <v>62779</v>
      </c>
      <c r="B52" s="5" t="s">
        <v>110</v>
      </c>
      <c r="C52" s="5" t="s">
        <v>48</v>
      </c>
      <c r="E52" s="5" t="s">
        <v>88</v>
      </c>
      <c r="F52" s="5" t="s">
        <v>111</v>
      </c>
      <c r="G52" s="5" t="s">
        <v>235</v>
      </c>
      <c r="H52" s="5" t="s">
        <v>145</v>
      </c>
      <c r="I52" s="5" t="s">
        <v>145</v>
      </c>
      <c r="J52" s="69" t="n">
        <v>42081.4923611111</v>
      </c>
      <c r="L52" s="5" t="s">
        <v>146</v>
      </c>
      <c r="M52" s="67" t="n">
        <v>42079</v>
      </c>
      <c r="N52" s="67" t="n">
        <v>42083</v>
      </c>
      <c r="O52" s="5" t="n">
        <v>8</v>
      </c>
      <c r="P52" s="5" t="n">
        <v>8</v>
      </c>
      <c r="Q52" s="5" t="n">
        <v>0</v>
      </c>
      <c r="R52" s="69" t="n">
        <v>42079.5618055556</v>
      </c>
      <c r="S52" s="69" t="n">
        <v>42081.4923611111</v>
      </c>
      <c r="AP52" s="68" t="n">
        <f aca="false">FALSE()</f>
        <v>0</v>
      </c>
    </row>
    <row r="53" customFormat="false" ht="12.75" hidden="false" customHeight="false" outlineLevel="0" collapsed="false">
      <c r="A53" s="5" t="n">
        <v>62711</v>
      </c>
      <c r="B53" s="5" t="s">
        <v>110</v>
      </c>
      <c r="C53" s="5" t="s">
        <v>48</v>
      </c>
      <c r="E53" s="5" t="s">
        <v>88</v>
      </c>
      <c r="F53" s="5" t="s">
        <v>111</v>
      </c>
      <c r="G53" s="5" t="s">
        <v>236</v>
      </c>
      <c r="H53" s="5" t="s">
        <v>120</v>
      </c>
      <c r="I53" s="5" t="s">
        <v>120</v>
      </c>
      <c r="J53" s="69" t="n">
        <v>42087.4590277778</v>
      </c>
      <c r="L53" s="5" t="s">
        <v>146</v>
      </c>
      <c r="M53" s="67" t="n">
        <v>42076</v>
      </c>
      <c r="N53" s="67" t="n">
        <v>42076</v>
      </c>
      <c r="O53" s="5" t="n">
        <v>8</v>
      </c>
      <c r="P53" s="5" t="n">
        <v>8</v>
      </c>
      <c r="Q53" s="5" t="n">
        <v>100</v>
      </c>
      <c r="R53" s="69" t="n">
        <v>42079.4590277778</v>
      </c>
      <c r="S53" s="69" t="n">
        <v>42087.4590277778</v>
      </c>
      <c r="U53" s="5" t="s">
        <v>237</v>
      </c>
      <c r="AH53" s="5" t="s">
        <v>237</v>
      </c>
      <c r="AI53" s="5" t="s">
        <v>237</v>
      </c>
      <c r="AJ53" s="5" t="s">
        <v>237</v>
      </c>
      <c r="AK53" s="5" t="s">
        <v>237</v>
      </c>
      <c r="AP53" s="68" t="n">
        <f aca="false">FALSE()</f>
        <v>0</v>
      </c>
    </row>
    <row r="54" customFormat="false" ht="12.75" hidden="false" customHeight="false" outlineLevel="0" collapsed="false">
      <c r="A54" s="5" t="n">
        <v>62701</v>
      </c>
      <c r="B54" s="5" t="s">
        <v>110</v>
      </c>
      <c r="C54" s="5" t="s">
        <v>48</v>
      </c>
      <c r="E54" s="5" t="s">
        <v>88</v>
      </c>
      <c r="F54" s="5" t="s">
        <v>125</v>
      </c>
      <c r="G54" s="5" t="s">
        <v>238</v>
      </c>
      <c r="H54" s="5" t="s">
        <v>119</v>
      </c>
      <c r="I54" s="5" t="s">
        <v>119</v>
      </c>
      <c r="J54" s="69" t="n">
        <v>42080.4479166667</v>
      </c>
      <c r="L54" s="5" t="s">
        <v>146</v>
      </c>
      <c r="M54" s="67" t="n">
        <v>42076</v>
      </c>
      <c r="N54" s="67" t="n">
        <v>42083</v>
      </c>
      <c r="O54" s="5" t="n">
        <v>7.1</v>
      </c>
      <c r="P54" s="5" t="n">
        <v>7.1</v>
      </c>
      <c r="Q54" s="5" t="n">
        <v>100</v>
      </c>
      <c r="R54" s="69" t="n">
        <v>42079.4430555556</v>
      </c>
      <c r="S54" s="69" t="n">
        <v>42080.4479166667</v>
      </c>
      <c r="U54" s="5" t="s">
        <v>148</v>
      </c>
      <c r="V54" s="67" t="n">
        <v>42076</v>
      </c>
      <c r="W54" s="67" t="n">
        <v>42079</v>
      </c>
      <c r="AH54" s="5" t="s">
        <v>239</v>
      </c>
      <c r="AI54" s="5" t="s">
        <v>240</v>
      </c>
      <c r="AJ54" s="5" t="s">
        <v>241</v>
      </c>
      <c r="AP54" s="68" t="n">
        <f aca="false">FALSE()</f>
        <v>0</v>
      </c>
    </row>
    <row r="55" customFormat="false" ht="12.75" hidden="false" customHeight="false" outlineLevel="0" collapsed="false">
      <c r="A55" s="5" t="n">
        <v>62644</v>
      </c>
      <c r="B55" s="5" t="s">
        <v>110</v>
      </c>
      <c r="C55" s="5" t="s">
        <v>48</v>
      </c>
      <c r="E55" s="5" t="s">
        <v>88</v>
      </c>
      <c r="F55" s="5" t="s">
        <v>111</v>
      </c>
      <c r="G55" s="5" t="s">
        <v>242</v>
      </c>
      <c r="H55" s="5" t="s">
        <v>113</v>
      </c>
      <c r="I55" s="5" t="s">
        <v>113</v>
      </c>
      <c r="J55" s="69" t="n">
        <v>42087.8388888889</v>
      </c>
      <c r="L55" s="5" t="s">
        <v>146</v>
      </c>
      <c r="M55" s="67" t="n">
        <v>42076</v>
      </c>
      <c r="N55" s="67" t="n">
        <v>42083</v>
      </c>
      <c r="O55" s="5" t="n">
        <v>8.75</v>
      </c>
      <c r="P55" s="5" t="n">
        <v>8.75</v>
      </c>
      <c r="Q55" s="5" t="n">
        <v>10</v>
      </c>
      <c r="R55" s="69" t="n">
        <v>42076.8305555556</v>
      </c>
      <c r="S55" s="69" t="n">
        <v>42087.8388888889</v>
      </c>
      <c r="U55" s="5" t="s">
        <v>164</v>
      </c>
      <c r="V55" s="67" t="n">
        <v>42076</v>
      </c>
      <c r="W55" s="67" t="n">
        <v>42083</v>
      </c>
      <c r="AH55" s="5" t="s">
        <v>243</v>
      </c>
      <c r="AI55" s="5" t="s">
        <v>243</v>
      </c>
      <c r="AJ55" s="5" t="s">
        <v>243</v>
      </c>
      <c r="AK55" s="5" t="s">
        <v>243</v>
      </c>
      <c r="AP55" s="68" t="n">
        <f aca="false">FALSE()</f>
        <v>0</v>
      </c>
    </row>
    <row r="56" customFormat="false" ht="12.75" hidden="false" customHeight="false" outlineLevel="0" collapsed="false">
      <c r="A56" s="5" t="n">
        <v>62528</v>
      </c>
      <c r="B56" s="5" t="s">
        <v>110</v>
      </c>
      <c r="C56" s="5" t="s">
        <v>48</v>
      </c>
      <c r="E56" s="5" t="s">
        <v>116</v>
      </c>
      <c r="F56" s="5" t="s">
        <v>111</v>
      </c>
      <c r="G56" s="5" t="s">
        <v>244</v>
      </c>
      <c r="H56" s="5" t="s">
        <v>141</v>
      </c>
      <c r="I56" s="5" t="s">
        <v>141</v>
      </c>
      <c r="J56" s="69" t="n">
        <v>42094.5298611111</v>
      </c>
      <c r="L56" s="5" t="s">
        <v>114</v>
      </c>
      <c r="M56" s="67" t="n">
        <v>42076</v>
      </c>
      <c r="N56" s="67" t="n">
        <v>42104</v>
      </c>
      <c r="O56" s="5" t="n">
        <v>60</v>
      </c>
      <c r="P56" s="5" t="n">
        <v>25.25</v>
      </c>
      <c r="Q56" s="5" t="n">
        <v>0</v>
      </c>
      <c r="R56" s="69" t="n">
        <v>42076.5395833333</v>
      </c>
      <c r="V56" s="67" t="n">
        <v>42075</v>
      </c>
      <c r="AP56" s="68" t="n">
        <f aca="false">FALSE()</f>
        <v>0</v>
      </c>
    </row>
    <row r="57" customFormat="false" ht="63.75" hidden="false" customHeight="false" outlineLevel="0" collapsed="false">
      <c r="A57" s="5" t="n">
        <v>62511</v>
      </c>
      <c r="B57" s="5" t="s">
        <v>110</v>
      </c>
      <c r="C57" s="5" t="s">
        <v>48</v>
      </c>
      <c r="E57" s="5" t="s">
        <v>88</v>
      </c>
      <c r="F57" s="5" t="s">
        <v>111</v>
      </c>
      <c r="G57" s="5" t="s">
        <v>245</v>
      </c>
      <c r="H57" s="5" t="s">
        <v>119</v>
      </c>
      <c r="I57" s="5" t="s">
        <v>119</v>
      </c>
      <c r="J57" s="69" t="n">
        <v>42076.4972222222</v>
      </c>
      <c r="L57" s="5" t="s">
        <v>146</v>
      </c>
      <c r="M57" s="67" t="n">
        <v>42076</v>
      </c>
      <c r="N57" s="67" t="n">
        <v>42076</v>
      </c>
      <c r="O57" s="5" t="n">
        <v>7</v>
      </c>
      <c r="P57" s="5" t="n">
        <v>7</v>
      </c>
      <c r="Q57" s="5" t="n">
        <v>100</v>
      </c>
      <c r="R57" s="69" t="n">
        <v>42076.4972222222</v>
      </c>
      <c r="S57" s="69" t="n">
        <v>42076.4972222222</v>
      </c>
      <c r="U57" s="5" t="s">
        <v>246</v>
      </c>
      <c r="V57" s="67" t="n">
        <v>42075</v>
      </c>
      <c r="W57" s="67" t="n">
        <v>42076</v>
      </c>
      <c r="AH57" s="5" t="s">
        <v>247</v>
      </c>
      <c r="AI57" s="5" t="s">
        <v>248</v>
      </c>
      <c r="AJ57" s="37" t="s">
        <v>249</v>
      </c>
      <c r="AP57" s="68" t="n">
        <f aca="false">FALSE()</f>
        <v>0</v>
      </c>
    </row>
    <row r="58" customFormat="false" ht="12.75" hidden="false" customHeight="false" outlineLevel="0" collapsed="false">
      <c r="A58" s="5" t="n">
        <v>62461</v>
      </c>
      <c r="B58" s="5" t="s">
        <v>110</v>
      </c>
      <c r="C58" s="5" t="s">
        <v>48</v>
      </c>
      <c r="E58" s="5" t="s">
        <v>116</v>
      </c>
      <c r="F58" s="5" t="s">
        <v>111</v>
      </c>
      <c r="G58" s="5" t="s">
        <v>250</v>
      </c>
      <c r="H58" s="5" t="s">
        <v>113</v>
      </c>
      <c r="I58" s="5" t="s">
        <v>113</v>
      </c>
      <c r="J58" s="69" t="n">
        <v>42094.5395833333</v>
      </c>
      <c r="L58" s="5" t="s">
        <v>114</v>
      </c>
      <c r="M58" s="67" t="n">
        <v>42075</v>
      </c>
      <c r="N58" s="67" t="n">
        <v>42097</v>
      </c>
      <c r="O58" s="5" t="n">
        <v>8</v>
      </c>
      <c r="P58" s="5" t="n">
        <v>7.25</v>
      </c>
      <c r="Q58" s="5" t="n">
        <v>30</v>
      </c>
      <c r="R58" s="69" t="n">
        <v>42075.8340277778</v>
      </c>
      <c r="U58" s="5" t="s">
        <v>164</v>
      </c>
      <c r="V58" s="67" t="n">
        <v>42075</v>
      </c>
      <c r="AH58" s="5" t="s">
        <v>165</v>
      </c>
      <c r="AP58" s="68" t="n">
        <f aca="false">FALSE()</f>
        <v>0</v>
      </c>
    </row>
    <row r="59" customFormat="false" ht="12.75" hidden="false" customHeight="false" outlineLevel="0" collapsed="false">
      <c r="A59" s="5" t="n">
        <v>62316</v>
      </c>
      <c r="B59" s="5" t="s">
        <v>110</v>
      </c>
      <c r="C59" s="5" t="s">
        <v>48</v>
      </c>
      <c r="E59" s="5" t="s">
        <v>231</v>
      </c>
      <c r="F59" s="5" t="s">
        <v>111</v>
      </c>
      <c r="G59" s="5" t="s">
        <v>251</v>
      </c>
      <c r="H59" s="5" t="s">
        <v>119</v>
      </c>
      <c r="I59" s="5" t="s">
        <v>119</v>
      </c>
      <c r="J59" s="69" t="n">
        <v>42076.4951388889</v>
      </c>
      <c r="L59" s="5" t="s">
        <v>146</v>
      </c>
      <c r="M59" s="67" t="n">
        <v>42074</v>
      </c>
      <c r="N59" s="67" t="n">
        <v>42076</v>
      </c>
      <c r="O59" s="5" t="n">
        <v>0.8</v>
      </c>
      <c r="P59" s="5" t="n">
        <v>0.8</v>
      </c>
      <c r="Q59" s="5" t="n">
        <v>100</v>
      </c>
      <c r="R59" s="69" t="n">
        <v>42075.4680555556</v>
      </c>
      <c r="U59" s="5" t="s">
        <v>252</v>
      </c>
      <c r="V59" s="67" t="n">
        <v>42074</v>
      </c>
      <c r="W59" s="67" t="n">
        <v>42076</v>
      </c>
      <c r="AH59" s="5" t="s">
        <v>252</v>
      </c>
      <c r="AI59" s="5" t="s">
        <v>252</v>
      </c>
      <c r="AJ59" s="5" t="s">
        <v>253</v>
      </c>
      <c r="AK59" s="5" t="s">
        <v>254</v>
      </c>
      <c r="AP59" s="68" t="n">
        <f aca="false">FALSE()</f>
        <v>0</v>
      </c>
    </row>
    <row r="60" customFormat="false" ht="63.75" hidden="false" customHeight="false" outlineLevel="0" collapsed="false">
      <c r="A60" s="5" t="n">
        <v>62312</v>
      </c>
      <c r="B60" s="5" t="s">
        <v>110</v>
      </c>
      <c r="C60" s="5" t="s">
        <v>48</v>
      </c>
      <c r="E60" s="5" t="s">
        <v>88</v>
      </c>
      <c r="F60" s="5" t="s">
        <v>111</v>
      </c>
      <c r="G60" s="5" t="s">
        <v>255</v>
      </c>
      <c r="H60" s="5" t="s">
        <v>119</v>
      </c>
      <c r="I60" s="5" t="s">
        <v>119</v>
      </c>
      <c r="J60" s="69" t="n">
        <v>42075.4625</v>
      </c>
      <c r="L60" s="5" t="s">
        <v>146</v>
      </c>
      <c r="M60" s="67" t="n">
        <v>42074</v>
      </c>
      <c r="N60" s="67" t="n">
        <v>42076</v>
      </c>
      <c r="O60" s="5" t="n">
        <v>6</v>
      </c>
      <c r="P60" s="5" t="n">
        <v>6</v>
      </c>
      <c r="Q60" s="5" t="n">
        <v>100</v>
      </c>
      <c r="R60" s="69" t="n">
        <v>42075.4625</v>
      </c>
      <c r="S60" s="69" t="n">
        <v>42075.4625</v>
      </c>
      <c r="U60" s="5" t="s">
        <v>256</v>
      </c>
      <c r="V60" s="67" t="n">
        <v>42074</v>
      </c>
      <c r="W60" s="67" t="n">
        <v>42074</v>
      </c>
      <c r="AH60" s="5" t="s">
        <v>247</v>
      </c>
      <c r="AI60" s="5" t="s">
        <v>257</v>
      </c>
      <c r="AJ60" s="37" t="s">
        <v>258</v>
      </c>
      <c r="AP60" s="68" t="n">
        <f aca="false">FALSE()</f>
        <v>0</v>
      </c>
    </row>
    <row r="61" customFormat="false" ht="12.75" hidden="false" customHeight="false" outlineLevel="0" collapsed="false">
      <c r="A61" s="5" t="n">
        <v>62309</v>
      </c>
      <c r="B61" s="5" t="s">
        <v>110</v>
      </c>
      <c r="C61" s="5" t="s">
        <v>48</v>
      </c>
      <c r="E61" s="5" t="s">
        <v>88</v>
      </c>
      <c r="F61" s="5" t="s">
        <v>111</v>
      </c>
      <c r="G61" s="5" t="s">
        <v>259</v>
      </c>
      <c r="H61" s="5" t="s">
        <v>260</v>
      </c>
      <c r="I61" s="5" t="s">
        <v>260</v>
      </c>
      <c r="J61" s="69" t="n">
        <v>42075.4277777778</v>
      </c>
      <c r="L61" s="5" t="s">
        <v>146</v>
      </c>
      <c r="M61" s="67" t="n">
        <v>42074</v>
      </c>
      <c r="N61" s="67" t="n">
        <v>42074</v>
      </c>
      <c r="O61" s="5" t="n">
        <v>8</v>
      </c>
      <c r="P61" s="5" t="n">
        <v>8</v>
      </c>
      <c r="Q61" s="5" t="n">
        <v>0</v>
      </c>
      <c r="R61" s="69" t="n">
        <v>42075.4263888889</v>
      </c>
      <c r="S61" s="69" t="n">
        <v>42075.4277777778</v>
      </c>
      <c r="AP61" s="68" t="n">
        <f aca="false">FALSE()</f>
        <v>0</v>
      </c>
    </row>
    <row r="62" customFormat="false" ht="12.75" hidden="true" customHeight="false" outlineLevel="0" collapsed="false">
      <c r="A62" s="5" t="n">
        <v>61936</v>
      </c>
      <c r="B62" s="5" t="s">
        <v>110</v>
      </c>
      <c r="C62" s="5" t="s">
        <v>50</v>
      </c>
      <c r="D62" s="5" t="s">
        <v>261</v>
      </c>
      <c r="E62" s="5" t="s">
        <v>136</v>
      </c>
      <c r="F62" s="5" t="s">
        <v>111</v>
      </c>
      <c r="G62" s="5" t="s">
        <v>262</v>
      </c>
      <c r="H62" s="5" t="s">
        <v>263</v>
      </c>
      <c r="I62" s="5" t="s">
        <v>173</v>
      </c>
      <c r="J62" s="69" t="n">
        <v>42074.7256944444</v>
      </c>
      <c r="M62" s="67" t="n">
        <v>42074</v>
      </c>
      <c r="P62" s="5" t="n">
        <v>0</v>
      </c>
      <c r="Q62" s="5" t="n">
        <v>0</v>
      </c>
      <c r="R62" s="69" t="n">
        <v>42074.725</v>
      </c>
      <c r="AP62" s="68" t="n">
        <f aca="false">FALSE()</f>
        <v>0</v>
      </c>
    </row>
    <row r="63" customFormat="false" ht="12.75" hidden="true" customHeight="false" outlineLevel="0" collapsed="false">
      <c r="A63" s="5" t="n">
        <v>61931</v>
      </c>
      <c r="B63" s="5" t="s">
        <v>110</v>
      </c>
      <c r="C63" s="5" t="s">
        <v>50</v>
      </c>
      <c r="D63" s="5" t="s">
        <v>261</v>
      </c>
      <c r="E63" s="5" t="s">
        <v>136</v>
      </c>
      <c r="F63" s="5" t="s">
        <v>111</v>
      </c>
      <c r="G63" s="5" t="s">
        <v>264</v>
      </c>
      <c r="H63" s="5" t="s">
        <v>263</v>
      </c>
      <c r="I63" s="5" t="s">
        <v>173</v>
      </c>
      <c r="J63" s="69" t="n">
        <v>42074.7256944444</v>
      </c>
      <c r="M63" s="67" t="n">
        <v>42074</v>
      </c>
      <c r="P63" s="5" t="n">
        <v>0</v>
      </c>
      <c r="Q63" s="5" t="n">
        <v>0</v>
      </c>
      <c r="R63" s="69" t="n">
        <v>42074.7159722222</v>
      </c>
      <c r="AF63" s="5" t="s">
        <v>174</v>
      </c>
      <c r="AP63" s="68" t="n">
        <f aca="false">FALSE()</f>
        <v>0</v>
      </c>
    </row>
    <row r="64" customFormat="false" ht="12.75" hidden="true" customHeight="false" outlineLevel="0" collapsed="false">
      <c r="A64" s="5" t="n">
        <v>61930</v>
      </c>
      <c r="B64" s="5" t="s">
        <v>110</v>
      </c>
      <c r="C64" s="5" t="s">
        <v>50</v>
      </c>
      <c r="D64" s="5" t="s">
        <v>261</v>
      </c>
      <c r="E64" s="5" t="s">
        <v>136</v>
      </c>
      <c r="F64" s="5" t="s">
        <v>111</v>
      </c>
      <c r="G64" s="5" t="s">
        <v>265</v>
      </c>
      <c r="H64" s="5" t="s">
        <v>263</v>
      </c>
      <c r="I64" s="5" t="s">
        <v>173</v>
      </c>
      <c r="J64" s="69" t="n">
        <v>42074.7256944444</v>
      </c>
      <c r="M64" s="67" t="n">
        <v>42074</v>
      </c>
      <c r="P64" s="5" t="n">
        <v>0</v>
      </c>
      <c r="Q64" s="5" t="n">
        <v>0</v>
      </c>
      <c r="R64" s="69" t="n">
        <v>42074.7145833333</v>
      </c>
      <c r="AF64" s="5" t="s">
        <v>174</v>
      </c>
      <c r="AP64" s="68" t="n">
        <f aca="false">FALSE()</f>
        <v>0</v>
      </c>
    </row>
    <row r="65" customFormat="false" ht="12.75" hidden="true" customHeight="false" outlineLevel="0" collapsed="false">
      <c r="A65" s="5" t="n">
        <v>61928</v>
      </c>
      <c r="B65" s="5" t="s">
        <v>110</v>
      </c>
      <c r="C65" s="5" t="s">
        <v>50</v>
      </c>
      <c r="D65" s="5" t="s">
        <v>261</v>
      </c>
      <c r="E65" s="5" t="s">
        <v>136</v>
      </c>
      <c r="F65" s="5" t="s">
        <v>111</v>
      </c>
      <c r="G65" s="5" t="s">
        <v>266</v>
      </c>
      <c r="H65" s="5" t="s">
        <v>263</v>
      </c>
      <c r="I65" s="5" t="s">
        <v>173</v>
      </c>
      <c r="J65" s="69" t="n">
        <v>42074.7256944444</v>
      </c>
      <c r="M65" s="67" t="n">
        <v>42074</v>
      </c>
      <c r="P65" s="5" t="n">
        <v>0</v>
      </c>
      <c r="Q65" s="5" t="n">
        <v>0</v>
      </c>
      <c r="R65" s="69" t="n">
        <v>42074.7125</v>
      </c>
      <c r="AF65" s="5" t="s">
        <v>174</v>
      </c>
      <c r="AP65" s="68" t="n">
        <f aca="false">FALSE()</f>
        <v>0</v>
      </c>
    </row>
    <row r="66" customFormat="false" ht="12.75" hidden="true" customHeight="false" outlineLevel="0" collapsed="false">
      <c r="A66" s="5" t="n">
        <v>61927</v>
      </c>
      <c r="B66" s="5" t="s">
        <v>110</v>
      </c>
      <c r="C66" s="5" t="s">
        <v>50</v>
      </c>
      <c r="D66" s="5" t="s">
        <v>261</v>
      </c>
      <c r="E66" s="5" t="s">
        <v>136</v>
      </c>
      <c r="F66" s="5" t="s">
        <v>111</v>
      </c>
      <c r="G66" s="5" t="s">
        <v>267</v>
      </c>
      <c r="H66" s="5" t="s">
        <v>263</v>
      </c>
      <c r="I66" s="5" t="s">
        <v>173</v>
      </c>
      <c r="J66" s="69" t="n">
        <v>42074.7256944444</v>
      </c>
      <c r="M66" s="67" t="n">
        <v>42074</v>
      </c>
      <c r="P66" s="5" t="n">
        <v>0</v>
      </c>
      <c r="Q66" s="5" t="n">
        <v>0</v>
      </c>
      <c r="R66" s="69" t="n">
        <v>42074.7125</v>
      </c>
      <c r="AF66" s="5" t="s">
        <v>174</v>
      </c>
      <c r="AP66" s="68" t="n">
        <f aca="false">FALSE()</f>
        <v>0</v>
      </c>
    </row>
    <row r="67" customFormat="false" ht="12.75" hidden="true" customHeight="false" outlineLevel="0" collapsed="false">
      <c r="A67" s="5" t="n">
        <v>61926</v>
      </c>
      <c r="B67" s="5" t="s">
        <v>110</v>
      </c>
      <c r="C67" s="5" t="s">
        <v>50</v>
      </c>
      <c r="D67" s="5" t="s">
        <v>261</v>
      </c>
      <c r="E67" s="5" t="s">
        <v>136</v>
      </c>
      <c r="F67" s="5" t="s">
        <v>111</v>
      </c>
      <c r="G67" s="5" t="s">
        <v>268</v>
      </c>
      <c r="H67" s="5" t="s">
        <v>263</v>
      </c>
      <c r="I67" s="5" t="s">
        <v>173</v>
      </c>
      <c r="J67" s="69" t="n">
        <v>42074.7256944444</v>
      </c>
      <c r="M67" s="67" t="n">
        <v>42074</v>
      </c>
      <c r="P67" s="5" t="n">
        <v>0</v>
      </c>
      <c r="Q67" s="5" t="n">
        <v>0</v>
      </c>
      <c r="R67" s="69" t="n">
        <v>42074.7125</v>
      </c>
      <c r="AF67" s="5" t="s">
        <v>174</v>
      </c>
      <c r="AP67" s="68" t="n">
        <f aca="false">FALSE()</f>
        <v>0</v>
      </c>
    </row>
    <row r="68" customFormat="false" ht="12.75" hidden="true" customHeight="false" outlineLevel="0" collapsed="false">
      <c r="A68" s="5" t="n">
        <v>61925</v>
      </c>
      <c r="B68" s="5" t="s">
        <v>110</v>
      </c>
      <c r="C68" s="5" t="s">
        <v>50</v>
      </c>
      <c r="D68" s="5" t="s">
        <v>261</v>
      </c>
      <c r="E68" s="5" t="s">
        <v>136</v>
      </c>
      <c r="F68" s="5" t="s">
        <v>111</v>
      </c>
      <c r="G68" s="5" t="s">
        <v>269</v>
      </c>
      <c r="H68" s="5" t="s">
        <v>263</v>
      </c>
      <c r="I68" s="5" t="s">
        <v>173</v>
      </c>
      <c r="J68" s="69" t="n">
        <v>42074.7256944444</v>
      </c>
      <c r="M68" s="67" t="n">
        <v>42074</v>
      </c>
      <c r="P68" s="5" t="n">
        <v>0</v>
      </c>
      <c r="Q68" s="5" t="n">
        <v>0</v>
      </c>
      <c r="R68" s="69" t="n">
        <v>42074.7125</v>
      </c>
      <c r="AF68" s="5" t="s">
        <v>174</v>
      </c>
      <c r="AP68" s="68" t="n">
        <f aca="false">FALSE()</f>
        <v>0</v>
      </c>
    </row>
    <row r="69" customFormat="false" ht="12.75" hidden="true" customHeight="false" outlineLevel="0" collapsed="false">
      <c r="A69" s="5" t="n">
        <v>61924</v>
      </c>
      <c r="B69" s="5" t="s">
        <v>110</v>
      </c>
      <c r="C69" s="5" t="s">
        <v>50</v>
      </c>
      <c r="E69" s="5" t="s">
        <v>136</v>
      </c>
      <c r="F69" s="5" t="s">
        <v>111</v>
      </c>
      <c r="G69" s="5" t="s">
        <v>270</v>
      </c>
      <c r="H69" s="5" t="s">
        <v>263</v>
      </c>
      <c r="I69" s="5" t="s">
        <v>173</v>
      </c>
      <c r="J69" s="69" t="n">
        <v>42074.7256944444</v>
      </c>
      <c r="M69" s="67" t="n">
        <v>42074</v>
      </c>
      <c r="P69" s="5" t="n">
        <v>0</v>
      </c>
      <c r="Q69" s="5" t="n">
        <v>0</v>
      </c>
      <c r="R69" s="69" t="n">
        <v>42074.7118055556</v>
      </c>
      <c r="AL69" s="5" t="s">
        <v>169</v>
      </c>
      <c r="AP69" s="68" t="n">
        <f aca="false">FALSE()</f>
        <v>0</v>
      </c>
    </row>
    <row r="70" customFormat="false" ht="12.75" hidden="false" customHeight="false" outlineLevel="0" collapsed="false">
      <c r="A70" s="5" t="n">
        <v>61887</v>
      </c>
      <c r="B70" s="5" t="s">
        <v>110</v>
      </c>
      <c r="C70" s="5" t="s">
        <v>48</v>
      </c>
      <c r="E70" s="5" t="s">
        <v>88</v>
      </c>
      <c r="F70" s="5" t="s">
        <v>111</v>
      </c>
      <c r="G70" s="5" t="s">
        <v>271</v>
      </c>
      <c r="H70" s="5" t="s">
        <v>145</v>
      </c>
      <c r="I70" s="5" t="s">
        <v>145</v>
      </c>
      <c r="J70" s="69" t="n">
        <v>42079.5625</v>
      </c>
      <c r="L70" s="5" t="s">
        <v>146</v>
      </c>
      <c r="M70" s="67" t="n">
        <v>42074</v>
      </c>
      <c r="N70" s="67" t="n">
        <v>42076</v>
      </c>
      <c r="O70" s="5" t="n">
        <v>13</v>
      </c>
      <c r="P70" s="5" t="n">
        <v>13</v>
      </c>
      <c r="Q70" s="5" t="n">
        <v>0</v>
      </c>
      <c r="R70" s="69" t="n">
        <v>42074.5125</v>
      </c>
      <c r="S70" s="69" t="n">
        <v>42079.5625</v>
      </c>
      <c r="AP70" s="68" t="n">
        <f aca="false">FALSE()</f>
        <v>0</v>
      </c>
    </row>
    <row r="71" customFormat="false" ht="12.75" hidden="false" customHeight="false" outlineLevel="0" collapsed="false">
      <c r="A71" s="5" t="n">
        <v>61789</v>
      </c>
      <c r="B71" s="5" t="s">
        <v>110</v>
      </c>
      <c r="C71" s="5" t="s">
        <v>48</v>
      </c>
      <c r="E71" s="5" t="s">
        <v>88</v>
      </c>
      <c r="F71" s="5" t="s">
        <v>111</v>
      </c>
      <c r="G71" s="5" t="s">
        <v>272</v>
      </c>
      <c r="H71" s="5" t="s">
        <v>273</v>
      </c>
      <c r="I71" s="5" t="s">
        <v>273</v>
      </c>
      <c r="J71" s="69" t="n">
        <v>42086.6159722222</v>
      </c>
      <c r="M71" s="67" t="n">
        <v>42073</v>
      </c>
      <c r="O71" s="5" t="n">
        <v>1</v>
      </c>
      <c r="P71" s="5" t="n">
        <v>1</v>
      </c>
      <c r="Q71" s="5" t="n">
        <v>100</v>
      </c>
      <c r="R71" s="69" t="n">
        <v>42073.8090277778</v>
      </c>
      <c r="S71" s="69" t="n">
        <v>42086.6152777778</v>
      </c>
      <c r="AP71" s="68" t="n">
        <f aca="false">FALSE()</f>
        <v>0</v>
      </c>
    </row>
    <row r="72" customFormat="false" ht="25.5" hidden="false" customHeight="false" outlineLevel="0" collapsed="false">
      <c r="A72" s="5" t="n">
        <v>61470</v>
      </c>
      <c r="B72" s="5" t="s">
        <v>110</v>
      </c>
      <c r="C72" s="5" t="s">
        <v>48</v>
      </c>
      <c r="E72" s="5" t="s">
        <v>88</v>
      </c>
      <c r="F72" s="5" t="s">
        <v>111</v>
      </c>
      <c r="G72" s="5" t="s">
        <v>274</v>
      </c>
      <c r="H72" s="5" t="s">
        <v>113</v>
      </c>
      <c r="I72" s="5" t="s">
        <v>113</v>
      </c>
      <c r="J72" s="69" t="n">
        <v>42087.8347222222</v>
      </c>
      <c r="L72" s="5" t="s">
        <v>146</v>
      </c>
      <c r="M72" s="67" t="n">
        <v>42069</v>
      </c>
      <c r="N72" s="67" t="n">
        <v>42083</v>
      </c>
      <c r="O72" s="5" t="n">
        <v>8.75</v>
      </c>
      <c r="P72" s="5" t="n">
        <v>8.75</v>
      </c>
      <c r="Q72" s="5" t="n">
        <v>100</v>
      </c>
      <c r="R72" s="69" t="n">
        <v>42072.49375</v>
      </c>
      <c r="S72" s="69" t="n">
        <v>42087.8347222222</v>
      </c>
      <c r="U72" s="5" t="s">
        <v>164</v>
      </c>
      <c r="V72" s="67" t="n">
        <v>42069</v>
      </c>
      <c r="W72" s="67" t="n">
        <v>42083</v>
      </c>
      <c r="AH72" s="5" t="s">
        <v>165</v>
      </c>
      <c r="AI72" s="5" t="s">
        <v>275</v>
      </c>
      <c r="AJ72" s="37" t="s">
        <v>276</v>
      </c>
      <c r="AP72" s="68" t="n">
        <f aca="false">FALSE()</f>
        <v>0</v>
      </c>
    </row>
    <row r="73" customFormat="false" ht="12.75" hidden="false" customHeight="false" outlineLevel="0" collapsed="false">
      <c r="A73" s="5" t="n">
        <v>61469</v>
      </c>
      <c r="B73" s="5" t="s">
        <v>110</v>
      </c>
      <c r="C73" s="5" t="s">
        <v>48</v>
      </c>
      <c r="E73" s="5" t="s">
        <v>88</v>
      </c>
      <c r="F73" s="5" t="s">
        <v>111</v>
      </c>
      <c r="G73" s="5" t="s">
        <v>277</v>
      </c>
      <c r="H73" s="5" t="s">
        <v>120</v>
      </c>
      <c r="I73" s="5" t="s">
        <v>120</v>
      </c>
      <c r="J73" s="69" t="n">
        <v>42094.5291666667</v>
      </c>
      <c r="L73" s="5" t="s">
        <v>146</v>
      </c>
      <c r="M73" s="67" t="n">
        <v>42072</v>
      </c>
      <c r="N73" s="67" t="n">
        <v>42093</v>
      </c>
      <c r="O73" s="5" t="n">
        <v>16</v>
      </c>
      <c r="P73" s="5" t="n">
        <v>19.5</v>
      </c>
      <c r="Q73" s="5" t="n">
        <v>100</v>
      </c>
      <c r="R73" s="69" t="n">
        <v>42072.49375</v>
      </c>
      <c r="S73" s="69" t="n">
        <v>42094.5291666667</v>
      </c>
      <c r="U73" s="5" t="s">
        <v>278</v>
      </c>
      <c r="V73" s="67" t="n">
        <v>42072</v>
      </c>
      <c r="W73" s="67" t="n">
        <v>42093</v>
      </c>
      <c r="AI73" s="5" t="s">
        <v>279</v>
      </c>
      <c r="AJ73" s="5" t="s">
        <v>279</v>
      </c>
      <c r="AP73" s="68" t="n">
        <f aca="false">FALSE()</f>
        <v>0</v>
      </c>
    </row>
    <row r="74" customFormat="false" ht="12.75" hidden="true" customHeight="false" outlineLevel="0" collapsed="false">
      <c r="A74" s="5" t="n">
        <v>61466</v>
      </c>
      <c r="B74" s="5" t="s">
        <v>110</v>
      </c>
      <c r="C74" s="5" t="s">
        <v>52</v>
      </c>
      <c r="E74" s="5" t="s">
        <v>116</v>
      </c>
      <c r="F74" s="5" t="s">
        <v>111</v>
      </c>
      <c r="G74" s="5" t="s">
        <v>280</v>
      </c>
      <c r="H74" s="5" t="s">
        <v>120</v>
      </c>
      <c r="I74" s="5" t="s">
        <v>110</v>
      </c>
      <c r="J74" s="69" t="n">
        <v>42076.5263888889</v>
      </c>
      <c r="L74" s="5" t="s">
        <v>146</v>
      </c>
      <c r="M74" s="67" t="n">
        <v>42069</v>
      </c>
      <c r="N74" s="67" t="n">
        <v>42094</v>
      </c>
      <c r="O74" s="5" t="n">
        <v>3</v>
      </c>
      <c r="P74" s="5" t="n">
        <v>3</v>
      </c>
      <c r="Q74" s="5" t="n">
        <v>90</v>
      </c>
      <c r="R74" s="69" t="n">
        <v>42072.4902777778</v>
      </c>
      <c r="AP74" s="68" t="n">
        <f aca="false">FALSE()</f>
        <v>0</v>
      </c>
    </row>
    <row r="75" customFormat="false" ht="12.75" hidden="false" customHeight="false" outlineLevel="0" collapsed="false">
      <c r="A75" s="5" t="n">
        <v>61349</v>
      </c>
      <c r="B75" s="5" t="s">
        <v>110</v>
      </c>
      <c r="C75" s="5" t="s">
        <v>48</v>
      </c>
      <c r="E75" s="5" t="s">
        <v>88</v>
      </c>
      <c r="F75" s="5" t="s">
        <v>111</v>
      </c>
      <c r="G75" s="5" t="s">
        <v>281</v>
      </c>
      <c r="H75" s="5" t="s">
        <v>145</v>
      </c>
      <c r="I75" s="5" t="s">
        <v>145</v>
      </c>
      <c r="J75" s="69" t="n">
        <v>42069.6055555556</v>
      </c>
      <c r="L75" s="5" t="s">
        <v>146</v>
      </c>
      <c r="M75" s="67" t="n">
        <v>42069</v>
      </c>
      <c r="N75" s="67" t="n">
        <v>42069</v>
      </c>
      <c r="O75" s="5" t="n">
        <v>16</v>
      </c>
      <c r="P75" s="5" t="n">
        <v>16</v>
      </c>
      <c r="Q75" s="5" t="n">
        <v>0</v>
      </c>
      <c r="R75" s="69" t="n">
        <v>42069.6048611111</v>
      </c>
      <c r="S75" s="69" t="n">
        <v>42069.6055555556</v>
      </c>
      <c r="AP75" s="68" t="n">
        <f aca="false">FALSE()</f>
        <v>0</v>
      </c>
    </row>
    <row r="76" customFormat="false" ht="12.75" hidden="false" customHeight="false" outlineLevel="0" collapsed="false">
      <c r="A76" s="5" t="n">
        <v>61314</v>
      </c>
      <c r="B76" s="5" t="s">
        <v>110</v>
      </c>
      <c r="C76" s="5" t="s">
        <v>48</v>
      </c>
      <c r="E76" s="5" t="s">
        <v>88</v>
      </c>
      <c r="F76" s="5" t="s">
        <v>125</v>
      </c>
      <c r="G76" s="5" t="s">
        <v>282</v>
      </c>
      <c r="H76" s="5" t="s">
        <v>162</v>
      </c>
      <c r="I76" s="5" t="s">
        <v>162</v>
      </c>
      <c r="J76" s="69" t="n">
        <v>42094.5409722222</v>
      </c>
      <c r="L76" s="5" t="s">
        <v>146</v>
      </c>
      <c r="M76" s="67" t="n">
        <v>42068</v>
      </c>
      <c r="N76" s="67" t="n">
        <v>42094</v>
      </c>
      <c r="O76" s="5" t="n">
        <v>28.25</v>
      </c>
      <c r="P76" s="5" t="n">
        <v>28.25</v>
      </c>
      <c r="Q76" s="5" t="n">
        <v>0</v>
      </c>
      <c r="R76" s="69" t="n">
        <v>42069.5138888889</v>
      </c>
      <c r="S76" s="69" t="n">
        <v>42094.5409722222</v>
      </c>
      <c r="U76" s="5" t="s">
        <v>194</v>
      </c>
      <c r="AH76" s="5" t="s">
        <v>283</v>
      </c>
      <c r="AP76" s="68" t="n">
        <f aca="false">FALSE()</f>
        <v>0</v>
      </c>
    </row>
    <row r="77" customFormat="false" ht="409.5" hidden="false" customHeight="false" outlineLevel="0" collapsed="false">
      <c r="A77" s="5" t="n">
        <v>61313</v>
      </c>
      <c r="B77" s="5" t="s">
        <v>110</v>
      </c>
      <c r="C77" s="5" t="s">
        <v>48</v>
      </c>
      <c r="E77" s="5" t="s">
        <v>88</v>
      </c>
      <c r="F77" s="5" t="s">
        <v>111</v>
      </c>
      <c r="G77" s="5" t="s">
        <v>284</v>
      </c>
      <c r="H77" s="5" t="s">
        <v>162</v>
      </c>
      <c r="I77" s="5" t="s">
        <v>162</v>
      </c>
      <c r="J77" s="69" t="n">
        <v>42094.5354166667</v>
      </c>
      <c r="L77" s="5" t="s">
        <v>146</v>
      </c>
      <c r="M77" s="67" t="n">
        <v>42068</v>
      </c>
      <c r="N77" s="67" t="n">
        <v>42094</v>
      </c>
      <c r="O77" s="5" t="n">
        <v>23.5</v>
      </c>
      <c r="P77" s="5" t="n">
        <v>23.5</v>
      </c>
      <c r="Q77" s="5" t="n">
        <v>0</v>
      </c>
      <c r="R77" s="69" t="n">
        <v>42069.5131944444</v>
      </c>
      <c r="S77" s="69" t="n">
        <v>42094.5354166667</v>
      </c>
      <c r="U77" s="70" t="s">
        <v>285</v>
      </c>
      <c r="AH77" s="5" t="s">
        <v>286</v>
      </c>
      <c r="AP77" s="68" t="n">
        <f aca="false">FALSE()</f>
        <v>0</v>
      </c>
    </row>
    <row r="78" customFormat="false" ht="12.75" hidden="false" customHeight="false" outlineLevel="0" collapsed="false">
      <c r="A78" s="5" t="n">
        <v>61288</v>
      </c>
      <c r="B78" s="5" t="s">
        <v>110</v>
      </c>
      <c r="C78" s="5" t="s">
        <v>48</v>
      </c>
      <c r="E78" s="5" t="s">
        <v>88</v>
      </c>
      <c r="F78" s="5" t="s">
        <v>111</v>
      </c>
      <c r="G78" s="5" t="s">
        <v>287</v>
      </c>
      <c r="H78" s="5" t="s">
        <v>141</v>
      </c>
      <c r="I78" s="5" t="s">
        <v>141</v>
      </c>
      <c r="J78" s="69" t="n">
        <v>42087.4673611111</v>
      </c>
      <c r="L78" s="5" t="s">
        <v>146</v>
      </c>
      <c r="M78" s="67" t="n">
        <v>42068</v>
      </c>
      <c r="N78" s="67" t="n">
        <v>42090</v>
      </c>
      <c r="O78" s="5" t="n">
        <v>30</v>
      </c>
      <c r="P78" s="5" t="n">
        <v>32</v>
      </c>
      <c r="Q78" s="5" t="n">
        <v>0</v>
      </c>
      <c r="R78" s="69" t="n">
        <v>42069.4944444444</v>
      </c>
      <c r="S78" s="69" t="n">
        <v>42087.4673611111</v>
      </c>
      <c r="U78" s="5" t="s">
        <v>143</v>
      </c>
      <c r="V78" s="67" t="n">
        <v>42068</v>
      </c>
      <c r="AI78" s="5" t="s">
        <v>143</v>
      </c>
      <c r="AJ78" s="5" t="s">
        <v>143</v>
      </c>
      <c r="AK78" s="5" t="s">
        <v>143</v>
      </c>
      <c r="AP78" s="68" t="n">
        <f aca="false">FALSE()</f>
        <v>0</v>
      </c>
    </row>
    <row r="79" customFormat="false" ht="102" hidden="false" customHeight="false" outlineLevel="0" collapsed="false">
      <c r="A79" s="5" t="n">
        <v>61254</v>
      </c>
      <c r="B79" s="5" t="s">
        <v>110</v>
      </c>
      <c r="C79" s="5" t="s">
        <v>48</v>
      </c>
      <c r="E79" s="5" t="s">
        <v>88</v>
      </c>
      <c r="F79" s="5" t="s">
        <v>111</v>
      </c>
      <c r="G79" s="5" t="s">
        <v>288</v>
      </c>
      <c r="H79" s="5" t="s">
        <v>119</v>
      </c>
      <c r="I79" s="5" t="s">
        <v>119</v>
      </c>
      <c r="J79" s="69" t="n">
        <v>42075.4666666667</v>
      </c>
      <c r="L79" s="5" t="s">
        <v>146</v>
      </c>
      <c r="M79" s="67" t="n">
        <v>42068</v>
      </c>
      <c r="N79" s="67" t="n">
        <v>42076</v>
      </c>
      <c r="O79" s="5" t="n">
        <v>21.2</v>
      </c>
      <c r="P79" s="5" t="n">
        <v>21.2</v>
      </c>
      <c r="Q79" s="5" t="n">
        <v>100</v>
      </c>
      <c r="R79" s="69" t="n">
        <v>42069.4409722222</v>
      </c>
      <c r="S79" s="69" t="n">
        <v>42075.4666666667</v>
      </c>
      <c r="U79" s="5" t="s">
        <v>289</v>
      </c>
      <c r="V79" s="67" t="n">
        <v>42068</v>
      </c>
      <c r="W79" s="67" t="n">
        <v>42074</v>
      </c>
      <c r="AH79" s="5" t="s">
        <v>290</v>
      </c>
      <c r="AI79" s="5" t="s">
        <v>291</v>
      </c>
      <c r="AJ79" s="37" t="s">
        <v>292</v>
      </c>
      <c r="AP79" s="68" t="n">
        <f aca="false">FALSE()</f>
        <v>0</v>
      </c>
    </row>
    <row r="80" customFormat="false" ht="25.5" hidden="false" customHeight="false" outlineLevel="0" collapsed="false">
      <c r="A80" s="5" t="n">
        <v>60970</v>
      </c>
      <c r="B80" s="5" t="s">
        <v>110</v>
      </c>
      <c r="C80" s="5" t="s">
        <v>48</v>
      </c>
      <c r="E80" s="5" t="s">
        <v>88</v>
      </c>
      <c r="F80" s="5" t="s">
        <v>111</v>
      </c>
      <c r="G80" s="5" t="s">
        <v>293</v>
      </c>
      <c r="H80" s="5" t="s">
        <v>113</v>
      </c>
      <c r="I80" s="5" t="s">
        <v>113</v>
      </c>
      <c r="J80" s="69" t="n">
        <v>42073.4819444444</v>
      </c>
      <c r="L80" s="5" t="s">
        <v>146</v>
      </c>
      <c r="M80" s="67" t="n">
        <v>42067</v>
      </c>
      <c r="N80" s="67" t="n">
        <v>42073</v>
      </c>
      <c r="O80" s="5" t="n">
        <v>5</v>
      </c>
      <c r="P80" s="5" t="n">
        <v>5</v>
      </c>
      <c r="Q80" s="5" t="n">
        <v>100</v>
      </c>
      <c r="R80" s="69" t="n">
        <v>42068.45625</v>
      </c>
      <c r="S80" s="69" t="n">
        <v>42073.4819444444</v>
      </c>
      <c r="U80" s="5" t="s">
        <v>164</v>
      </c>
      <c r="V80" s="67" t="n">
        <v>42067</v>
      </c>
      <c r="W80" s="67" t="n">
        <v>42068</v>
      </c>
      <c r="AH80" s="5" t="s">
        <v>294</v>
      </c>
      <c r="AI80" s="5" t="s">
        <v>295</v>
      </c>
      <c r="AJ80" s="37" t="s">
        <v>296</v>
      </c>
      <c r="AP80" s="68" t="n">
        <f aca="false">FALSE()</f>
        <v>0</v>
      </c>
    </row>
    <row r="81" customFormat="false" ht="12.75" hidden="false" customHeight="false" outlineLevel="0" collapsed="false">
      <c r="A81" s="5" t="n">
        <v>60955</v>
      </c>
      <c r="B81" s="5" t="s">
        <v>110</v>
      </c>
      <c r="C81" s="5" t="s">
        <v>48</v>
      </c>
      <c r="E81" s="5" t="s">
        <v>88</v>
      </c>
      <c r="F81" s="5" t="s">
        <v>111</v>
      </c>
      <c r="G81" s="5" t="s">
        <v>297</v>
      </c>
      <c r="H81" s="5" t="s">
        <v>260</v>
      </c>
      <c r="I81" s="5" t="s">
        <v>260</v>
      </c>
      <c r="J81" s="69" t="n">
        <v>42075.4319444444</v>
      </c>
      <c r="L81" s="5" t="s">
        <v>298</v>
      </c>
      <c r="M81" s="67" t="n">
        <v>42067</v>
      </c>
      <c r="N81" s="67" t="n">
        <v>42076</v>
      </c>
      <c r="O81" s="5" t="n">
        <v>6.5</v>
      </c>
      <c r="P81" s="5" t="n">
        <v>6.5</v>
      </c>
      <c r="Q81" s="5" t="n">
        <v>0</v>
      </c>
      <c r="R81" s="69" t="n">
        <v>42068.4145833333</v>
      </c>
      <c r="S81" s="69" t="n">
        <v>42075.4319444444</v>
      </c>
      <c r="U81" s="5" t="s">
        <v>299</v>
      </c>
      <c r="AI81" s="5" t="s">
        <v>169</v>
      </c>
      <c r="AJ81" s="5" t="s">
        <v>300</v>
      </c>
      <c r="AK81" s="5" t="s">
        <v>169</v>
      </c>
      <c r="AP81" s="68" t="n">
        <f aca="false">FALSE()</f>
        <v>0</v>
      </c>
    </row>
    <row r="82" customFormat="false" ht="12.75" hidden="false" customHeight="false" outlineLevel="0" collapsed="false">
      <c r="A82" s="5" t="n">
        <v>60770</v>
      </c>
      <c r="B82" s="5" t="s">
        <v>110</v>
      </c>
      <c r="C82" s="5" t="s">
        <v>48</v>
      </c>
      <c r="E82" s="5" t="s">
        <v>88</v>
      </c>
      <c r="F82" s="5" t="s">
        <v>111</v>
      </c>
      <c r="G82" s="5" t="s">
        <v>301</v>
      </c>
      <c r="H82" s="5" t="s">
        <v>260</v>
      </c>
      <c r="I82" s="5" t="s">
        <v>260</v>
      </c>
      <c r="J82" s="69" t="n">
        <v>42087.4680555556</v>
      </c>
      <c r="L82" s="5" t="s">
        <v>146</v>
      </c>
      <c r="M82" s="67" t="n">
        <v>42065</v>
      </c>
      <c r="N82" s="67" t="n">
        <v>42094</v>
      </c>
      <c r="O82" s="5" t="n">
        <v>3.5</v>
      </c>
      <c r="P82" s="5" t="n">
        <v>3.5</v>
      </c>
      <c r="Q82" s="5" t="n">
        <v>0</v>
      </c>
      <c r="R82" s="69" t="n">
        <v>42067.5180555556</v>
      </c>
      <c r="S82" s="69" t="n">
        <v>42087.4673611111</v>
      </c>
      <c r="U82" s="5" t="s">
        <v>302</v>
      </c>
      <c r="AI82" s="5" t="s">
        <v>303</v>
      </c>
      <c r="AJ82" s="5" t="s">
        <v>169</v>
      </c>
      <c r="AP82" s="68" t="n">
        <f aca="false">FALSE()</f>
        <v>0</v>
      </c>
    </row>
    <row r="83" customFormat="false" ht="12.75" hidden="true" customHeight="false" outlineLevel="0" collapsed="false">
      <c r="A83" s="5" t="n">
        <v>60769</v>
      </c>
      <c r="B83" s="5" t="s">
        <v>110</v>
      </c>
      <c r="C83" s="5" t="s">
        <v>52</v>
      </c>
      <c r="E83" s="5" t="s">
        <v>88</v>
      </c>
      <c r="F83" s="5" t="s">
        <v>111</v>
      </c>
      <c r="G83" s="5" t="s">
        <v>304</v>
      </c>
      <c r="H83" s="5" t="s">
        <v>260</v>
      </c>
      <c r="I83" s="5" t="s">
        <v>260</v>
      </c>
      <c r="J83" s="69" t="n">
        <v>42068.4166666667</v>
      </c>
      <c r="L83" s="5" t="s">
        <v>298</v>
      </c>
      <c r="M83" s="67" t="n">
        <v>42065</v>
      </c>
      <c r="N83" s="67" t="n">
        <v>42065</v>
      </c>
      <c r="O83" s="5" t="n">
        <v>0.5</v>
      </c>
      <c r="P83" s="5" t="n">
        <v>0.33</v>
      </c>
      <c r="Q83" s="5" t="n">
        <v>0</v>
      </c>
      <c r="R83" s="69" t="n">
        <v>42067.5166666667</v>
      </c>
      <c r="S83" s="69" t="n">
        <v>42068.4166666667</v>
      </c>
      <c r="AP83" s="68" t="n">
        <f aca="false">FALSE()</f>
        <v>0</v>
      </c>
    </row>
    <row r="84" customFormat="false" ht="12.75" hidden="false" customHeight="false" outlineLevel="0" collapsed="false">
      <c r="A84" s="5" t="n">
        <v>60768</v>
      </c>
      <c r="B84" s="5" t="s">
        <v>110</v>
      </c>
      <c r="C84" s="5" t="s">
        <v>48</v>
      </c>
      <c r="E84" s="5" t="s">
        <v>88</v>
      </c>
      <c r="F84" s="5" t="s">
        <v>111</v>
      </c>
      <c r="G84" s="5" t="s">
        <v>281</v>
      </c>
      <c r="H84" s="5" t="s">
        <v>260</v>
      </c>
      <c r="I84" s="5" t="s">
        <v>260</v>
      </c>
      <c r="J84" s="69" t="n">
        <v>42067.5194444444</v>
      </c>
      <c r="L84" s="5" t="s">
        <v>298</v>
      </c>
      <c r="M84" s="67" t="n">
        <v>42065</v>
      </c>
      <c r="N84" s="67" t="n">
        <v>42065</v>
      </c>
      <c r="O84" s="5" t="n">
        <v>4</v>
      </c>
      <c r="P84" s="5" t="n">
        <v>4</v>
      </c>
      <c r="Q84" s="5" t="n">
        <v>0</v>
      </c>
      <c r="R84" s="69" t="n">
        <v>42067.5152777778</v>
      </c>
      <c r="S84" s="69" t="n">
        <v>42067.5159722222</v>
      </c>
      <c r="AP84" s="68" t="n">
        <f aca="false">FALSE()</f>
        <v>0</v>
      </c>
    </row>
    <row r="85" customFormat="false" ht="12.75" hidden="false" customHeight="false" outlineLevel="0" collapsed="false">
      <c r="A85" s="5" t="n">
        <v>60767</v>
      </c>
      <c r="B85" s="5" t="s">
        <v>110</v>
      </c>
      <c r="C85" s="5" t="s">
        <v>48</v>
      </c>
      <c r="E85" s="5" t="s">
        <v>88</v>
      </c>
      <c r="F85" s="5" t="s">
        <v>111</v>
      </c>
      <c r="G85" s="5" t="s">
        <v>281</v>
      </c>
      <c r="H85" s="5" t="s">
        <v>260</v>
      </c>
      <c r="I85" s="5" t="s">
        <v>260</v>
      </c>
      <c r="J85" s="69" t="n">
        <v>42067.51875</v>
      </c>
      <c r="L85" s="5" t="s">
        <v>298</v>
      </c>
      <c r="M85" s="67" t="n">
        <v>42066</v>
      </c>
      <c r="N85" s="67" t="n">
        <v>42066</v>
      </c>
      <c r="O85" s="5" t="n">
        <v>8</v>
      </c>
      <c r="P85" s="5" t="n">
        <v>8</v>
      </c>
      <c r="Q85" s="5" t="n">
        <v>0</v>
      </c>
      <c r="R85" s="69" t="n">
        <v>42067.5131944445</v>
      </c>
      <c r="S85" s="69" t="n">
        <v>42067.5145833333</v>
      </c>
      <c r="AP85" s="68" t="n">
        <f aca="false">FALSE()</f>
        <v>0</v>
      </c>
    </row>
    <row r="86" customFormat="false" ht="25.5" hidden="false" customHeight="false" outlineLevel="0" collapsed="false">
      <c r="A86" s="5" t="n">
        <v>60736</v>
      </c>
      <c r="B86" s="5" t="s">
        <v>110</v>
      </c>
      <c r="C86" s="5" t="s">
        <v>48</v>
      </c>
      <c r="E86" s="5" t="s">
        <v>88</v>
      </c>
      <c r="F86" s="5" t="s">
        <v>111</v>
      </c>
      <c r="G86" s="5" t="s">
        <v>305</v>
      </c>
      <c r="H86" s="5" t="s">
        <v>113</v>
      </c>
      <c r="I86" s="5" t="s">
        <v>113</v>
      </c>
      <c r="J86" s="69" t="n">
        <v>42072.4909722222</v>
      </c>
      <c r="L86" s="5" t="s">
        <v>146</v>
      </c>
      <c r="M86" s="67" t="n">
        <v>42066</v>
      </c>
      <c r="N86" s="67" t="n">
        <v>42069</v>
      </c>
      <c r="O86" s="5" t="n">
        <v>10</v>
      </c>
      <c r="P86" s="5" t="n">
        <v>10</v>
      </c>
      <c r="Q86" s="5" t="n">
        <v>100</v>
      </c>
      <c r="R86" s="69" t="n">
        <v>42067.4625</v>
      </c>
      <c r="S86" s="69" t="n">
        <v>42072.4909722222</v>
      </c>
      <c r="U86" s="5" t="s">
        <v>164</v>
      </c>
      <c r="V86" s="67" t="n">
        <v>42066</v>
      </c>
      <c r="W86" s="67" t="n">
        <v>42069</v>
      </c>
      <c r="AI86" s="5" t="s">
        <v>306</v>
      </c>
      <c r="AJ86" s="37" t="s">
        <v>307</v>
      </c>
      <c r="AP86" s="68" t="n">
        <f aca="false">FALSE()</f>
        <v>0</v>
      </c>
    </row>
    <row r="87" customFormat="false" ht="12.75" hidden="true" customHeight="false" outlineLevel="0" collapsed="false">
      <c r="A87" s="5" t="n">
        <v>60733</v>
      </c>
      <c r="B87" s="5" t="s">
        <v>110</v>
      </c>
      <c r="C87" s="5" t="s">
        <v>54</v>
      </c>
      <c r="E87" s="5" t="s">
        <v>88</v>
      </c>
      <c r="F87" s="5" t="s">
        <v>111</v>
      </c>
      <c r="G87" s="5" t="s">
        <v>308</v>
      </c>
      <c r="H87" s="5" t="s">
        <v>113</v>
      </c>
      <c r="I87" s="5" t="s">
        <v>113</v>
      </c>
      <c r="J87" s="69" t="n">
        <v>42067.4604166667</v>
      </c>
      <c r="L87" s="5" t="s">
        <v>146</v>
      </c>
      <c r="M87" s="67" t="n">
        <v>42066</v>
      </c>
      <c r="N87" s="67" t="n">
        <v>42066</v>
      </c>
      <c r="O87" s="5" t="n">
        <v>3</v>
      </c>
      <c r="P87" s="5" t="n">
        <v>3</v>
      </c>
      <c r="Q87" s="5" t="n">
        <v>100</v>
      </c>
      <c r="R87" s="69" t="n">
        <v>42067.4604166667</v>
      </c>
      <c r="S87" s="69" t="n">
        <v>42067.4604166667</v>
      </c>
      <c r="V87" s="67" t="n">
        <v>42066</v>
      </c>
      <c r="W87" s="67" t="n">
        <v>42066</v>
      </c>
      <c r="AP87" s="68" t="n">
        <f aca="false">FALSE()</f>
        <v>0</v>
      </c>
    </row>
    <row r="88" customFormat="false" ht="12.75" hidden="false" customHeight="false" outlineLevel="0" collapsed="false">
      <c r="A88" s="5" t="n">
        <v>60571</v>
      </c>
      <c r="B88" s="5" t="s">
        <v>110</v>
      </c>
      <c r="C88" s="5" t="s">
        <v>48</v>
      </c>
      <c r="E88" s="5" t="s">
        <v>116</v>
      </c>
      <c r="F88" s="5" t="s">
        <v>111</v>
      </c>
      <c r="G88" s="5" t="s">
        <v>309</v>
      </c>
      <c r="H88" s="5" t="s">
        <v>120</v>
      </c>
      <c r="I88" s="5" t="s">
        <v>120</v>
      </c>
      <c r="J88" s="69" t="n">
        <v>42066.5451388889</v>
      </c>
      <c r="L88" s="5" t="s">
        <v>146</v>
      </c>
      <c r="M88" s="67" t="n">
        <v>42066</v>
      </c>
      <c r="N88" s="67" t="n">
        <v>42094</v>
      </c>
      <c r="O88" s="5" t="n">
        <v>10</v>
      </c>
      <c r="P88" s="5" t="n">
        <v>32.25</v>
      </c>
      <c r="Q88" s="5" t="n">
        <v>0</v>
      </c>
      <c r="R88" s="69" t="n">
        <v>42066.5451388889</v>
      </c>
      <c r="AP88" s="68" t="n">
        <f aca="false">FALSE()</f>
        <v>0</v>
      </c>
    </row>
    <row r="89" customFormat="false" ht="12.75" hidden="false" customHeight="false" outlineLevel="0" collapsed="false">
      <c r="A89" s="5" t="n">
        <v>60569</v>
      </c>
      <c r="B89" s="5" t="s">
        <v>110</v>
      </c>
      <c r="C89" s="5" t="s">
        <v>48</v>
      </c>
      <c r="E89" s="5" t="s">
        <v>88</v>
      </c>
      <c r="F89" s="5" t="s">
        <v>111</v>
      </c>
      <c r="G89" s="5" t="s">
        <v>310</v>
      </c>
      <c r="H89" s="5" t="s">
        <v>141</v>
      </c>
      <c r="I89" s="5" t="s">
        <v>141</v>
      </c>
      <c r="J89" s="69" t="n">
        <v>42073.4833333333</v>
      </c>
      <c r="L89" s="5" t="s">
        <v>146</v>
      </c>
      <c r="M89" s="67" t="n">
        <v>42065</v>
      </c>
      <c r="N89" s="67" t="n">
        <v>42069</v>
      </c>
      <c r="O89" s="5" t="n">
        <v>20</v>
      </c>
      <c r="P89" s="5" t="n">
        <v>12</v>
      </c>
      <c r="Q89" s="5" t="n">
        <v>0</v>
      </c>
      <c r="R89" s="69" t="n">
        <v>42066.5451388889</v>
      </c>
      <c r="S89" s="69" t="n">
        <v>42073.4833333333</v>
      </c>
      <c r="AH89" s="5" t="s">
        <v>311</v>
      </c>
      <c r="AI89" s="5" t="s">
        <v>312</v>
      </c>
      <c r="AJ89" s="5" t="s">
        <v>313</v>
      </c>
      <c r="AP89" s="68" t="n">
        <f aca="false">FALSE()</f>
        <v>0</v>
      </c>
    </row>
    <row r="90" customFormat="false" ht="12.75" hidden="false" customHeight="false" outlineLevel="0" collapsed="false">
      <c r="A90" s="5" t="n">
        <v>60567</v>
      </c>
      <c r="B90" s="5" t="s">
        <v>110</v>
      </c>
      <c r="C90" s="5" t="s">
        <v>48</v>
      </c>
      <c r="E90" s="5" t="s">
        <v>88</v>
      </c>
      <c r="F90" s="5" t="s">
        <v>111</v>
      </c>
      <c r="G90" s="5" t="s">
        <v>314</v>
      </c>
      <c r="H90" s="5" t="s">
        <v>273</v>
      </c>
      <c r="I90" s="5" t="s">
        <v>273</v>
      </c>
      <c r="J90" s="69" t="n">
        <v>42066.54375</v>
      </c>
      <c r="M90" s="67" t="n">
        <v>42066</v>
      </c>
      <c r="N90" s="67" t="n">
        <v>42066</v>
      </c>
      <c r="O90" s="5" t="n">
        <v>0.75</v>
      </c>
      <c r="P90" s="5" t="n">
        <v>0.75</v>
      </c>
      <c r="Q90" s="5" t="n">
        <v>100</v>
      </c>
      <c r="R90" s="69" t="n">
        <v>42066.54375</v>
      </c>
      <c r="S90" s="69" t="n">
        <v>42066.54375</v>
      </c>
      <c r="AP90" s="68" t="n">
        <f aca="false">FALSE()</f>
        <v>0</v>
      </c>
    </row>
    <row r="91" customFormat="false" ht="12.75" hidden="false" customHeight="false" outlineLevel="0" collapsed="false">
      <c r="A91" s="5" t="n">
        <v>60565</v>
      </c>
      <c r="B91" s="5" t="s">
        <v>110</v>
      </c>
      <c r="C91" s="5" t="s">
        <v>48</v>
      </c>
      <c r="E91" s="5" t="s">
        <v>88</v>
      </c>
      <c r="F91" s="5" t="s">
        <v>111</v>
      </c>
      <c r="G91" s="5" t="s">
        <v>315</v>
      </c>
      <c r="H91" s="5" t="s">
        <v>120</v>
      </c>
      <c r="I91" s="5" t="s">
        <v>120</v>
      </c>
      <c r="J91" s="69" t="n">
        <v>42073.4763888889</v>
      </c>
      <c r="L91" s="5" t="s">
        <v>146</v>
      </c>
      <c r="M91" s="67" t="n">
        <v>42065</v>
      </c>
      <c r="N91" s="67" t="n">
        <v>42069</v>
      </c>
      <c r="O91" s="5" t="n">
        <v>24</v>
      </c>
      <c r="P91" s="5" t="n">
        <v>29</v>
      </c>
      <c r="Q91" s="5" t="n">
        <v>30</v>
      </c>
      <c r="R91" s="69" t="n">
        <v>42066.5430555556</v>
      </c>
      <c r="S91" s="69" t="n">
        <v>42073.4763888889</v>
      </c>
      <c r="U91" s="5" t="s">
        <v>316</v>
      </c>
      <c r="AI91" s="5" t="s">
        <v>317</v>
      </c>
      <c r="AJ91" s="5" t="s">
        <v>318</v>
      </c>
      <c r="AP91" s="68" t="n">
        <f aca="false">FALSE()</f>
        <v>0</v>
      </c>
    </row>
    <row r="92" customFormat="false" ht="357" hidden="false" customHeight="false" outlineLevel="0" collapsed="false">
      <c r="A92" s="5" t="n">
        <v>60546</v>
      </c>
      <c r="B92" s="5" t="s">
        <v>110</v>
      </c>
      <c r="C92" s="5" t="s">
        <v>48</v>
      </c>
      <c r="E92" s="5" t="s">
        <v>88</v>
      </c>
      <c r="F92" s="5" t="s">
        <v>125</v>
      </c>
      <c r="G92" s="5" t="s">
        <v>319</v>
      </c>
      <c r="H92" s="5" t="s">
        <v>162</v>
      </c>
      <c r="I92" s="5" t="s">
        <v>162</v>
      </c>
      <c r="J92" s="69" t="n">
        <v>42066.5375</v>
      </c>
      <c r="L92" s="5" t="s">
        <v>146</v>
      </c>
      <c r="M92" s="67" t="n">
        <v>42065</v>
      </c>
      <c r="N92" s="67" t="n">
        <v>42067</v>
      </c>
      <c r="O92" s="5" t="n">
        <v>4</v>
      </c>
      <c r="P92" s="5" t="n">
        <v>4</v>
      </c>
      <c r="Q92" s="5" t="n">
        <v>100</v>
      </c>
      <c r="R92" s="69" t="n">
        <v>42066.53125</v>
      </c>
      <c r="S92" s="69" t="n">
        <v>42066.5368055556</v>
      </c>
      <c r="AH92" s="5" t="s">
        <v>320</v>
      </c>
      <c r="AI92" s="70" t="s">
        <v>321</v>
      </c>
      <c r="AJ92" s="5" t="s">
        <v>322</v>
      </c>
      <c r="AP92" s="68" t="n">
        <f aca="false">FALSE()</f>
        <v>0</v>
      </c>
    </row>
    <row r="93" customFormat="false" ht="140.25" hidden="false" customHeight="false" outlineLevel="0" collapsed="false">
      <c r="A93" s="5" t="n">
        <v>60545</v>
      </c>
      <c r="B93" s="5" t="s">
        <v>110</v>
      </c>
      <c r="C93" s="5" t="s">
        <v>48</v>
      </c>
      <c r="E93" s="5" t="s">
        <v>88</v>
      </c>
      <c r="F93" s="5" t="s">
        <v>125</v>
      </c>
      <c r="G93" s="5" t="s">
        <v>323</v>
      </c>
      <c r="H93" s="5" t="s">
        <v>162</v>
      </c>
      <c r="I93" s="5" t="s">
        <v>162</v>
      </c>
      <c r="J93" s="69" t="n">
        <v>42068.4819444444</v>
      </c>
      <c r="L93" s="5" t="s">
        <v>146</v>
      </c>
      <c r="M93" s="67" t="n">
        <v>42065</v>
      </c>
      <c r="N93" s="67" t="n">
        <v>42068</v>
      </c>
      <c r="O93" s="5" t="n">
        <v>11.75</v>
      </c>
      <c r="P93" s="5" t="n">
        <v>11.75</v>
      </c>
      <c r="Q93" s="5" t="n">
        <v>100</v>
      </c>
      <c r="R93" s="69" t="n">
        <v>42066.53125</v>
      </c>
      <c r="S93" s="69" t="n">
        <v>42068.4819444444</v>
      </c>
      <c r="U93" s="5" t="s">
        <v>324</v>
      </c>
      <c r="AH93" s="5" t="s">
        <v>325</v>
      </c>
      <c r="AI93" s="37" t="s">
        <v>326</v>
      </c>
      <c r="AJ93" s="5" t="s">
        <v>197</v>
      </c>
      <c r="AP93" s="68" t="n">
        <f aca="false">FALSE()</f>
        <v>0</v>
      </c>
    </row>
    <row r="94" customFormat="false" ht="12.75" hidden="false" customHeight="false" outlineLevel="0" collapsed="false">
      <c r="A94" s="5" t="n">
        <v>60508</v>
      </c>
      <c r="B94" s="5" t="s">
        <v>110</v>
      </c>
      <c r="C94" s="5" t="s">
        <v>48</v>
      </c>
      <c r="E94" s="5" t="s">
        <v>116</v>
      </c>
      <c r="F94" s="5" t="s">
        <v>111</v>
      </c>
      <c r="G94" s="5" t="s">
        <v>327</v>
      </c>
      <c r="H94" s="5" t="s">
        <v>113</v>
      </c>
      <c r="I94" s="5" t="s">
        <v>113</v>
      </c>
      <c r="J94" s="69" t="n">
        <v>42094.5402777778</v>
      </c>
      <c r="L94" s="5" t="s">
        <v>114</v>
      </c>
      <c r="M94" s="67" t="n">
        <v>42065</v>
      </c>
      <c r="N94" s="67" t="n">
        <v>42097</v>
      </c>
      <c r="O94" s="5" t="n">
        <v>25</v>
      </c>
      <c r="P94" s="5" t="n">
        <v>57.5</v>
      </c>
      <c r="Q94" s="5" t="n">
        <v>20</v>
      </c>
      <c r="R94" s="69" t="n">
        <v>42066.4819444444</v>
      </c>
      <c r="U94" s="5" t="s">
        <v>328</v>
      </c>
      <c r="V94" s="67" t="n">
        <v>42065</v>
      </c>
      <c r="AH94" s="5" t="s">
        <v>329</v>
      </c>
      <c r="AP94" s="68" t="n">
        <f aca="false">FALSE()</f>
        <v>0</v>
      </c>
    </row>
    <row r="95" customFormat="false" ht="25.5" hidden="false" customHeight="false" outlineLevel="0" collapsed="false">
      <c r="A95" s="5" t="n">
        <v>60493</v>
      </c>
      <c r="B95" s="5" t="s">
        <v>110</v>
      </c>
      <c r="C95" s="5" t="s">
        <v>48</v>
      </c>
      <c r="E95" s="5" t="s">
        <v>88</v>
      </c>
      <c r="F95" s="5" t="s">
        <v>111</v>
      </c>
      <c r="G95" s="5" t="s">
        <v>138</v>
      </c>
      <c r="H95" s="5" t="s">
        <v>113</v>
      </c>
      <c r="I95" s="5" t="s">
        <v>113</v>
      </c>
      <c r="J95" s="69" t="n">
        <v>42079.8333333333</v>
      </c>
      <c r="L95" s="5" t="s">
        <v>146</v>
      </c>
      <c r="M95" s="67" t="n">
        <v>42065</v>
      </c>
      <c r="N95" s="67" t="n">
        <v>42076</v>
      </c>
      <c r="O95" s="5" t="n">
        <v>5</v>
      </c>
      <c r="P95" s="5" t="n">
        <v>5</v>
      </c>
      <c r="Q95" s="5" t="n">
        <v>100</v>
      </c>
      <c r="R95" s="69" t="n">
        <v>42066.46875</v>
      </c>
      <c r="S95" s="69" t="n">
        <v>42079.8333333333</v>
      </c>
      <c r="U95" s="5" t="s">
        <v>164</v>
      </c>
      <c r="V95" s="67" t="n">
        <v>42065</v>
      </c>
      <c r="W95" s="67" t="n">
        <v>42076</v>
      </c>
      <c r="AH95" s="5" t="s">
        <v>330</v>
      </c>
      <c r="AI95" s="5" t="s">
        <v>331</v>
      </c>
      <c r="AJ95" s="37" t="s">
        <v>276</v>
      </c>
      <c r="AP95" s="68" t="n">
        <f aca="false">FALSE()</f>
        <v>0</v>
      </c>
    </row>
    <row r="96" customFormat="false" ht="12.75" hidden="true" customHeight="false" outlineLevel="0" collapsed="false">
      <c r="A96" s="5" t="n">
        <v>60477</v>
      </c>
      <c r="B96" s="5" t="s">
        <v>110</v>
      </c>
      <c r="C96" s="5" t="s">
        <v>46</v>
      </c>
      <c r="E96" s="5" t="s">
        <v>88</v>
      </c>
      <c r="F96" s="5" t="s">
        <v>117</v>
      </c>
      <c r="G96" s="5" t="s">
        <v>281</v>
      </c>
      <c r="H96" s="5" t="s">
        <v>119</v>
      </c>
      <c r="I96" s="5" t="s">
        <v>119</v>
      </c>
      <c r="J96" s="69" t="n">
        <v>42066.4208333333</v>
      </c>
      <c r="L96" s="5" t="s">
        <v>146</v>
      </c>
      <c r="M96" s="67" t="n">
        <v>42065</v>
      </c>
      <c r="N96" s="67" t="n">
        <v>42066</v>
      </c>
      <c r="O96" s="5" t="n">
        <v>8</v>
      </c>
      <c r="P96" s="5" t="n">
        <v>8</v>
      </c>
      <c r="Q96" s="5" t="n">
        <v>100</v>
      </c>
      <c r="R96" s="69" t="n">
        <v>42066.4208333333</v>
      </c>
      <c r="S96" s="69" t="n">
        <v>42066.4208333333</v>
      </c>
      <c r="AP96" s="68" t="n">
        <f aca="false">FALSE()</f>
        <v>0</v>
      </c>
    </row>
    <row r="97" customFormat="false" ht="12.75" hidden="true" customHeight="false" outlineLevel="0" collapsed="false">
      <c r="A97" s="5" t="n">
        <v>60272</v>
      </c>
      <c r="B97" s="5" t="s">
        <v>110</v>
      </c>
      <c r="C97" s="5" t="s">
        <v>53</v>
      </c>
      <c r="E97" s="5" t="s">
        <v>88</v>
      </c>
      <c r="F97" s="5" t="s">
        <v>111</v>
      </c>
      <c r="G97" s="5" t="s">
        <v>332</v>
      </c>
      <c r="H97" s="5" t="s">
        <v>260</v>
      </c>
      <c r="I97" s="5" t="s">
        <v>260</v>
      </c>
      <c r="J97" s="69" t="n">
        <v>42065.6902777778</v>
      </c>
      <c r="L97" s="5" t="s">
        <v>333</v>
      </c>
      <c r="M97" s="67" t="n">
        <v>42062</v>
      </c>
      <c r="N97" s="67" t="n">
        <v>42062</v>
      </c>
      <c r="O97" s="5" t="n">
        <v>6</v>
      </c>
      <c r="P97" s="5" t="n">
        <v>6</v>
      </c>
      <c r="Q97" s="5" t="n">
        <v>0</v>
      </c>
      <c r="R97" s="69" t="n">
        <v>42065.6895833333</v>
      </c>
      <c r="S97" s="69" t="n">
        <v>42065.6902777778</v>
      </c>
      <c r="AP97" s="68" t="n">
        <f aca="false">FALSE()</f>
        <v>0</v>
      </c>
    </row>
    <row r="98" customFormat="false" ht="12.75" hidden="true" customHeight="false" outlineLevel="0" collapsed="false">
      <c r="A98" s="5" t="n">
        <v>60235</v>
      </c>
      <c r="B98" s="5" t="s">
        <v>110</v>
      </c>
      <c r="C98" s="5" t="s">
        <v>52</v>
      </c>
      <c r="E98" s="5" t="s">
        <v>116</v>
      </c>
      <c r="F98" s="5" t="s">
        <v>111</v>
      </c>
      <c r="G98" s="5" t="s">
        <v>334</v>
      </c>
      <c r="H98" s="5" t="s">
        <v>120</v>
      </c>
      <c r="I98" s="5" t="s">
        <v>110</v>
      </c>
      <c r="J98" s="69" t="n">
        <v>42094.7909722222</v>
      </c>
      <c r="L98" s="5" t="s">
        <v>114</v>
      </c>
      <c r="M98" s="67" t="n">
        <v>42065</v>
      </c>
      <c r="N98" s="67" t="n">
        <v>42094</v>
      </c>
      <c r="O98" s="5" t="n">
        <v>38.13</v>
      </c>
      <c r="P98" s="5" t="n">
        <v>38.88</v>
      </c>
      <c r="Q98" s="5" t="n">
        <v>0</v>
      </c>
      <c r="R98" s="69" t="n">
        <v>42065.5513888889</v>
      </c>
      <c r="V98" s="67" t="n">
        <v>42065</v>
      </c>
      <c r="AP98" s="68" t="n">
        <f aca="false">FALSE()</f>
        <v>0</v>
      </c>
    </row>
    <row r="99" customFormat="false" ht="12.75" hidden="true" customHeight="false" outlineLevel="0" collapsed="false">
      <c r="A99" s="5" t="n">
        <v>60227</v>
      </c>
      <c r="B99" s="5" t="s">
        <v>110</v>
      </c>
      <c r="C99" s="5" t="s">
        <v>52</v>
      </c>
      <c r="E99" s="5" t="s">
        <v>335</v>
      </c>
      <c r="F99" s="5" t="s">
        <v>111</v>
      </c>
      <c r="G99" s="5" t="s">
        <v>336</v>
      </c>
      <c r="H99" s="5" t="s">
        <v>120</v>
      </c>
      <c r="I99" s="5" t="s">
        <v>120</v>
      </c>
      <c r="J99" s="69" t="n">
        <v>42065.5375</v>
      </c>
      <c r="L99" s="5" t="s">
        <v>146</v>
      </c>
      <c r="M99" s="67" t="n">
        <v>42062</v>
      </c>
      <c r="N99" s="67" t="n">
        <v>42062</v>
      </c>
      <c r="O99" s="5" t="n">
        <v>1.5</v>
      </c>
      <c r="P99" s="5" t="n">
        <v>1.5</v>
      </c>
      <c r="Q99" s="5" t="n">
        <v>100</v>
      </c>
      <c r="R99" s="69" t="n">
        <v>42065.5375</v>
      </c>
      <c r="AP99" s="68" t="n">
        <f aca="false">FALSE()</f>
        <v>0</v>
      </c>
    </row>
  </sheetData>
  <printOptions headings="false" gridLines="false" gridLinesSet="true" horizontalCentered="false" verticalCentered="false"/>
  <pageMargins left="0.698611111111111" right="0.698611111111111"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2014-12-08T18:20:13Z</dcterms:created>
  <dc:creator>Sethuraman Subramanian</dc:creator>
  <dc:language>en-IN</dc:language>
  <cp:lastModifiedBy>Ramkumarr</cp:lastModifiedBy>
  <dcterms:modified xsi:type="dcterms:W3CDTF">2015-04-01T18:05:46Z</dcterms:modified>
  <cp:revision>0</cp:revision>
</cp:coreProperties>
</file>