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7755"/>
  </bookViews>
  <sheets>
    <sheet name="Internal UG registrations" sheetId="2" r:id="rId1"/>
    <sheet name="External" sheetId="4" r:id="rId2"/>
    <sheet name="Postgraduate" sheetId="5" r:id="rId3"/>
    <sheet name="Graduate Output Internal" sheetId="6" r:id="rId4"/>
    <sheet name="Academic Staff" sheetId="7" r:id="rId5"/>
    <sheet name="Total Staff" sheetId="8" r:id="rId6"/>
  </sheets>
  <externalReferences>
    <externalReference r:id="rId7"/>
  </externalReferences>
  <definedNames>
    <definedName name="_Toc105659277" localSheetId="0">'Internal UG registrations'!$I$2</definedName>
    <definedName name="_Toc71115300" localSheetId="4">'Academic Staff'!$M$2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5" i="8" l="1"/>
  <c r="O17" i="8"/>
  <c r="H35" i="8"/>
  <c r="G35" i="8"/>
  <c r="O34" i="8"/>
  <c r="I34" i="8"/>
  <c r="D34" i="8"/>
  <c r="F34" i="8" s="1"/>
  <c r="O33" i="8"/>
  <c r="I33" i="8"/>
  <c r="F33" i="8"/>
  <c r="I32" i="8"/>
  <c r="F32" i="8"/>
  <c r="F31" i="8"/>
  <c r="O30" i="8"/>
  <c r="F30" i="8"/>
  <c r="F29" i="8"/>
  <c r="O28" i="8"/>
  <c r="E28" i="8"/>
  <c r="E35" i="8" s="1"/>
  <c r="D27" i="8"/>
  <c r="N26" i="8"/>
  <c r="N35" i="8" s="1"/>
  <c r="M26" i="8"/>
  <c r="M35" i="8" s="1"/>
  <c r="I26" i="8"/>
  <c r="F26" i="8"/>
  <c r="F24" i="8"/>
  <c r="F22" i="8"/>
  <c r="F21" i="8"/>
  <c r="I19" i="8"/>
  <c r="F19" i="8"/>
  <c r="I18" i="8"/>
  <c r="F18" i="8"/>
  <c r="I17" i="8"/>
  <c r="F17" i="8"/>
  <c r="F15" i="8"/>
  <c r="I14" i="8"/>
  <c r="F14" i="8"/>
  <c r="I12" i="8"/>
  <c r="F12" i="8"/>
  <c r="F11" i="8"/>
  <c r="F10" i="8"/>
  <c r="F9" i="8"/>
  <c r="F8" i="8"/>
  <c r="I7" i="8"/>
  <c r="I6" i="8"/>
  <c r="F6" i="8"/>
  <c r="D35" i="8" l="1"/>
  <c r="I35" i="8"/>
  <c r="F28" i="8"/>
  <c r="F27" i="8"/>
  <c r="F35" i="8" s="1"/>
  <c r="O26" i="8"/>
  <c r="C21" i="2" l="1"/>
  <c r="C25" i="2" s="1"/>
  <c r="D21" i="2"/>
  <c r="D25" i="2"/>
  <c r="F25" i="2"/>
  <c r="E21" i="2"/>
  <c r="E25" i="2" s="1"/>
  <c r="G21" i="2" l="1"/>
  <c r="G18" i="2"/>
  <c r="G25" i="2" s="1"/>
  <c r="D13" i="2"/>
  <c r="J12" i="7" l="1"/>
  <c r="D9" i="2"/>
  <c r="D6" i="2"/>
</calcChain>
</file>

<file path=xl/comments1.xml><?xml version="1.0" encoding="utf-8"?>
<comments xmlns="http://schemas.openxmlformats.org/spreadsheetml/2006/main">
  <authors>
    <author>Windows User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Includes 2 SAB's who have promoted using APER</t>
        </r>
      </text>
    </comment>
  </commentList>
</comments>
</file>

<file path=xl/sharedStrings.xml><?xml version="1.0" encoding="utf-8"?>
<sst xmlns="http://schemas.openxmlformats.org/spreadsheetml/2006/main" count="167" uniqueCount="108">
  <si>
    <t>Intake Year</t>
  </si>
  <si>
    <t>Faculty</t>
  </si>
  <si>
    <t>Total</t>
  </si>
  <si>
    <t>Humanities &amp; Social Sciences</t>
  </si>
  <si>
    <t>Applied Sciences</t>
  </si>
  <si>
    <t>Management Studies &amp; Commerce</t>
  </si>
  <si>
    <t>Technology</t>
  </si>
  <si>
    <t>Engineering</t>
  </si>
  <si>
    <t>2015/2016</t>
  </si>
  <si>
    <t>2016/2017</t>
  </si>
  <si>
    <t>2017/2018</t>
  </si>
  <si>
    <t>2018/2019</t>
  </si>
  <si>
    <t>2019/2020</t>
  </si>
  <si>
    <t>New Registrations</t>
  </si>
  <si>
    <t>Total No. of students Registered</t>
  </si>
  <si>
    <t>Medical Sciences</t>
  </si>
  <si>
    <t>Allied Health Sciences</t>
  </si>
  <si>
    <t>Total Internal Undergraduates</t>
  </si>
  <si>
    <t>Bachelor of Arts (General) External Degree</t>
  </si>
  <si>
    <t>Bachelor of Humanities and Social Science             (General) External Degree</t>
  </si>
  <si>
    <t>Bachelor of Social Science (General) External Degree in Environmental and Development Studies</t>
  </si>
  <si>
    <t>Bachelor of Arts in English (General) External Degree</t>
  </si>
  <si>
    <t>B.Sc. Business Administration  (General) External Degree</t>
  </si>
  <si>
    <t>B.Sc. Management (Public) (General) External Degree</t>
  </si>
  <si>
    <t>B.com (General) External Degree</t>
  </si>
  <si>
    <t>B.Sc. Business Studies (General) External Degee</t>
  </si>
  <si>
    <t>External Undergraduates Total</t>
  </si>
  <si>
    <t>PG. Certificates</t>
  </si>
  <si>
    <t>PG. Diploma</t>
  </si>
  <si>
    <t>Master Degrees</t>
  </si>
  <si>
    <t>M.Phil. Degrees</t>
  </si>
  <si>
    <t>Doctoral Degrees</t>
  </si>
  <si>
    <t>Total Postgraduates</t>
  </si>
  <si>
    <t>Permanent</t>
  </si>
  <si>
    <t>Contract</t>
  </si>
  <si>
    <t>External Undergraduates Student Registrations as at 31st December 2021</t>
  </si>
  <si>
    <t>Degree</t>
  </si>
  <si>
    <t>Degree Programme</t>
  </si>
  <si>
    <t>Total number Registered</t>
  </si>
  <si>
    <t>Postgraduate student registration details</t>
  </si>
  <si>
    <t xml:space="preserve">Internal Undergraduate Student Registration Information </t>
  </si>
  <si>
    <t>as at 31st December 2021</t>
  </si>
  <si>
    <t>First Class</t>
  </si>
  <si>
    <t>Second Upper</t>
  </si>
  <si>
    <t>Second Lower</t>
  </si>
  <si>
    <t>Pass</t>
  </si>
  <si>
    <t>Total number graduated</t>
  </si>
  <si>
    <t>Senior Professors</t>
  </si>
  <si>
    <t>Professors</t>
  </si>
  <si>
    <t>Associate Professors</t>
  </si>
  <si>
    <t>Senior Lecturer Gr. I</t>
  </si>
  <si>
    <t>Senior Lecturer Gr. II</t>
  </si>
  <si>
    <t>Lecturer</t>
  </si>
  <si>
    <t>Lecturer Probation</t>
  </si>
  <si>
    <t>Faculty Academic Staff Information - as at 31st December 2021</t>
  </si>
  <si>
    <t>Year</t>
  </si>
  <si>
    <t>First Degrees &amp; PG Dip.</t>
  </si>
  <si>
    <t xml:space="preserve">Masters </t>
  </si>
  <si>
    <t>M.Phil</t>
  </si>
  <si>
    <t>MD/MS</t>
  </si>
  <si>
    <t>Academic Staff Qualifications of the University:  2018 - 2021</t>
  </si>
  <si>
    <t>Details of Internal Undergraduates new registrations in last FIVE years</t>
  </si>
  <si>
    <t>Internal Undergraduates Enrolment (Total number of registered) as at 31st december (2017 - 2021)</t>
  </si>
  <si>
    <t>Graduate Output details (Internal first degree) - 2021</t>
  </si>
  <si>
    <t>Staff category</t>
  </si>
  <si>
    <t>Salary Scale</t>
  </si>
  <si>
    <t>Visiting</t>
  </si>
  <si>
    <t xml:space="preserve">Assignment </t>
  </si>
  <si>
    <t>Male</t>
  </si>
  <si>
    <t>Female</t>
  </si>
  <si>
    <t>(2)</t>
  </si>
  <si>
    <t>(4)</t>
  </si>
  <si>
    <t>(5)</t>
  </si>
  <si>
    <t>(6)</t>
  </si>
  <si>
    <t>Academic Staff</t>
  </si>
  <si>
    <t>U-AC 3 to U-AC 5</t>
  </si>
  <si>
    <t>U-AC 1 to U-AC 2</t>
  </si>
  <si>
    <t>Library  (Academic staff)</t>
  </si>
  <si>
    <t>U-AC 5</t>
  </si>
  <si>
    <t>U-AC 4</t>
  </si>
  <si>
    <t xml:space="preserve">U-AC 3 </t>
  </si>
  <si>
    <t>Administrative Staff</t>
  </si>
  <si>
    <t>U-EX 3</t>
  </si>
  <si>
    <t>U-EX 2</t>
  </si>
  <si>
    <t>U-EX 1</t>
  </si>
  <si>
    <r>
      <t>19</t>
    </r>
    <r>
      <rPr>
        <vertAlign val="superscript"/>
        <sz val="11"/>
        <color rgb="FF000000"/>
        <rFont val="Maiandra GD"/>
        <family val="2"/>
      </rPr>
      <t>(1)</t>
    </r>
  </si>
  <si>
    <t>Other Executive Staff</t>
  </si>
  <si>
    <t>U-MO 2</t>
  </si>
  <si>
    <t>U-MO 1</t>
  </si>
  <si>
    <t>Academic  Support Staff</t>
  </si>
  <si>
    <t xml:space="preserve">U-AS 2 </t>
  </si>
  <si>
    <t>U-AS 1</t>
  </si>
  <si>
    <t xml:space="preserve">Technical Staff </t>
  </si>
  <si>
    <t>U-MN 4</t>
  </si>
  <si>
    <t>U-MN 3</t>
  </si>
  <si>
    <t>U-MN 2</t>
  </si>
  <si>
    <t xml:space="preserve">U-MN 1 </t>
  </si>
  <si>
    <t>U-MT 1</t>
  </si>
  <si>
    <t>Clerical &amp; Allied</t>
  </si>
  <si>
    <t>U-MN 1</t>
  </si>
  <si>
    <t>Primary Staff</t>
  </si>
  <si>
    <t>U-PL 3</t>
  </si>
  <si>
    <t>U-PL 2</t>
  </si>
  <si>
    <t>U-PL 1</t>
  </si>
  <si>
    <r>
      <t xml:space="preserve">Note :    </t>
    </r>
    <r>
      <rPr>
        <vertAlign val="superscript"/>
        <sz val="12"/>
        <rFont val="Calibri"/>
        <family val="2"/>
        <scheme val="minor"/>
      </rPr>
      <t xml:space="preserve">(1)  </t>
    </r>
    <r>
      <rPr>
        <sz val="12"/>
        <rFont val="Calibri"/>
        <family val="2"/>
        <scheme val="minor"/>
      </rPr>
      <t>Includes two Senior Assistant Bursars who have been promoted under the APER Scheme</t>
    </r>
  </si>
  <si>
    <t xml:space="preserve">Total Staff as at 31st December 2021 </t>
  </si>
  <si>
    <t>Medial Science</t>
  </si>
  <si>
    <t>New Registrations (during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</si>
</sst>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Times New Roman"/>
      <family val="1"/>
    </font>
    <font>
      <b/>
      <sz val="14"/>
      <color rgb="FF000000"/>
      <name val="Times New Roman"/>
      <family val="1"/>
    </font>
    <font>
      <sz val="13"/>
      <color theme="1"/>
      <name val="Maiandra GD"/>
      <family val="2"/>
    </font>
    <font>
      <b/>
      <sz val="11"/>
      <color theme="1"/>
      <name val="Maiandra GD"/>
      <family val="2"/>
    </font>
    <font>
      <sz val="11"/>
      <color theme="1"/>
      <name val="Maiandra GD"/>
      <family val="2"/>
    </font>
    <font>
      <sz val="15"/>
      <color theme="1"/>
      <name val="Maiandra GD"/>
      <family val="2"/>
    </font>
    <font>
      <b/>
      <sz val="11"/>
      <color rgb="FF000000"/>
      <name val="Maiandra GD"/>
      <family val="2"/>
    </font>
    <font>
      <sz val="10"/>
      <color rgb="FF000000"/>
      <name val="Maiandra GD"/>
      <family val="2"/>
    </font>
    <font>
      <sz val="11"/>
      <color rgb="FF000000"/>
      <name val="Maiandra GD"/>
      <family val="2"/>
    </font>
    <font>
      <vertAlign val="superscript"/>
      <sz val="11"/>
      <color rgb="FF000000"/>
      <name val="Maiandra GD"/>
      <family val="2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1" fillId="2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horizontal="left" vertical="center" indent="4"/>
    </xf>
    <xf numFmtId="0" fontId="2" fillId="3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left" vertical="center" wrapText="1" indent="4"/>
    </xf>
    <xf numFmtId="0" fontId="2" fillId="3" borderId="5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left" vertical="center" indent="4"/>
    </xf>
    <xf numFmtId="0" fontId="1" fillId="4" borderId="5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indent="4"/>
    </xf>
    <xf numFmtId="0" fontId="1" fillId="0" borderId="0" xfId="0" applyFont="1" applyFill="1" applyBorder="1" applyAlignment="1">
      <alignment horizontal="right" vertical="center"/>
    </xf>
    <xf numFmtId="0" fontId="0" fillId="0" borderId="0" xfId="0" applyFill="1"/>
    <xf numFmtId="0" fontId="3" fillId="5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horizontal="right" vertical="center" wrapText="1"/>
    </xf>
    <xf numFmtId="0" fontId="4" fillId="0" borderId="0" xfId="0" applyFont="1" applyAlignment="1">
      <alignment horizontal="left"/>
    </xf>
    <xf numFmtId="0" fontId="1" fillId="4" borderId="1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1" fillId="4" borderId="5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textRotation="90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2" fillId="3" borderId="0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left" vertical="center" indent="4"/>
    </xf>
    <xf numFmtId="0" fontId="8" fillId="3" borderId="0" xfId="0" applyFont="1" applyFill="1" applyBorder="1" applyAlignment="1">
      <alignment vertical="center"/>
    </xf>
    <xf numFmtId="0" fontId="0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  <xf numFmtId="0" fontId="13" fillId="5" borderId="5" xfId="0" applyFont="1" applyFill="1" applyBorder="1" applyAlignment="1">
      <alignment horizontal="center" textRotation="90" wrapText="1"/>
    </xf>
    <xf numFmtId="49" fontId="14" fillId="5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17" fillId="0" borderId="0" xfId="0" applyFont="1"/>
    <xf numFmtId="0" fontId="19" fillId="0" borderId="0" xfId="1" applyAlignment="1">
      <alignment vertical="center"/>
    </xf>
    <xf numFmtId="0" fontId="1" fillId="2" borderId="5" xfId="0" applyFont="1" applyFill="1" applyBorder="1" applyAlignment="1">
      <alignment horizontal="center" vertical="center" textRotation="90" wrapText="1"/>
    </xf>
    <xf numFmtId="0" fontId="1" fillId="2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0" fontId="15" fillId="0" borderId="6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left" vertical="center" wrapText="1"/>
    </xf>
    <xf numFmtId="0" fontId="15" fillId="0" borderId="7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Internal Undergraduate</a:t>
            </a:r>
            <a:r>
              <a:rPr lang="en-US" b="1" baseline="0">
                <a:solidFill>
                  <a:schemeClr val="tx1"/>
                </a:solidFill>
              </a:rPr>
              <a:t> enrolment (Total no. registered) : 2017-2021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0610604801412346"/>
          <c:y val="4.16075712079181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[1]G2!$M$24:$M$28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[1]G2!$N$24:$N$28</c:f>
              <c:numCache>
                <c:formatCode>General</c:formatCode>
                <c:ptCount val="5"/>
                <c:pt idx="0">
                  <c:v>12141</c:v>
                </c:pt>
                <c:pt idx="1">
                  <c:v>12608</c:v>
                </c:pt>
                <c:pt idx="2">
                  <c:v>12982</c:v>
                </c:pt>
                <c:pt idx="3">
                  <c:v>13758</c:v>
                </c:pt>
                <c:pt idx="4">
                  <c:v>14762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overlap val="100"/>
        <c:axId val="1923893696"/>
        <c:axId val="1923894784"/>
      </c:barChart>
      <c:catAx>
        <c:axId val="192389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894784"/>
        <c:crosses val="autoZero"/>
        <c:auto val="1"/>
        <c:lblAlgn val="ctr"/>
        <c:lblOffset val="100"/>
        <c:noMultiLvlLbl val="0"/>
      </c:catAx>
      <c:valAx>
        <c:axId val="19238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89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11</xdr:row>
      <xdr:rowOff>0</xdr:rowOff>
    </xdr:from>
    <xdr:to>
      <xdr:col>17</xdr:col>
      <xdr:colOff>106424</xdr:colOff>
      <xdr:row>24</xdr:row>
      <xdr:rowOff>261747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05775" y="5019675"/>
          <a:ext cx="5840474" cy="4395597"/>
        </a:xfrm>
        <a:prstGeom prst="rect">
          <a:avLst/>
        </a:prstGeom>
      </xdr:spPr>
    </xdr:pic>
    <xdr:clientData/>
  </xdr:twoCellAnchor>
  <xdr:twoCellAnchor>
    <xdr:from>
      <xdr:col>1</xdr:col>
      <xdr:colOff>1400175</xdr:colOff>
      <xdr:row>27</xdr:row>
      <xdr:rowOff>123825</xdr:rowOff>
    </xdr:from>
    <xdr:to>
      <xdr:col>6</xdr:col>
      <xdr:colOff>1</xdr:colOff>
      <xdr:row>45</xdr:row>
      <xdr:rowOff>52387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10</xdr:row>
      <xdr:rowOff>0</xdr:rowOff>
    </xdr:from>
    <xdr:to>
      <xdr:col>21</xdr:col>
      <xdr:colOff>299205</xdr:colOff>
      <xdr:row>28</xdr:row>
      <xdr:rowOff>73489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3857625"/>
          <a:ext cx="5785605" cy="38834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ual%20Report%202021_%2002_6_2021/Annual%20Report%202021%20Statistics%20Tables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"/>
      <sheetName val="T 1"/>
      <sheetName val="T 2"/>
      <sheetName val="T 3"/>
      <sheetName val="T4"/>
      <sheetName val="T5"/>
      <sheetName val="T6 &amp; G1"/>
      <sheetName val="G2"/>
      <sheetName val="T8"/>
      <sheetName val="G3"/>
      <sheetName val="T9 G4 G5"/>
      <sheetName val="T10"/>
      <sheetName val="T11"/>
      <sheetName val="Sheet2"/>
      <sheetName val="T12"/>
      <sheetName val="T13"/>
      <sheetName val="A T14"/>
      <sheetName val="Sheet4"/>
      <sheetName val="AT15"/>
      <sheetName val="AT16"/>
      <sheetName val="AT17"/>
      <sheetName val="Sheet5"/>
      <sheetName val="FMSCT18"/>
      <sheetName val="FMSCT19"/>
      <sheetName val="FMSCT20"/>
      <sheetName val="FMSCT21"/>
      <sheetName val="FMSCT22"/>
      <sheetName val="FMST23"/>
      <sheetName val="FMST24"/>
      <sheetName val="FMST25"/>
      <sheetName val="FMST26"/>
      <sheetName val="FMST27"/>
      <sheetName val="FMST28"/>
      <sheetName val="FTT29"/>
      <sheetName val="FT30"/>
      <sheetName val="FT T31"/>
      <sheetName val="FT T32"/>
      <sheetName val="FT T33"/>
      <sheetName val="FE T34"/>
      <sheetName val="FE T35"/>
      <sheetName val="FE T36"/>
      <sheetName val="FE T37"/>
      <sheetName val="FE T38"/>
      <sheetName val="FAHS T39"/>
      <sheetName val="FAHS T 40"/>
      <sheetName val="FAHS T 41"/>
      <sheetName val="FAHS T 42"/>
      <sheetName val="FAHS T43"/>
      <sheetName val="Sheet6"/>
      <sheetName val="Sheet9"/>
      <sheetName val="Sheet10"/>
      <sheetName val="Sheet11"/>
      <sheetName val="Sheet8"/>
      <sheetName val="Sheet1"/>
      <sheetName val="Sheet3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4">
          <cell r="M24">
            <v>2017</v>
          </cell>
          <cell r="N24">
            <v>12141</v>
          </cell>
        </row>
        <row r="25">
          <cell r="M25">
            <v>2018</v>
          </cell>
          <cell r="N25">
            <v>12608</v>
          </cell>
        </row>
        <row r="26">
          <cell r="M26">
            <v>2019</v>
          </cell>
          <cell r="N26">
            <v>12982</v>
          </cell>
        </row>
        <row r="27">
          <cell r="M27">
            <v>2020</v>
          </cell>
          <cell r="N27">
            <v>13758</v>
          </cell>
        </row>
        <row r="28">
          <cell r="M28">
            <v>2021</v>
          </cell>
          <cell r="N28">
            <v>14762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Q25"/>
  <sheetViews>
    <sheetView tabSelected="1" topLeftCell="B7" workbookViewId="0">
      <selection activeCell="T6" sqref="T6"/>
    </sheetView>
  </sheetViews>
  <sheetFormatPr defaultRowHeight="15" x14ac:dyDescent="0.25"/>
  <cols>
    <col min="2" max="2" width="42.42578125" customWidth="1"/>
    <col min="3" max="3" width="13.5703125" customWidth="1"/>
    <col min="4" max="4" width="12.28515625" customWidth="1"/>
    <col min="5" max="8" width="10.7109375" customWidth="1"/>
    <col min="9" max="9" width="12.85546875" customWidth="1"/>
  </cols>
  <sheetData>
    <row r="2" spans="2:17" ht="21" x14ac:dyDescent="0.35">
      <c r="B2" s="4" t="s">
        <v>40</v>
      </c>
      <c r="I2" s="34" t="s">
        <v>61</v>
      </c>
    </row>
    <row r="3" spans="2:17" ht="19.5" customHeight="1" x14ac:dyDescent="0.25">
      <c r="B3" s="19" t="s">
        <v>41</v>
      </c>
    </row>
    <row r="4" spans="2:17" ht="19.5" customHeight="1" x14ac:dyDescent="0.25">
      <c r="I4" s="55" t="s">
        <v>0</v>
      </c>
      <c r="J4" s="56" t="s">
        <v>1</v>
      </c>
      <c r="K4" s="56"/>
      <c r="L4" s="56"/>
      <c r="M4" s="56"/>
      <c r="N4" s="56"/>
      <c r="O4" s="56"/>
      <c r="P4" s="56"/>
      <c r="Q4" s="57" t="s">
        <v>2</v>
      </c>
    </row>
    <row r="5" spans="2:17" ht="110.25" x14ac:dyDescent="0.25">
      <c r="B5" s="5" t="s">
        <v>1</v>
      </c>
      <c r="C5" s="6" t="s">
        <v>13</v>
      </c>
      <c r="D5" s="6" t="s">
        <v>14</v>
      </c>
      <c r="I5" s="55"/>
      <c r="J5" s="54" t="s">
        <v>3</v>
      </c>
      <c r="K5" s="54" t="s">
        <v>4</v>
      </c>
      <c r="L5" s="54" t="s">
        <v>5</v>
      </c>
      <c r="M5" s="54" t="s">
        <v>106</v>
      </c>
      <c r="N5" s="54" t="s">
        <v>6</v>
      </c>
      <c r="O5" s="54" t="s">
        <v>7</v>
      </c>
      <c r="P5" s="54" t="s">
        <v>16</v>
      </c>
      <c r="Q5" s="57"/>
    </row>
    <row r="6" spans="2:17" ht="35.1" customHeight="1" x14ac:dyDescent="0.25">
      <c r="B6" s="7" t="s">
        <v>3</v>
      </c>
      <c r="C6" s="8">
        <v>984</v>
      </c>
      <c r="D6" s="8">
        <f>3565+3</f>
        <v>3568</v>
      </c>
      <c r="I6" s="25" t="s">
        <v>8</v>
      </c>
      <c r="J6" s="26">
        <v>837</v>
      </c>
      <c r="K6" s="26">
        <v>628</v>
      </c>
      <c r="L6" s="26">
        <v>1215</v>
      </c>
      <c r="M6" s="26">
        <v>151</v>
      </c>
      <c r="N6" s="26">
        <v>321</v>
      </c>
      <c r="O6" s="26">
        <v>121</v>
      </c>
      <c r="P6" s="26">
        <v>70</v>
      </c>
      <c r="Q6" s="26">
        <v>3343</v>
      </c>
    </row>
    <row r="7" spans="2:17" ht="35.1" customHeight="1" x14ac:dyDescent="0.25">
      <c r="B7" s="7" t="s">
        <v>4</v>
      </c>
      <c r="C7" s="8">
        <v>875</v>
      </c>
      <c r="D7" s="8">
        <v>2678</v>
      </c>
      <c r="I7" s="25" t="s">
        <v>9</v>
      </c>
      <c r="J7" s="26">
        <v>877</v>
      </c>
      <c r="K7" s="26">
        <v>698</v>
      </c>
      <c r="L7" s="26">
        <v>1213</v>
      </c>
      <c r="M7" s="26">
        <v>160</v>
      </c>
      <c r="N7" s="26">
        <v>321</v>
      </c>
      <c r="O7" s="26">
        <v>120</v>
      </c>
      <c r="P7" s="26">
        <v>71</v>
      </c>
      <c r="Q7" s="26">
        <v>3460</v>
      </c>
    </row>
    <row r="8" spans="2:17" ht="35.1" customHeight="1" x14ac:dyDescent="0.25">
      <c r="B8" s="7" t="s">
        <v>5</v>
      </c>
      <c r="C8" s="8">
        <v>1348</v>
      </c>
      <c r="D8" s="8">
        <v>4966</v>
      </c>
      <c r="I8" s="25" t="s">
        <v>10</v>
      </c>
      <c r="J8" s="26">
        <v>942</v>
      </c>
      <c r="K8" s="26">
        <v>743</v>
      </c>
      <c r="L8" s="26">
        <v>1223</v>
      </c>
      <c r="M8" s="26">
        <v>161</v>
      </c>
      <c r="N8" s="26">
        <v>318</v>
      </c>
      <c r="O8" s="26">
        <v>121</v>
      </c>
      <c r="P8" s="26">
        <v>74</v>
      </c>
      <c r="Q8" s="26">
        <v>3582</v>
      </c>
    </row>
    <row r="9" spans="2:17" ht="35.1" customHeight="1" x14ac:dyDescent="0.25">
      <c r="B9" s="7" t="s">
        <v>15</v>
      </c>
      <c r="C9" s="8">
        <v>193</v>
      </c>
      <c r="D9" s="8">
        <f>1174+3</f>
        <v>1177</v>
      </c>
      <c r="I9" s="25" t="s">
        <v>11</v>
      </c>
      <c r="J9" s="26">
        <v>939</v>
      </c>
      <c r="K9" s="26">
        <v>781</v>
      </c>
      <c r="L9" s="26">
        <v>1216</v>
      </c>
      <c r="M9" s="26">
        <v>160</v>
      </c>
      <c r="N9" s="26">
        <v>323</v>
      </c>
      <c r="O9" s="26">
        <v>120</v>
      </c>
      <c r="P9" s="26">
        <v>88</v>
      </c>
      <c r="Q9" s="26">
        <v>3627</v>
      </c>
    </row>
    <row r="10" spans="2:17" ht="35.1" customHeight="1" x14ac:dyDescent="0.25">
      <c r="B10" s="7" t="s">
        <v>6</v>
      </c>
      <c r="C10" s="8">
        <v>491</v>
      </c>
      <c r="D10" s="8">
        <v>1438</v>
      </c>
      <c r="I10" s="25" t="s">
        <v>12</v>
      </c>
      <c r="J10" s="26">
        <v>984</v>
      </c>
      <c r="K10" s="26">
        <v>875</v>
      </c>
      <c r="L10" s="26">
        <v>1348</v>
      </c>
      <c r="M10" s="26">
        <v>193</v>
      </c>
      <c r="N10" s="26">
        <v>491</v>
      </c>
      <c r="O10" s="26">
        <v>186</v>
      </c>
      <c r="P10" s="26">
        <v>155</v>
      </c>
      <c r="Q10" s="26">
        <v>4232</v>
      </c>
    </row>
    <row r="11" spans="2:17" ht="35.1" customHeight="1" x14ac:dyDescent="0.25">
      <c r="B11" s="7" t="s">
        <v>7</v>
      </c>
      <c r="C11" s="8">
        <v>186</v>
      </c>
      <c r="D11" s="8">
        <v>540</v>
      </c>
    </row>
    <row r="12" spans="2:17" ht="35.1" customHeight="1" x14ac:dyDescent="0.25">
      <c r="B12" s="7" t="s">
        <v>16</v>
      </c>
      <c r="C12" s="8">
        <v>155</v>
      </c>
      <c r="D12" s="8">
        <v>395</v>
      </c>
    </row>
    <row r="13" spans="2:17" ht="35.1" customHeight="1" x14ac:dyDescent="0.25">
      <c r="B13" s="11" t="s">
        <v>17</v>
      </c>
      <c r="C13" s="12">
        <v>4232</v>
      </c>
      <c r="D13" s="12">
        <f>14756+6</f>
        <v>14762</v>
      </c>
    </row>
    <row r="14" spans="2:17" s="16" customFormat="1" ht="35.1" customHeight="1" x14ac:dyDescent="0.25">
      <c r="B14" s="14"/>
      <c r="C14" s="15"/>
      <c r="D14" s="15"/>
    </row>
    <row r="15" spans="2:17" ht="18.75" x14ac:dyDescent="0.25">
      <c r="B15" s="37" t="s">
        <v>62</v>
      </c>
    </row>
    <row r="16" spans="2:17" x14ac:dyDescent="0.25">
      <c r="B16" s="36"/>
    </row>
    <row r="17" spans="2:8" x14ac:dyDescent="0.25">
      <c r="B17" s="5" t="s">
        <v>1</v>
      </c>
      <c r="C17" s="5">
        <v>2017</v>
      </c>
      <c r="D17" s="5">
        <v>2018</v>
      </c>
      <c r="E17" s="5">
        <v>2019</v>
      </c>
      <c r="F17" s="5">
        <v>2020</v>
      </c>
      <c r="G17" s="5">
        <v>2021</v>
      </c>
      <c r="H17" s="16"/>
    </row>
    <row r="18" spans="2:8" ht="24.95" customHeight="1" x14ac:dyDescent="0.25">
      <c r="B18" s="7" t="s">
        <v>3</v>
      </c>
      <c r="C18" s="10">
        <v>3296</v>
      </c>
      <c r="D18" s="10">
        <v>3341</v>
      </c>
      <c r="E18" s="10">
        <v>3458</v>
      </c>
      <c r="F18" s="10">
        <v>3462</v>
      </c>
      <c r="G18" s="10">
        <f>3565+3</f>
        <v>3568</v>
      </c>
      <c r="H18" s="35"/>
    </row>
    <row r="19" spans="2:8" ht="24.95" customHeight="1" x14ac:dyDescent="0.25">
      <c r="B19" s="7" t="s">
        <v>4</v>
      </c>
      <c r="C19" s="10">
        <v>2021</v>
      </c>
      <c r="D19" s="10">
        <v>2251</v>
      </c>
      <c r="E19" s="10">
        <v>2222</v>
      </c>
      <c r="F19" s="10">
        <v>2464</v>
      </c>
      <c r="G19" s="10">
        <v>2678</v>
      </c>
      <c r="H19" s="35"/>
    </row>
    <row r="20" spans="2:8" ht="24.95" customHeight="1" x14ac:dyDescent="0.25">
      <c r="B20" s="7" t="s">
        <v>5</v>
      </c>
      <c r="C20" s="10">
        <v>4804</v>
      </c>
      <c r="D20" s="10">
        <v>4794</v>
      </c>
      <c r="E20" s="10">
        <v>4659</v>
      </c>
      <c r="F20" s="10">
        <v>4843</v>
      </c>
      <c r="G20" s="10">
        <v>4966</v>
      </c>
      <c r="H20" s="35"/>
    </row>
    <row r="21" spans="2:8" ht="24.95" customHeight="1" x14ac:dyDescent="0.25">
      <c r="B21" s="7" t="s">
        <v>15</v>
      </c>
      <c r="C21" s="10">
        <f>1137-333</f>
        <v>804</v>
      </c>
      <c r="D21" s="10">
        <f>1218-280</f>
        <v>938</v>
      </c>
      <c r="E21" s="10">
        <f>1238-290</f>
        <v>948</v>
      </c>
      <c r="F21" s="10">
        <v>951</v>
      </c>
      <c r="G21" s="10">
        <f>1174+3</f>
        <v>1177</v>
      </c>
      <c r="H21" s="35"/>
    </row>
    <row r="22" spans="2:8" ht="24.95" customHeight="1" x14ac:dyDescent="0.25">
      <c r="B22" s="7" t="s">
        <v>6</v>
      </c>
      <c r="C22" s="10">
        <v>642</v>
      </c>
      <c r="D22" s="10">
        <v>642</v>
      </c>
      <c r="E22" s="10">
        <v>947</v>
      </c>
      <c r="F22" s="10">
        <v>1246</v>
      </c>
      <c r="G22" s="10">
        <v>1438</v>
      </c>
      <c r="H22" s="35"/>
    </row>
    <row r="23" spans="2:8" ht="24.95" customHeight="1" x14ac:dyDescent="0.25">
      <c r="B23" s="7" t="s">
        <v>7</v>
      </c>
      <c r="C23" s="10">
        <v>241</v>
      </c>
      <c r="D23" s="10">
        <v>362</v>
      </c>
      <c r="E23" s="10">
        <v>458</v>
      </c>
      <c r="F23" s="10">
        <v>472</v>
      </c>
      <c r="G23" s="10">
        <v>540</v>
      </c>
      <c r="H23" s="35"/>
    </row>
    <row r="24" spans="2:8" ht="24.95" customHeight="1" x14ac:dyDescent="0.25">
      <c r="B24" s="7" t="s">
        <v>16</v>
      </c>
      <c r="C24" s="10">
        <v>333</v>
      </c>
      <c r="D24" s="10">
        <v>280</v>
      </c>
      <c r="E24" s="10">
        <v>290</v>
      </c>
      <c r="F24" s="10">
        <v>320</v>
      </c>
      <c r="G24" s="10">
        <v>395</v>
      </c>
      <c r="H24" s="35"/>
    </row>
    <row r="25" spans="2:8" ht="24.95" customHeight="1" x14ac:dyDescent="0.25">
      <c r="B25" s="11" t="s">
        <v>17</v>
      </c>
      <c r="C25" s="27">
        <f>SUM(C18:C24)</f>
        <v>12141</v>
      </c>
      <c r="D25" s="27">
        <f>SUM(D18:D24)</f>
        <v>12608</v>
      </c>
      <c r="E25" s="27">
        <f t="shared" ref="E25:F25" si="0">SUM(E18:E24)</f>
        <v>12982</v>
      </c>
      <c r="F25" s="27">
        <f t="shared" si="0"/>
        <v>13758</v>
      </c>
      <c r="G25" s="27">
        <f>SUM(G18:G24)</f>
        <v>14762</v>
      </c>
      <c r="H25" s="35"/>
    </row>
  </sheetData>
  <mergeCells count="3">
    <mergeCell ref="I4:I5"/>
    <mergeCell ref="J4:P4"/>
    <mergeCell ref="Q4:Q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C14"/>
  <sheetViews>
    <sheetView topLeftCell="A7" workbookViewId="0">
      <selection activeCell="B3" sqref="B3"/>
    </sheetView>
  </sheetViews>
  <sheetFormatPr defaultRowHeight="15" x14ac:dyDescent="0.25"/>
  <cols>
    <col min="2" max="2" width="54.42578125" customWidth="1"/>
    <col min="3" max="3" width="21.5703125" customWidth="1"/>
    <col min="4" max="4" width="15.28515625" customWidth="1"/>
  </cols>
  <sheetData>
    <row r="2" spans="2:3" ht="35.1" customHeight="1" x14ac:dyDescent="0.3">
      <c r="B2" s="3" t="s">
        <v>35</v>
      </c>
    </row>
    <row r="3" spans="2:3" ht="35.1" customHeight="1" x14ac:dyDescent="0.25">
      <c r="B3" s="19" t="s">
        <v>41</v>
      </c>
    </row>
    <row r="4" spans="2:3" ht="35.1" customHeight="1" x14ac:dyDescent="0.25"/>
    <row r="5" spans="2:3" ht="35.1" customHeight="1" x14ac:dyDescent="0.25">
      <c r="B5" s="5" t="s">
        <v>36</v>
      </c>
      <c r="C5" s="6" t="s">
        <v>14</v>
      </c>
    </row>
    <row r="6" spans="2:3" ht="35.1" customHeight="1" x14ac:dyDescent="0.25">
      <c r="B6" s="9" t="s">
        <v>18</v>
      </c>
      <c r="C6" s="8">
        <v>69536</v>
      </c>
    </row>
    <row r="7" spans="2:3" ht="35.1" customHeight="1" x14ac:dyDescent="0.25">
      <c r="B7" s="9" t="s">
        <v>19</v>
      </c>
      <c r="C7" s="8">
        <v>6550</v>
      </c>
    </row>
    <row r="8" spans="2:3" ht="35.1" customHeight="1" x14ac:dyDescent="0.25">
      <c r="B8" s="9" t="s">
        <v>20</v>
      </c>
      <c r="C8" s="8">
        <v>637</v>
      </c>
    </row>
    <row r="9" spans="2:3" ht="35.1" customHeight="1" x14ac:dyDescent="0.25">
      <c r="B9" s="9" t="s">
        <v>21</v>
      </c>
      <c r="C9" s="8">
        <v>2906</v>
      </c>
    </row>
    <row r="10" spans="2:3" ht="35.1" customHeight="1" x14ac:dyDescent="0.25">
      <c r="B10" s="9" t="s">
        <v>22</v>
      </c>
      <c r="C10" s="8">
        <v>8616</v>
      </c>
    </row>
    <row r="11" spans="2:3" ht="35.1" customHeight="1" x14ac:dyDescent="0.25">
      <c r="B11" s="9" t="s">
        <v>23</v>
      </c>
      <c r="C11" s="8">
        <v>9503</v>
      </c>
    </row>
    <row r="12" spans="2:3" ht="35.1" customHeight="1" x14ac:dyDescent="0.25">
      <c r="B12" s="9" t="s">
        <v>24</v>
      </c>
      <c r="C12" s="8">
        <v>12909</v>
      </c>
    </row>
    <row r="13" spans="2:3" ht="35.1" customHeight="1" x14ac:dyDescent="0.25">
      <c r="B13" s="9" t="s">
        <v>25</v>
      </c>
      <c r="C13" s="8">
        <v>422</v>
      </c>
    </row>
    <row r="14" spans="2:3" ht="35.1" customHeight="1" x14ac:dyDescent="0.25">
      <c r="B14" s="11" t="s">
        <v>26</v>
      </c>
      <c r="C14" s="12">
        <v>111079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D10"/>
  <sheetViews>
    <sheetView workbookViewId="0">
      <selection activeCell="G5" sqref="G5"/>
    </sheetView>
  </sheetViews>
  <sheetFormatPr defaultRowHeight="15" x14ac:dyDescent="0.25"/>
  <cols>
    <col min="2" max="2" width="54.42578125" customWidth="1"/>
    <col min="3" max="3" width="17.42578125" customWidth="1"/>
    <col min="4" max="4" width="15.28515625" customWidth="1"/>
  </cols>
  <sheetData>
    <row r="1" spans="2:4" ht="18.75" x14ac:dyDescent="0.3">
      <c r="B1" s="3" t="s">
        <v>39</v>
      </c>
    </row>
    <row r="2" spans="2:4" ht="15.75" x14ac:dyDescent="0.25">
      <c r="B2" s="19" t="s">
        <v>41</v>
      </c>
    </row>
    <row r="4" spans="2:4" ht="43.5" customHeight="1" x14ac:dyDescent="0.25">
      <c r="B4" s="17" t="s">
        <v>37</v>
      </c>
      <c r="C4" s="65" t="s">
        <v>107</v>
      </c>
      <c r="D4" s="18" t="s">
        <v>38</v>
      </c>
    </row>
    <row r="5" spans="2:4" ht="35.1" customHeight="1" x14ac:dyDescent="0.25">
      <c r="B5" s="7" t="s">
        <v>27</v>
      </c>
      <c r="C5" s="8">
        <v>15</v>
      </c>
      <c r="D5" s="8">
        <v>57</v>
      </c>
    </row>
    <row r="6" spans="2:4" ht="35.1" customHeight="1" x14ac:dyDescent="0.25">
      <c r="B6" s="7" t="s">
        <v>28</v>
      </c>
      <c r="C6" s="8">
        <v>45</v>
      </c>
      <c r="D6" s="8">
        <v>199</v>
      </c>
    </row>
    <row r="7" spans="2:4" ht="35.1" customHeight="1" x14ac:dyDescent="0.25">
      <c r="B7" s="7" t="s">
        <v>29</v>
      </c>
      <c r="C7" s="8">
        <v>402</v>
      </c>
      <c r="D7" s="8">
        <v>2200</v>
      </c>
    </row>
    <row r="8" spans="2:4" ht="35.1" customHeight="1" x14ac:dyDescent="0.25">
      <c r="B8" s="7" t="s">
        <v>30</v>
      </c>
      <c r="C8" s="8">
        <v>19</v>
      </c>
      <c r="D8" s="8">
        <v>197</v>
      </c>
    </row>
    <row r="9" spans="2:4" ht="35.1" customHeight="1" x14ac:dyDescent="0.25">
      <c r="B9" s="7" t="s">
        <v>31</v>
      </c>
      <c r="C9" s="8">
        <v>58</v>
      </c>
      <c r="D9" s="8">
        <v>210</v>
      </c>
    </row>
    <row r="10" spans="2:4" ht="35.1" customHeight="1" x14ac:dyDescent="0.25">
      <c r="B10" s="11" t="s">
        <v>32</v>
      </c>
      <c r="C10" s="12">
        <v>539</v>
      </c>
      <c r="D10" s="12">
        <v>2863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G13"/>
  <sheetViews>
    <sheetView workbookViewId="0">
      <selection activeCell="I5" sqref="I5"/>
    </sheetView>
  </sheetViews>
  <sheetFormatPr defaultRowHeight="15" x14ac:dyDescent="0.25"/>
  <cols>
    <col min="2" max="2" width="32.7109375" customWidth="1"/>
    <col min="7" max="7" width="11" customWidth="1"/>
  </cols>
  <sheetData>
    <row r="2" spans="2:7" ht="18.75" x14ac:dyDescent="0.3">
      <c r="B2" s="3" t="s">
        <v>63</v>
      </c>
    </row>
    <row r="4" spans="2:7" ht="15.75" thickBot="1" x14ac:dyDescent="0.3"/>
    <row r="5" spans="2:7" ht="57.75" thickBot="1" x14ac:dyDescent="0.3">
      <c r="B5" s="20" t="s">
        <v>1</v>
      </c>
      <c r="C5" s="21" t="s">
        <v>42</v>
      </c>
      <c r="D5" s="21" t="s">
        <v>43</v>
      </c>
      <c r="E5" s="21" t="s">
        <v>44</v>
      </c>
      <c r="F5" s="21" t="s">
        <v>45</v>
      </c>
      <c r="G5" s="21" t="s">
        <v>46</v>
      </c>
    </row>
    <row r="6" spans="2:7" ht="30" customHeight="1" thickBot="1" x14ac:dyDescent="0.3">
      <c r="B6" s="1" t="s">
        <v>3</v>
      </c>
      <c r="C6" s="22">
        <v>59</v>
      </c>
      <c r="D6" s="22">
        <v>452</v>
      </c>
      <c r="E6" s="22">
        <v>203</v>
      </c>
      <c r="F6" s="22">
        <v>121</v>
      </c>
      <c r="G6" s="22">
        <v>835</v>
      </c>
    </row>
    <row r="7" spans="2:7" ht="30" customHeight="1" thickBot="1" x14ac:dyDescent="0.3">
      <c r="B7" s="1" t="s">
        <v>4</v>
      </c>
      <c r="C7" s="22">
        <v>49</v>
      </c>
      <c r="D7" s="22">
        <v>204</v>
      </c>
      <c r="E7" s="22">
        <v>123</v>
      </c>
      <c r="F7" s="22">
        <v>255</v>
      </c>
      <c r="G7" s="22">
        <v>631</v>
      </c>
    </row>
    <row r="8" spans="2:7" ht="30" customHeight="1" thickBot="1" x14ac:dyDescent="0.3">
      <c r="B8" s="1" t="s">
        <v>5</v>
      </c>
      <c r="C8" s="22">
        <v>151</v>
      </c>
      <c r="D8" s="22">
        <v>273</v>
      </c>
      <c r="E8" s="22">
        <v>282</v>
      </c>
      <c r="F8" s="22">
        <v>479</v>
      </c>
      <c r="G8" s="22">
        <v>1185</v>
      </c>
    </row>
    <row r="9" spans="2:7" ht="30" customHeight="1" thickBot="1" x14ac:dyDescent="0.3">
      <c r="B9" s="1" t="s">
        <v>15</v>
      </c>
      <c r="C9" s="22">
        <v>7</v>
      </c>
      <c r="D9" s="22">
        <v>33</v>
      </c>
      <c r="E9" s="22">
        <v>53</v>
      </c>
      <c r="F9" s="22">
        <v>61</v>
      </c>
      <c r="G9" s="22">
        <v>154</v>
      </c>
    </row>
    <row r="10" spans="2:7" ht="30" customHeight="1" thickBot="1" x14ac:dyDescent="0.3">
      <c r="B10" s="1" t="s">
        <v>6</v>
      </c>
      <c r="C10" s="22">
        <v>13</v>
      </c>
      <c r="D10" s="22">
        <v>107</v>
      </c>
      <c r="E10" s="22">
        <v>85</v>
      </c>
      <c r="F10" s="22">
        <v>84</v>
      </c>
      <c r="G10" s="22">
        <v>289</v>
      </c>
    </row>
    <row r="11" spans="2:7" ht="30" customHeight="1" thickBot="1" x14ac:dyDescent="0.3">
      <c r="B11" s="1" t="s">
        <v>7</v>
      </c>
      <c r="C11" s="22">
        <v>8</v>
      </c>
      <c r="D11" s="22">
        <v>38</v>
      </c>
      <c r="E11" s="22">
        <v>44</v>
      </c>
      <c r="F11" s="22">
        <v>13</v>
      </c>
      <c r="G11" s="22">
        <v>103</v>
      </c>
    </row>
    <row r="12" spans="2:7" ht="30" customHeight="1" thickBot="1" x14ac:dyDescent="0.3">
      <c r="B12" s="1" t="s">
        <v>16</v>
      </c>
      <c r="C12" s="22">
        <v>6</v>
      </c>
      <c r="D12" s="22">
        <v>19</v>
      </c>
      <c r="E12" s="22">
        <v>18</v>
      </c>
      <c r="F12" s="22">
        <v>33</v>
      </c>
      <c r="G12" s="22">
        <v>76</v>
      </c>
    </row>
    <row r="13" spans="2:7" ht="30" customHeight="1" thickBot="1" x14ac:dyDescent="0.3">
      <c r="B13" s="13" t="s">
        <v>2</v>
      </c>
      <c r="C13" s="23">
        <v>293</v>
      </c>
      <c r="D13" s="23">
        <v>1126</v>
      </c>
      <c r="E13" s="23">
        <v>808</v>
      </c>
      <c r="F13" s="23">
        <v>1046</v>
      </c>
      <c r="G13" s="23">
        <v>3273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S12"/>
  <sheetViews>
    <sheetView topLeftCell="B1" workbookViewId="0">
      <selection activeCell="O10" sqref="O10"/>
    </sheetView>
  </sheetViews>
  <sheetFormatPr defaultRowHeight="15" x14ac:dyDescent="0.25"/>
  <cols>
    <col min="2" max="2" width="33.85546875" customWidth="1"/>
    <col min="14" max="14" width="9.140625" customWidth="1"/>
  </cols>
  <sheetData>
    <row r="2" spans="2:19" ht="18.75" x14ac:dyDescent="0.3">
      <c r="B2" s="3" t="s">
        <v>54</v>
      </c>
      <c r="M2" s="33" t="s">
        <v>60</v>
      </c>
    </row>
    <row r="3" spans="2:19" ht="15.75" thickBot="1" x14ac:dyDescent="0.3"/>
    <row r="4" spans="2:19" ht="74.25" customHeight="1" thickBot="1" x14ac:dyDescent="0.3">
      <c r="B4" s="24" t="s">
        <v>1</v>
      </c>
      <c r="C4" s="29" t="s">
        <v>47</v>
      </c>
      <c r="D4" s="29" t="s">
        <v>48</v>
      </c>
      <c r="E4" s="29" t="s">
        <v>49</v>
      </c>
      <c r="F4" s="29" t="s">
        <v>50</v>
      </c>
      <c r="G4" s="29" t="s">
        <v>51</v>
      </c>
      <c r="H4" s="29" t="s">
        <v>52</v>
      </c>
      <c r="I4" s="29" t="s">
        <v>53</v>
      </c>
      <c r="J4" s="29" t="s">
        <v>2</v>
      </c>
      <c r="M4" s="30" t="s">
        <v>55</v>
      </c>
      <c r="N4" s="31" t="s">
        <v>56</v>
      </c>
      <c r="O4" s="31" t="s">
        <v>57</v>
      </c>
      <c r="P4" s="31" t="s">
        <v>58</v>
      </c>
      <c r="Q4" s="31" t="s">
        <v>59</v>
      </c>
      <c r="R4" s="31" t="s">
        <v>31</v>
      </c>
      <c r="S4" s="31" t="s">
        <v>2</v>
      </c>
    </row>
    <row r="5" spans="2:19" ht="30" customHeight="1" thickBot="1" x14ac:dyDescent="0.3">
      <c r="B5" s="25" t="s">
        <v>3</v>
      </c>
      <c r="C5" s="26">
        <v>7</v>
      </c>
      <c r="D5" s="26">
        <v>28</v>
      </c>
      <c r="E5" s="26">
        <v>4</v>
      </c>
      <c r="F5" s="26">
        <v>47</v>
      </c>
      <c r="G5" s="26">
        <v>27</v>
      </c>
      <c r="H5" s="26">
        <v>8</v>
      </c>
      <c r="I5" s="26">
        <v>19</v>
      </c>
      <c r="J5" s="26">
        <v>140</v>
      </c>
      <c r="M5" s="32">
        <v>2018</v>
      </c>
      <c r="N5" s="2">
        <v>74</v>
      </c>
      <c r="O5" s="2">
        <v>147</v>
      </c>
      <c r="P5" s="2">
        <v>42</v>
      </c>
      <c r="Q5" s="2">
        <v>61</v>
      </c>
      <c r="R5" s="2">
        <v>296</v>
      </c>
      <c r="S5" s="2">
        <v>620</v>
      </c>
    </row>
    <row r="6" spans="2:19" ht="30" customHeight="1" thickBot="1" x14ac:dyDescent="0.3">
      <c r="B6" s="25" t="s">
        <v>4</v>
      </c>
      <c r="C6" s="26">
        <v>11</v>
      </c>
      <c r="D6" s="26">
        <v>31</v>
      </c>
      <c r="E6" s="26"/>
      <c r="F6" s="26">
        <v>27</v>
      </c>
      <c r="G6" s="26">
        <v>56</v>
      </c>
      <c r="H6" s="26">
        <v>12</v>
      </c>
      <c r="I6" s="26">
        <v>17</v>
      </c>
      <c r="J6" s="26">
        <v>154</v>
      </c>
      <c r="M6" s="32">
        <v>2019</v>
      </c>
      <c r="N6" s="2">
        <v>87</v>
      </c>
      <c r="O6" s="2">
        <v>147</v>
      </c>
      <c r="P6" s="2">
        <v>42</v>
      </c>
      <c r="Q6" s="2">
        <v>56</v>
      </c>
      <c r="R6" s="2">
        <v>309</v>
      </c>
      <c r="S6" s="2">
        <v>641</v>
      </c>
    </row>
    <row r="7" spans="2:19" ht="30" customHeight="1" thickBot="1" x14ac:dyDescent="0.3">
      <c r="B7" s="25" t="s">
        <v>5</v>
      </c>
      <c r="C7" s="26">
        <v>12</v>
      </c>
      <c r="D7" s="26">
        <v>35</v>
      </c>
      <c r="E7" s="26">
        <v>2</v>
      </c>
      <c r="F7" s="26">
        <v>46</v>
      </c>
      <c r="G7" s="26">
        <v>51</v>
      </c>
      <c r="H7" s="26">
        <v>18</v>
      </c>
      <c r="I7" s="26">
        <v>24</v>
      </c>
      <c r="J7" s="26">
        <v>188</v>
      </c>
      <c r="M7" s="32">
        <v>2020</v>
      </c>
      <c r="N7" s="2">
        <v>73</v>
      </c>
      <c r="O7" s="2">
        <v>149</v>
      </c>
      <c r="P7" s="2">
        <v>43</v>
      </c>
      <c r="Q7" s="2">
        <v>63</v>
      </c>
      <c r="R7" s="2">
        <v>361</v>
      </c>
      <c r="S7" s="2">
        <v>689</v>
      </c>
    </row>
    <row r="8" spans="2:19" ht="30" customHeight="1" thickBot="1" x14ac:dyDescent="0.3">
      <c r="B8" s="25" t="s">
        <v>15</v>
      </c>
      <c r="C8" s="26">
        <v>11</v>
      </c>
      <c r="D8" s="26">
        <v>29</v>
      </c>
      <c r="E8" s="26">
        <v>3</v>
      </c>
      <c r="F8" s="26">
        <v>22</v>
      </c>
      <c r="G8" s="26">
        <v>24</v>
      </c>
      <c r="H8" s="26">
        <v>10</v>
      </c>
      <c r="I8" s="26">
        <v>16</v>
      </c>
      <c r="J8" s="26">
        <v>115</v>
      </c>
      <c r="M8" s="32">
        <v>2021</v>
      </c>
      <c r="N8" s="2">
        <v>72</v>
      </c>
      <c r="O8" s="2">
        <v>156</v>
      </c>
      <c r="P8" s="2">
        <v>41</v>
      </c>
      <c r="Q8" s="2">
        <v>65</v>
      </c>
      <c r="R8" s="2">
        <v>400</v>
      </c>
      <c r="S8" s="2">
        <v>734</v>
      </c>
    </row>
    <row r="9" spans="2:19" ht="30" customHeight="1" x14ac:dyDescent="0.25">
      <c r="B9" s="25" t="s">
        <v>6</v>
      </c>
      <c r="C9" s="26"/>
      <c r="D9" s="26">
        <v>1</v>
      </c>
      <c r="E9" s="26"/>
      <c r="F9" s="26">
        <v>6</v>
      </c>
      <c r="G9" s="26">
        <v>45</v>
      </c>
      <c r="H9" s="26">
        <v>5</v>
      </c>
      <c r="I9" s="26">
        <v>9</v>
      </c>
      <c r="J9" s="26">
        <v>66</v>
      </c>
    </row>
    <row r="10" spans="2:19" ht="30" customHeight="1" x14ac:dyDescent="0.25">
      <c r="B10" s="25" t="s">
        <v>7</v>
      </c>
      <c r="C10" s="26"/>
      <c r="D10" s="26"/>
      <c r="E10" s="26"/>
      <c r="F10" s="26">
        <v>3</v>
      </c>
      <c r="G10" s="26">
        <v>19</v>
      </c>
      <c r="H10" s="26">
        <v>1</v>
      </c>
      <c r="I10" s="26"/>
      <c r="J10" s="26">
        <v>23</v>
      </c>
    </row>
    <row r="11" spans="2:19" ht="30" customHeight="1" x14ac:dyDescent="0.25">
      <c r="B11" s="25" t="s">
        <v>16</v>
      </c>
      <c r="C11" s="26"/>
      <c r="D11" s="26">
        <v>2</v>
      </c>
      <c r="E11" s="26"/>
      <c r="F11" s="26">
        <v>5</v>
      </c>
      <c r="G11" s="26">
        <v>17</v>
      </c>
      <c r="H11" s="26">
        <v>2</v>
      </c>
      <c r="I11" s="26">
        <v>10</v>
      </c>
      <c r="J11" s="26">
        <v>36</v>
      </c>
    </row>
    <row r="12" spans="2:19" ht="30" customHeight="1" x14ac:dyDescent="0.25">
      <c r="B12" s="27" t="s">
        <v>2</v>
      </c>
      <c r="C12" s="28">
        <v>41</v>
      </c>
      <c r="D12" s="28">
        <v>126</v>
      </c>
      <c r="E12" s="28">
        <v>9</v>
      </c>
      <c r="F12" s="28">
        <v>156</v>
      </c>
      <c r="G12" s="28">
        <v>239</v>
      </c>
      <c r="H12" s="28">
        <v>56</v>
      </c>
      <c r="I12" s="28">
        <v>95</v>
      </c>
      <c r="J12" s="28">
        <f>SUM(J5:J11)</f>
        <v>722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8"/>
  <sheetViews>
    <sheetView workbookViewId="0">
      <selection activeCell="B2" sqref="B2"/>
    </sheetView>
  </sheetViews>
  <sheetFormatPr defaultRowHeight="15" x14ac:dyDescent="0.25"/>
  <cols>
    <col min="1" max="1" width="3" customWidth="1"/>
    <col min="2" max="2" width="26.7109375" customWidth="1"/>
    <col min="3" max="3" width="19.5703125" customWidth="1"/>
    <col min="4" max="9" width="8.140625" customWidth="1"/>
    <col min="10" max="12" width="8.140625" hidden="1" customWidth="1"/>
    <col min="13" max="13" width="7.28515625" customWidth="1"/>
    <col min="14" max="15" width="8.140625" customWidth="1"/>
  </cols>
  <sheetData>
    <row r="1" spans="1:15" s="43" customFormat="1" ht="27.75" customHeight="1" x14ac:dyDescent="0.3">
      <c r="A1" s="39"/>
      <c r="B1" s="40" t="s">
        <v>105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19.5" customHeight="1" x14ac:dyDescent="0.25">
      <c r="A2" s="39"/>
      <c r="B2" s="38"/>
      <c r="C2" s="41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5" ht="21" customHeight="1" x14ac:dyDescent="0.25">
      <c r="B3" s="59" t="s">
        <v>64</v>
      </c>
      <c r="C3" s="59" t="s">
        <v>65</v>
      </c>
      <c r="D3" s="59" t="s">
        <v>33</v>
      </c>
      <c r="E3" s="59"/>
      <c r="F3" s="59"/>
      <c r="G3" s="59" t="s">
        <v>34</v>
      </c>
      <c r="H3" s="59"/>
      <c r="I3" s="59"/>
      <c r="J3" s="59" t="s">
        <v>66</v>
      </c>
      <c r="K3" s="59"/>
      <c r="L3" s="59"/>
      <c r="M3" s="59" t="s">
        <v>67</v>
      </c>
      <c r="N3" s="59"/>
      <c r="O3" s="59"/>
    </row>
    <row r="4" spans="1:15" ht="47.25" customHeight="1" x14ac:dyDescent="0.25">
      <c r="B4" s="59"/>
      <c r="C4" s="59"/>
      <c r="D4" s="44" t="s">
        <v>68</v>
      </c>
      <c r="E4" s="44" t="s">
        <v>69</v>
      </c>
      <c r="F4" s="44" t="s">
        <v>2</v>
      </c>
      <c r="G4" s="44" t="s">
        <v>68</v>
      </c>
      <c r="H4" s="44" t="s">
        <v>69</v>
      </c>
      <c r="I4" s="44" t="s">
        <v>2</v>
      </c>
      <c r="J4" s="44" t="s">
        <v>68</v>
      </c>
      <c r="K4" s="44" t="s">
        <v>69</v>
      </c>
      <c r="L4" s="44" t="s">
        <v>2</v>
      </c>
      <c r="M4" s="44" t="s">
        <v>68</v>
      </c>
      <c r="N4" s="44" t="s">
        <v>69</v>
      </c>
      <c r="O4" s="44" t="s">
        <v>2</v>
      </c>
    </row>
    <row r="5" spans="1:15" ht="20.25" customHeight="1" x14ac:dyDescent="0.25">
      <c r="B5" s="59"/>
      <c r="C5" s="59"/>
      <c r="D5" s="45"/>
      <c r="E5" s="45"/>
      <c r="F5" s="45" t="s">
        <v>70</v>
      </c>
      <c r="G5" s="45"/>
      <c r="H5" s="45"/>
      <c r="I5" s="45" t="s">
        <v>71</v>
      </c>
      <c r="J5" s="45"/>
      <c r="K5" s="45"/>
      <c r="L5" s="45" t="s">
        <v>72</v>
      </c>
      <c r="M5" s="45"/>
      <c r="N5" s="45"/>
      <c r="O5" s="45" t="s">
        <v>73</v>
      </c>
    </row>
    <row r="6" spans="1:15" s="16" customFormat="1" ht="24.95" customHeight="1" x14ac:dyDescent="0.25">
      <c r="B6" s="60" t="s">
        <v>74</v>
      </c>
      <c r="C6" s="46" t="s">
        <v>75</v>
      </c>
      <c r="D6" s="47">
        <v>351</v>
      </c>
      <c r="E6" s="47">
        <v>371</v>
      </c>
      <c r="F6" s="47">
        <f>E6+D6</f>
        <v>722</v>
      </c>
      <c r="G6" s="47">
        <v>23</v>
      </c>
      <c r="H6" s="47">
        <v>14</v>
      </c>
      <c r="I6" s="47">
        <f>H6+G6</f>
        <v>37</v>
      </c>
      <c r="J6" s="48"/>
      <c r="K6" s="48"/>
      <c r="L6" s="48"/>
      <c r="M6" s="48"/>
      <c r="N6" s="48"/>
      <c r="O6" s="48"/>
    </row>
    <row r="7" spans="1:15" s="16" customFormat="1" ht="24.95" customHeight="1" x14ac:dyDescent="0.25">
      <c r="B7" s="60"/>
      <c r="C7" s="46" t="s">
        <v>76</v>
      </c>
      <c r="D7" s="47"/>
      <c r="E7" s="47"/>
      <c r="F7" s="47"/>
      <c r="G7" s="47">
        <v>80</v>
      </c>
      <c r="H7" s="47">
        <v>251</v>
      </c>
      <c r="I7" s="47">
        <f>H7+G7</f>
        <v>331</v>
      </c>
      <c r="J7" s="48"/>
      <c r="K7" s="48"/>
      <c r="L7" s="48"/>
      <c r="M7" s="48"/>
      <c r="N7" s="48"/>
      <c r="O7" s="48"/>
    </row>
    <row r="8" spans="1:15" s="16" customFormat="1" ht="21" customHeight="1" x14ac:dyDescent="0.25">
      <c r="B8" s="58" t="s">
        <v>77</v>
      </c>
      <c r="C8" s="46" t="s">
        <v>78</v>
      </c>
      <c r="D8" s="47"/>
      <c r="E8" s="47">
        <v>1</v>
      </c>
      <c r="F8" s="47">
        <f>E8+D8</f>
        <v>1</v>
      </c>
      <c r="G8" s="46"/>
      <c r="H8" s="46"/>
      <c r="I8" s="46"/>
      <c r="J8" s="46"/>
      <c r="K8" s="46"/>
      <c r="L8" s="46"/>
      <c r="M8" s="46"/>
      <c r="N8" s="46"/>
      <c r="O8" s="46"/>
    </row>
    <row r="9" spans="1:15" s="16" customFormat="1" ht="24.95" customHeight="1" x14ac:dyDescent="0.25">
      <c r="B9" s="58"/>
      <c r="C9" s="46" t="s">
        <v>79</v>
      </c>
      <c r="D9" s="47"/>
      <c r="E9" s="47">
        <v>1</v>
      </c>
      <c r="F9" s="47">
        <f t="shared" ref="F9:F12" si="0">E9+D9</f>
        <v>1</v>
      </c>
      <c r="G9" s="46"/>
      <c r="H9" s="46"/>
      <c r="I9" s="46"/>
      <c r="J9" s="46"/>
      <c r="K9" s="46"/>
      <c r="L9" s="46"/>
      <c r="M9" s="46"/>
      <c r="N9" s="46"/>
      <c r="O9" s="46"/>
    </row>
    <row r="10" spans="1:15" s="16" customFormat="1" ht="24.95" customHeight="1" x14ac:dyDescent="0.25">
      <c r="B10" s="58"/>
      <c r="C10" s="46" t="s">
        <v>80</v>
      </c>
      <c r="D10" s="47">
        <v>2</v>
      </c>
      <c r="E10" s="47">
        <v>8</v>
      </c>
      <c r="F10" s="47">
        <f t="shared" si="0"/>
        <v>10</v>
      </c>
      <c r="G10" s="46"/>
      <c r="H10" s="46"/>
      <c r="I10" s="46"/>
      <c r="J10" s="46"/>
      <c r="K10" s="46"/>
      <c r="L10" s="46"/>
      <c r="M10" s="46"/>
      <c r="N10" s="46"/>
      <c r="O10" s="46"/>
    </row>
    <row r="11" spans="1:15" s="16" customFormat="1" ht="24.95" customHeight="1" x14ac:dyDescent="0.25">
      <c r="B11" s="58" t="s">
        <v>81</v>
      </c>
      <c r="C11" s="46" t="s">
        <v>82</v>
      </c>
      <c r="D11" s="47">
        <v>1</v>
      </c>
      <c r="E11" s="47">
        <v>1</v>
      </c>
      <c r="F11" s="47">
        <f t="shared" si="0"/>
        <v>2</v>
      </c>
      <c r="G11" s="47"/>
      <c r="H11" s="47"/>
      <c r="I11" s="47"/>
      <c r="J11" s="47"/>
      <c r="K11" s="47"/>
      <c r="L11" s="47"/>
      <c r="M11" s="47"/>
      <c r="N11" s="47"/>
      <c r="O11" s="47"/>
    </row>
    <row r="12" spans="1:15" s="16" customFormat="1" ht="24.95" customHeight="1" x14ac:dyDescent="0.25">
      <c r="B12" s="58"/>
      <c r="C12" s="46" t="s">
        <v>83</v>
      </c>
      <c r="D12" s="47">
        <v>6</v>
      </c>
      <c r="E12" s="47">
        <v>13</v>
      </c>
      <c r="F12" s="47">
        <f t="shared" si="0"/>
        <v>19</v>
      </c>
      <c r="G12" s="47">
        <v>1</v>
      </c>
      <c r="H12" s="47">
        <v>1</v>
      </c>
      <c r="I12" s="47">
        <f>G12+H12</f>
        <v>2</v>
      </c>
      <c r="J12" s="47"/>
      <c r="K12" s="47"/>
      <c r="L12" s="47"/>
      <c r="M12" s="47"/>
      <c r="N12" s="47"/>
      <c r="O12" s="47"/>
    </row>
    <row r="13" spans="1:15" s="16" customFormat="1" ht="24.95" customHeight="1" x14ac:dyDescent="0.25">
      <c r="B13" s="58"/>
      <c r="C13" s="46" t="s">
        <v>84</v>
      </c>
      <c r="D13" s="47">
        <v>1</v>
      </c>
      <c r="E13" s="47">
        <v>18</v>
      </c>
      <c r="F13" s="47" t="s">
        <v>85</v>
      </c>
      <c r="G13" s="47"/>
      <c r="H13" s="47"/>
      <c r="I13" s="47"/>
      <c r="J13" s="47"/>
      <c r="K13" s="47"/>
      <c r="L13" s="47"/>
      <c r="M13" s="47"/>
      <c r="N13" s="47"/>
      <c r="O13" s="47"/>
    </row>
    <row r="14" spans="1:15" s="16" customFormat="1" ht="24.95" customHeight="1" x14ac:dyDescent="0.25">
      <c r="B14" s="62" t="s">
        <v>86</v>
      </c>
      <c r="C14" s="46" t="s">
        <v>83</v>
      </c>
      <c r="D14" s="47">
        <v>3</v>
      </c>
      <c r="E14" s="47">
        <v>1</v>
      </c>
      <c r="F14" s="47">
        <f>E14+D14</f>
        <v>4</v>
      </c>
      <c r="G14" s="47">
        <v>1</v>
      </c>
      <c r="H14" s="47"/>
      <c r="I14" s="47">
        <f>H14+G14</f>
        <v>1</v>
      </c>
      <c r="J14" s="47"/>
      <c r="K14" s="47"/>
      <c r="L14" s="47"/>
      <c r="M14" s="47"/>
      <c r="N14" s="47"/>
      <c r="O14" s="47"/>
    </row>
    <row r="15" spans="1:15" s="16" customFormat="1" ht="24.95" customHeight="1" x14ac:dyDescent="0.25">
      <c r="B15" s="63"/>
      <c r="C15" s="46" t="s">
        <v>84</v>
      </c>
      <c r="D15" s="47">
        <v>3</v>
      </c>
      <c r="E15" s="47">
        <v>2</v>
      </c>
      <c r="F15" s="47">
        <f>E15+D15</f>
        <v>5</v>
      </c>
      <c r="G15" s="47">
        <v>1</v>
      </c>
      <c r="H15" s="47"/>
      <c r="I15" s="47">
        <v>1</v>
      </c>
      <c r="J15" s="47"/>
      <c r="K15" s="47"/>
      <c r="L15" s="47"/>
      <c r="M15" s="47"/>
      <c r="N15" s="47"/>
      <c r="O15" s="47"/>
    </row>
    <row r="16" spans="1:15" s="16" customFormat="1" ht="24.95" customHeight="1" x14ac:dyDescent="0.25">
      <c r="B16" s="63"/>
      <c r="C16" s="46" t="s">
        <v>87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</row>
    <row r="17" spans="2:15" s="16" customFormat="1" ht="24.95" customHeight="1" x14ac:dyDescent="0.25">
      <c r="B17" s="64"/>
      <c r="C17" s="46" t="s">
        <v>88</v>
      </c>
      <c r="D17" s="47">
        <v>1</v>
      </c>
      <c r="E17" s="47">
        <v>2</v>
      </c>
      <c r="F17" s="47">
        <f t="shared" ref="F17:F19" si="1">E17+D17</f>
        <v>3</v>
      </c>
      <c r="G17" s="47"/>
      <c r="H17" s="47"/>
      <c r="I17" s="47">
        <f>H17+G17</f>
        <v>0</v>
      </c>
      <c r="J17" s="47"/>
      <c r="K17" s="47"/>
      <c r="L17" s="47"/>
      <c r="M17" s="47">
        <v>1</v>
      </c>
      <c r="N17" s="47">
        <v>3</v>
      </c>
      <c r="O17" s="47">
        <f>M17+N17</f>
        <v>4</v>
      </c>
    </row>
    <row r="18" spans="2:15" s="16" customFormat="1" ht="24.95" customHeight="1" x14ac:dyDescent="0.25">
      <c r="B18" s="60" t="s">
        <v>89</v>
      </c>
      <c r="C18" s="46" t="s">
        <v>90</v>
      </c>
      <c r="D18" s="47">
        <v>23</v>
      </c>
      <c r="E18" s="47">
        <v>6</v>
      </c>
      <c r="F18" s="47">
        <f t="shared" si="1"/>
        <v>29</v>
      </c>
      <c r="G18" s="47"/>
      <c r="H18" s="47"/>
      <c r="I18" s="47">
        <f t="shared" ref="I18:I19" si="2">H18+G18</f>
        <v>0</v>
      </c>
      <c r="J18" s="47"/>
      <c r="K18" s="47"/>
      <c r="L18" s="47"/>
      <c r="M18" s="47"/>
      <c r="N18" s="47"/>
      <c r="O18" s="47"/>
    </row>
    <row r="19" spans="2:15" s="16" customFormat="1" ht="24.95" customHeight="1" x14ac:dyDescent="0.25">
      <c r="B19" s="60"/>
      <c r="C19" s="46" t="s">
        <v>91</v>
      </c>
      <c r="D19" s="47">
        <v>16</v>
      </c>
      <c r="E19" s="47">
        <v>2</v>
      </c>
      <c r="F19" s="47">
        <f t="shared" si="1"/>
        <v>18</v>
      </c>
      <c r="G19" s="47">
        <v>3</v>
      </c>
      <c r="H19" s="47"/>
      <c r="I19" s="47">
        <f t="shared" si="2"/>
        <v>3</v>
      </c>
      <c r="J19" s="47"/>
      <c r="K19" s="47"/>
      <c r="L19" s="47"/>
      <c r="M19" s="47"/>
      <c r="N19" s="47"/>
      <c r="O19" s="47"/>
    </row>
    <row r="20" spans="2:15" s="16" customFormat="1" ht="21" customHeight="1" x14ac:dyDescent="0.25">
      <c r="B20" s="60" t="s">
        <v>92</v>
      </c>
      <c r="C20" s="46" t="s">
        <v>83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</row>
    <row r="21" spans="2:15" s="16" customFormat="1" ht="24.95" customHeight="1" x14ac:dyDescent="0.25">
      <c r="B21" s="60"/>
      <c r="C21" s="46" t="s">
        <v>84</v>
      </c>
      <c r="D21" s="47">
        <v>2</v>
      </c>
      <c r="E21" s="47">
        <v>1</v>
      </c>
      <c r="F21" s="47">
        <f>E21+D21</f>
        <v>3</v>
      </c>
      <c r="G21" s="47"/>
      <c r="H21" s="47"/>
      <c r="I21" s="47"/>
      <c r="J21" s="47"/>
      <c r="K21" s="47"/>
      <c r="L21" s="47"/>
      <c r="M21" s="47"/>
      <c r="N21" s="47"/>
      <c r="O21" s="47"/>
    </row>
    <row r="22" spans="2:15" s="16" customFormat="1" ht="24.95" customHeight="1" x14ac:dyDescent="0.25">
      <c r="B22" s="60"/>
      <c r="C22" s="46" t="s">
        <v>93</v>
      </c>
      <c r="D22" s="47">
        <v>16</v>
      </c>
      <c r="E22" s="47">
        <v>15</v>
      </c>
      <c r="F22" s="47">
        <f>E22+D22</f>
        <v>31</v>
      </c>
      <c r="G22" s="47"/>
      <c r="H22" s="47"/>
      <c r="I22" s="47"/>
      <c r="J22" s="47"/>
      <c r="K22" s="47"/>
      <c r="L22" s="47"/>
      <c r="M22" s="47"/>
      <c r="N22" s="47"/>
      <c r="O22" s="47"/>
    </row>
    <row r="23" spans="2:15" s="16" customFormat="1" ht="19.5" customHeight="1" x14ac:dyDescent="0.25">
      <c r="B23" s="60"/>
      <c r="C23" s="46" t="s">
        <v>94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</row>
    <row r="24" spans="2:15" s="16" customFormat="1" ht="20.25" customHeight="1" x14ac:dyDescent="0.25">
      <c r="B24" s="60"/>
      <c r="C24" s="46" t="s">
        <v>95</v>
      </c>
      <c r="D24" s="47">
        <v>3</v>
      </c>
      <c r="E24" s="47"/>
      <c r="F24" s="47">
        <f>E24+D24</f>
        <v>3</v>
      </c>
      <c r="G24" s="47"/>
      <c r="H24" s="47"/>
      <c r="I24" s="47"/>
      <c r="J24" s="47"/>
      <c r="K24" s="47"/>
      <c r="L24" s="47"/>
      <c r="M24" s="47"/>
      <c r="N24" s="47"/>
      <c r="O24" s="47"/>
    </row>
    <row r="25" spans="2:15" s="16" customFormat="1" ht="24.95" customHeight="1" x14ac:dyDescent="0.25">
      <c r="B25" s="60"/>
      <c r="C25" s="46" t="s">
        <v>96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2:15" s="16" customFormat="1" ht="24.95" customHeight="1" x14ac:dyDescent="0.25">
      <c r="B26" s="60"/>
      <c r="C26" s="46" t="s">
        <v>97</v>
      </c>
      <c r="D26" s="47">
        <v>77</v>
      </c>
      <c r="E26" s="47">
        <v>52</v>
      </c>
      <c r="F26" s="47">
        <f>E26+D26</f>
        <v>129</v>
      </c>
      <c r="G26" s="47"/>
      <c r="H26" s="47"/>
      <c r="I26" s="47">
        <f>H26+G26</f>
        <v>0</v>
      </c>
      <c r="J26" s="47"/>
      <c r="K26" s="47"/>
      <c r="L26" s="47"/>
      <c r="M26" s="47">
        <f>7-1</f>
        <v>6</v>
      </c>
      <c r="N26" s="47">
        <f>3+1</f>
        <v>4</v>
      </c>
      <c r="O26" s="47">
        <f>N26+M26</f>
        <v>10</v>
      </c>
    </row>
    <row r="27" spans="2:15" s="16" customFormat="1" ht="24.95" customHeight="1" x14ac:dyDescent="0.25">
      <c r="B27" s="60" t="s">
        <v>98</v>
      </c>
      <c r="C27" s="46" t="s">
        <v>93</v>
      </c>
      <c r="D27" s="47">
        <f>1+26</f>
        <v>27</v>
      </c>
      <c r="E27" s="47">
        <v>59</v>
      </c>
      <c r="F27" s="47">
        <f>E27+D27</f>
        <v>86</v>
      </c>
      <c r="G27" s="47"/>
      <c r="H27" s="47"/>
      <c r="I27" s="47"/>
      <c r="J27" s="47"/>
      <c r="K27" s="47"/>
      <c r="L27" s="47"/>
      <c r="M27" s="47"/>
      <c r="N27" s="47"/>
      <c r="O27" s="47"/>
    </row>
    <row r="28" spans="2:15" s="16" customFormat="1" ht="24.95" customHeight="1" x14ac:dyDescent="0.25">
      <c r="B28" s="60"/>
      <c r="C28" s="46" t="s">
        <v>94</v>
      </c>
      <c r="D28" s="47">
        <v>12</v>
      </c>
      <c r="E28" s="47">
        <f>8-1</f>
        <v>7</v>
      </c>
      <c r="F28" s="47">
        <f t="shared" ref="F28:F34" si="3">E28+D28</f>
        <v>19</v>
      </c>
      <c r="G28" s="47"/>
      <c r="H28" s="47"/>
      <c r="I28" s="47"/>
      <c r="J28" s="47"/>
      <c r="K28" s="47"/>
      <c r="L28" s="47"/>
      <c r="M28" s="47"/>
      <c r="N28" s="47"/>
      <c r="O28" s="47">
        <f>M28+N28</f>
        <v>0</v>
      </c>
    </row>
    <row r="29" spans="2:15" s="16" customFormat="1" ht="24.95" customHeight="1" x14ac:dyDescent="0.25">
      <c r="B29" s="60"/>
      <c r="C29" s="46" t="s">
        <v>95</v>
      </c>
      <c r="D29" s="47">
        <v>1</v>
      </c>
      <c r="E29" s="47">
        <v>4</v>
      </c>
      <c r="F29" s="47">
        <f t="shared" si="3"/>
        <v>5</v>
      </c>
      <c r="G29" s="47"/>
      <c r="H29" s="47"/>
      <c r="I29" s="47"/>
      <c r="J29" s="47"/>
      <c r="K29" s="47"/>
      <c r="L29" s="47"/>
      <c r="M29" s="47"/>
      <c r="N29" s="47"/>
      <c r="O29" s="47"/>
    </row>
    <row r="30" spans="2:15" s="16" customFormat="1" ht="24.95" customHeight="1" x14ac:dyDescent="0.25">
      <c r="B30" s="60"/>
      <c r="C30" s="46" t="s">
        <v>99</v>
      </c>
      <c r="D30" s="47">
        <v>82</v>
      </c>
      <c r="E30" s="47">
        <v>186</v>
      </c>
      <c r="F30" s="47">
        <f t="shared" si="3"/>
        <v>268</v>
      </c>
      <c r="G30" s="47"/>
      <c r="H30" s="47"/>
      <c r="I30" s="47"/>
      <c r="J30" s="47"/>
      <c r="K30" s="47"/>
      <c r="L30" s="47"/>
      <c r="M30" s="47">
        <v>0</v>
      </c>
      <c r="N30" s="47">
        <v>1</v>
      </c>
      <c r="O30" s="47">
        <f>N30+M30</f>
        <v>1</v>
      </c>
    </row>
    <row r="31" spans="2:15" s="16" customFormat="1" ht="24.95" customHeight="1" x14ac:dyDescent="0.25">
      <c r="B31" s="58" t="s">
        <v>100</v>
      </c>
      <c r="C31" s="46" t="s">
        <v>99</v>
      </c>
      <c r="D31" s="47">
        <v>8</v>
      </c>
      <c r="E31" s="47"/>
      <c r="F31" s="47">
        <f t="shared" si="3"/>
        <v>8</v>
      </c>
      <c r="G31" s="47"/>
      <c r="H31" s="47"/>
      <c r="I31" s="47"/>
      <c r="J31" s="47"/>
      <c r="K31" s="47"/>
      <c r="L31" s="47"/>
      <c r="M31" s="47"/>
      <c r="N31" s="47"/>
      <c r="O31" s="47"/>
    </row>
    <row r="32" spans="2:15" s="16" customFormat="1" ht="24.95" customHeight="1" x14ac:dyDescent="0.25">
      <c r="B32" s="58"/>
      <c r="C32" s="46" t="s">
        <v>101</v>
      </c>
      <c r="D32" s="47">
        <v>108</v>
      </c>
      <c r="E32" s="47">
        <v>4</v>
      </c>
      <c r="F32" s="47">
        <f t="shared" si="3"/>
        <v>112</v>
      </c>
      <c r="G32" s="47"/>
      <c r="H32" s="47"/>
      <c r="I32" s="47">
        <f>H32+G32</f>
        <v>0</v>
      </c>
      <c r="J32" s="47"/>
      <c r="K32" s="47"/>
      <c r="L32" s="47"/>
      <c r="M32" s="47"/>
      <c r="N32" s="47"/>
      <c r="O32" s="47"/>
    </row>
    <row r="33" spans="2:15" s="16" customFormat="1" ht="24.95" customHeight="1" x14ac:dyDescent="0.25">
      <c r="B33" s="58"/>
      <c r="C33" s="46" t="s">
        <v>102</v>
      </c>
      <c r="D33" s="47">
        <v>59</v>
      </c>
      <c r="E33" s="47">
        <v>17</v>
      </c>
      <c r="F33" s="47">
        <f t="shared" si="3"/>
        <v>76</v>
      </c>
      <c r="G33" s="47">
        <v>1</v>
      </c>
      <c r="H33" s="47"/>
      <c r="I33" s="47">
        <f>H33+G33</f>
        <v>1</v>
      </c>
      <c r="J33" s="47"/>
      <c r="K33" s="47"/>
      <c r="L33" s="47"/>
      <c r="M33" s="47">
        <v>1</v>
      </c>
      <c r="N33" s="47"/>
      <c r="O33" s="47">
        <f>N33+M33</f>
        <v>1</v>
      </c>
    </row>
    <row r="34" spans="2:15" s="16" customFormat="1" ht="24.95" customHeight="1" x14ac:dyDescent="0.25">
      <c r="B34" s="58"/>
      <c r="C34" s="46" t="s">
        <v>103</v>
      </c>
      <c r="D34" s="47">
        <f>283-17</f>
        <v>266</v>
      </c>
      <c r="E34" s="47">
        <v>23</v>
      </c>
      <c r="F34" s="47">
        <f t="shared" si="3"/>
        <v>289</v>
      </c>
      <c r="G34" s="47">
        <v>17</v>
      </c>
      <c r="H34" s="47"/>
      <c r="I34" s="47">
        <f>G34+H34</f>
        <v>17</v>
      </c>
      <c r="J34" s="47"/>
      <c r="K34" s="47"/>
      <c r="L34" s="47"/>
      <c r="M34" s="47"/>
      <c r="N34" s="47"/>
      <c r="O34" s="47">
        <f>N34+M34</f>
        <v>0</v>
      </c>
    </row>
    <row r="35" spans="2:15" ht="27" customHeight="1" x14ac:dyDescent="0.25">
      <c r="B35" s="61" t="s">
        <v>2</v>
      </c>
      <c r="C35" s="61"/>
      <c r="D35" s="49">
        <f>SUM(D6:D34)</f>
        <v>1068</v>
      </c>
      <c r="E35" s="49">
        <f>SUM(E6:E34)</f>
        <v>794</v>
      </c>
      <c r="F35" s="49">
        <f>SUM(F6:F34)+19</f>
        <v>1862</v>
      </c>
      <c r="G35" s="49">
        <f t="shared" ref="G35:N35" si="4">SUM(G6:G34)</f>
        <v>127</v>
      </c>
      <c r="H35" s="49">
        <f t="shared" si="4"/>
        <v>266</v>
      </c>
      <c r="I35" s="49">
        <f>SUM(I6:I34)</f>
        <v>393</v>
      </c>
      <c r="J35" s="49"/>
      <c r="K35" s="49"/>
      <c r="L35" s="49"/>
      <c r="M35" s="49">
        <f t="shared" si="4"/>
        <v>8</v>
      </c>
      <c r="N35" s="49">
        <f t="shared" si="4"/>
        <v>8</v>
      </c>
      <c r="O35" s="49">
        <f>SUM(O6:O34)</f>
        <v>16</v>
      </c>
    </row>
    <row r="36" spans="2:15" ht="23.25" customHeight="1" x14ac:dyDescent="0.25">
      <c r="B36" s="50"/>
      <c r="C36" s="50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</row>
    <row r="37" spans="2:15" ht="23.25" customHeight="1" x14ac:dyDescent="0.25">
      <c r="B37" s="52" t="s">
        <v>104</v>
      </c>
      <c r="C37" s="50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</row>
    <row r="38" spans="2:15" x14ac:dyDescent="0.25">
      <c r="B38" s="53"/>
    </row>
  </sheetData>
  <mergeCells count="15">
    <mergeCell ref="B35:C35"/>
    <mergeCell ref="B14:B17"/>
    <mergeCell ref="B27:B30"/>
    <mergeCell ref="B31:B34"/>
    <mergeCell ref="B18:B19"/>
    <mergeCell ref="B20:B26"/>
    <mergeCell ref="B11:B13"/>
    <mergeCell ref="M3:O3"/>
    <mergeCell ref="B6:B7"/>
    <mergeCell ref="B8:B10"/>
    <mergeCell ref="B3:B5"/>
    <mergeCell ref="C3:C5"/>
    <mergeCell ref="D3:F3"/>
    <mergeCell ref="G3:I3"/>
    <mergeCell ref="J3:L3"/>
  </mergeCells>
  <hyperlinks>
    <hyperlink ref="B38" location="_ftnref3" display="_ftnref3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Internal UG registrations</vt:lpstr>
      <vt:lpstr>External</vt:lpstr>
      <vt:lpstr>Postgraduate</vt:lpstr>
      <vt:lpstr>Graduate Output Internal</vt:lpstr>
      <vt:lpstr>Academic Staff</vt:lpstr>
      <vt:lpstr>Total Staff</vt:lpstr>
      <vt:lpstr>'Internal UG registrations'!_Toc105659277</vt:lpstr>
      <vt:lpstr>'Academic Staff'!_Toc71115300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2022-08-02T04:00:13Z</dcterms:created>
  <dcterms:modified xsi:type="dcterms:W3CDTF">2022-08-02T05:29:20Z</dcterms:modified>
</cp:coreProperties>
</file>