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\Desktop\Heston Calibration Finalized\"/>
    </mc:Choice>
  </mc:AlternateContent>
  <xr:revisionPtr revIDLastSave="0" documentId="13_ncr:1_{CF5092A9-850D-4EF3-BE09-887B0F9EBB95}" xr6:coauthVersionLast="40" xr6:coauthVersionMax="40" xr10:uidLastSave="{00000000-0000-0000-0000-000000000000}"/>
  <bookViews>
    <workbookView xWindow="0" yWindow="0" windowWidth="19200" windowHeight="7440" xr2:uid="{00000000-000D-0000-FFFF-FFFF00000000}"/>
  </bookViews>
  <sheets>
    <sheet name="12_18_20 (2year) call" sheetId="2" r:id="rId1"/>
    <sheet name="12_20_19 (1year) cal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6" i="3"/>
  <c r="I5" i="3"/>
  <c r="I4" i="3"/>
  <c r="O3" i="3"/>
  <c r="J12" i="3" s="1"/>
  <c r="K12" i="3" s="1"/>
  <c r="L12" i="3" s="1"/>
  <c r="I3" i="3"/>
  <c r="J6" i="2"/>
  <c r="K6" i="2" s="1"/>
  <c r="L6" i="2" s="1"/>
  <c r="J10" i="2"/>
  <c r="K10" i="2" s="1"/>
  <c r="L10" i="2" s="1"/>
  <c r="J14" i="2"/>
  <c r="K14" i="2" s="1"/>
  <c r="L14" i="2" s="1"/>
  <c r="J18" i="2"/>
  <c r="K18" i="2" s="1"/>
  <c r="L18" i="2" s="1"/>
  <c r="J22" i="2"/>
  <c r="K22" i="2" s="1"/>
  <c r="L22" i="2" s="1"/>
  <c r="O3" i="2"/>
  <c r="I4" i="2"/>
  <c r="J4" i="2" s="1"/>
  <c r="K4" i="2" s="1"/>
  <c r="L4" i="2" s="1"/>
  <c r="I5" i="2"/>
  <c r="J5" i="2" s="1"/>
  <c r="K5" i="2" s="1"/>
  <c r="L5" i="2" s="1"/>
  <c r="I6" i="2"/>
  <c r="I7" i="2"/>
  <c r="J7" i="2" s="1"/>
  <c r="K7" i="2" s="1"/>
  <c r="L7" i="2" s="1"/>
  <c r="I8" i="2"/>
  <c r="J8" i="2" s="1"/>
  <c r="K8" i="2" s="1"/>
  <c r="L8" i="2" s="1"/>
  <c r="I9" i="2"/>
  <c r="J9" i="2" s="1"/>
  <c r="K9" i="2" s="1"/>
  <c r="L9" i="2" s="1"/>
  <c r="I10" i="2"/>
  <c r="I11" i="2"/>
  <c r="J11" i="2" s="1"/>
  <c r="K11" i="2" s="1"/>
  <c r="L11" i="2" s="1"/>
  <c r="I12" i="2"/>
  <c r="J12" i="2" s="1"/>
  <c r="K12" i="2" s="1"/>
  <c r="L12" i="2" s="1"/>
  <c r="I13" i="2"/>
  <c r="J13" i="2" s="1"/>
  <c r="K13" i="2" s="1"/>
  <c r="L13" i="2" s="1"/>
  <c r="I14" i="2"/>
  <c r="I15" i="2"/>
  <c r="J15" i="2" s="1"/>
  <c r="K15" i="2" s="1"/>
  <c r="L15" i="2" s="1"/>
  <c r="I16" i="2"/>
  <c r="J16" i="2" s="1"/>
  <c r="K16" i="2" s="1"/>
  <c r="L16" i="2" s="1"/>
  <c r="I17" i="2"/>
  <c r="J17" i="2" s="1"/>
  <c r="K17" i="2" s="1"/>
  <c r="L17" i="2" s="1"/>
  <c r="I18" i="2"/>
  <c r="I19" i="2"/>
  <c r="J19" i="2" s="1"/>
  <c r="K19" i="2" s="1"/>
  <c r="L19" i="2" s="1"/>
  <c r="I20" i="2"/>
  <c r="J20" i="2" s="1"/>
  <c r="K20" i="2" s="1"/>
  <c r="L20" i="2" s="1"/>
  <c r="I21" i="2"/>
  <c r="J21" i="2" s="1"/>
  <c r="K21" i="2" s="1"/>
  <c r="L21" i="2" s="1"/>
  <c r="I22" i="2"/>
  <c r="I3" i="2"/>
  <c r="J3" i="2" s="1"/>
  <c r="K3" i="2" s="1"/>
  <c r="L3" i="2" s="1"/>
  <c r="J26" i="3" l="1"/>
  <c r="K26" i="3" s="1"/>
  <c r="L26" i="3" s="1"/>
  <c r="J27" i="3"/>
  <c r="K27" i="3" s="1"/>
  <c r="L27" i="3" s="1"/>
  <c r="J19" i="3"/>
  <c r="K19" i="3" s="1"/>
  <c r="L19" i="3" s="1"/>
  <c r="J11" i="3"/>
  <c r="K11" i="3" s="1"/>
  <c r="L11" i="3" s="1"/>
  <c r="J5" i="3"/>
  <c r="K5" i="3" s="1"/>
  <c r="L5" i="3" s="1"/>
  <c r="J25" i="3"/>
  <c r="K25" i="3" s="1"/>
  <c r="L25" i="3" s="1"/>
  <c r="J24" i="3"/>
  <c r="K24" i="3" s="1"/>
  <c r="L24" i="3" s="1"/>
  <c r="J16" i="3"/>
  <c r="K16" i="3" s="1"/>
  <c r="L16" i="3" s="1"/>
  <c r="J8" i="3"/>
  <c r="K8" i="3" s="1"/>
  <c r="L8" i="3" s="1"/>
  <c r="J18" i="3"/>
  <c r="K18" i="3" s="1"/>
  <c r="L18" i="3" s="1"/>
  <c r="J6" i="3"/>
  <c r="K6" i="3" s="1"/>
  <c r="L6" i="3" s="1"/>
  <c r="J9" i="3"/>
  <c r="K9" i="3" s="1"/>
  <c r="L9" i="3" s="1"/>
  <c r="J23" i="3"/>
  <c r="K23" i="3" s="1"/>
  <c r="L23" i="3" s="1"/>
  <c r="J15" i="3"/>
  <c r="K15" i="3" s="1"/>
  <c r="L15" i="3" s="1"/>
  <c r="J7" i="3"/>
  <c r="K7" i="3" s="1"/>
  <c r="L7" i="3" s="1"/>
  <c r="J10" i="3"/>
  <c r="K10" i="3" s="1"/>
  <c r="L10" i="3" s="1"/>
  <c r="J22" i="3"/>
  <c r="K22" i="3" s="1"/>
  <c r="L22" i="3" s="1"/>
  <c r="J14" i="3"/>
  <c r="K14" i="3" s="1"/>
  <c r="L14" i="3" s="1"/>
  <c r="J17" i="3"/>
  <c r="K17" i="3" s="1"/>
  <c r="L17" i="3" s="1"/>
  <c r="J3" i="3"/>
  <c r="K3" i="3" s="1"/>
  <c r="L3" i="3" s="1"/>
  <c r="J21" i="3"/>
  <c r="K21" i="3" s="1"/>
  <c r="L21" i="3" s="1"/>
  <c r="J13" i="3"/>
  <c r="K13" i="3" s="1"/>
  <c r="L13" i="3" s="1"/>
  <c r="J20" i="3"/>
  <c r="K20" i="3" s="1"/>
  <c r="L20" i="3" s="1"/>
  <c r="J4" i="3"/>
  <c r="K4" i="3" s="1"/>
  <c r="L4" i="3" s="1"/>
</calcChain>
</file>

<file path=xl/sharedStrings.xml><?xml version="1.0" encoding="utf-8"?>
<sst xmlns="http://schemas.openxmlformats.org/spreadsheetml/2006/main" count="81" uniqueCount="64">
  <si>
    <t>Strike</t>
  </si>
  <si>
    <t>Ticker</t>
  </si>
  <si>
    <t>Mid</t>
  </si>
  <si>
    <t>Last</t>
  </si>
  <si>
    <t>IVM</t>
  </si>
  <si>
    <t>Volm</t>
  </si>
  <si>
    <t>sDM</t>
  </si>
  <si>
    <t>VL</t>
  </si>
  <si>
    <t>18-Dec-20 (760d); CSize 10</t>
  </si>
  <si>
    <t>SMI 12/18/20 C7000</t>
  </si>
  <si>
    <t>SMI 12/18/20 C7200</t>
  </si>
  <si>
    <t>SMI 12/18/20 C7400</t>
  </si>
  <si>
    <t>SMI 12/18/20 C7600</t>
  </si>
  <si>
    <t>SMI 12/18/20 C7800</t>
  </si>
  <si>
    <t>SMI 12/18/20 C8000</t>
  </si>
  <si>
    <t>SMI 12/18/20 C8200</t>
  </si>
  <si>
    <t>SMI 12/18/20 C8400</t>
  </si>
  <si>
    <t>SMI 12/18/20 C8600</t>
  </si>
  <si>
    <t>SMI 12/18/20 C8700</t>
  </si>
  <si>
    <t>SMI 12/18/20 C8800</t>
  </si>
  <si>
    <t>SMI 12/18/20 C9000</t>
  </si>
  <si>
    <t>SMI 12/18/20 C9200</t>
  </si>
  <si>
    <t>SMI 12/18/20 C9400</t>
  </si>
  <si>
    <t>SMI 12/18/20 C9600</t>
  </si>
  <si>
    <t>SMI 12/18/20 C9800</t>
  </si>
  <si>
    <t>SMI 12/18/20 C10000</t>
  </si>
  <si>
    <t>SMI 12/18/20 C10200</t>
  </si>
  <si>
    <t>SMI 12/18/20 C10400</t>
  </si>
  <si>
    <t>SMI 12/18/20 C11000</t>
  </si>
  <si>
    <t>d2</t>
  </si>
  <si>
    <t>d1</t>
  </si>
  <si>
    <t>BS call price</t>
  </si>
  <si>
    <t>S_0</t>
  </si>
  <si>
    <t>r</t>
  </si>
  <si>
    <t>T</t>
  </si>
  <si>
    <t>From Bloomberg</t>
  </si>
  <si>
    <t>From https://www.investing.com/rates-bonds/switzerland-2-year-bond-yield</t>
  </si>
  <si>
    <t>20-Dec-19 (396d); CSize 10</t>
  </si>
  <si>
    <t>SMI 12/20/19 C7600</t>
  </si>
  <si>
    <t>SMI 12/20/19 C7800</t>
  </si>
  <si>
    <t>SMI 12/20/19 C8000</t>
  </si>
  <si>
    <t>SMI 12/20/19 C8100</t>
  </si>
  <si>
    <t>SMI 12/20/19 C8200</t>
  </si>
  <si>
    <t>SMI 12/20/19 C8300</t>
  </si>
  <si>
    <t>SMI 12/20/19 C8400</t>
  </si>
  <si>
    <t>SMI 12/20/19 C8500</t>
  </si>
  <si>
    <t>SMI 12/20/19 C8600</t>
  </si>
  <si>
    <t>SMI 12/20/19 C8700</t>
  </si>
  <si>
    <t>SMI 12/20/19 C8800</t>
  </si>
  <si>
    <t>SMI 12/20/19 C8900</t>
  </si>
  <si>
    <t>SMI 12/20/19 C9000</t>
  </si>
  <si>
    <t>SMI 12/20/19 C9100</t>
  </si>
  <si>
    <t>SMI 12/20/19 C9200</t>
  </si>
  <si>
    <t>SMI 12/20/19 C9300</t>
  </si>
  <si>
    <t>SMI 12/20/19 C9400</t>
  </si>
  <si>
    <t>SMI 12/20/19 C9500</t>
  </si>
  <si>
    <t>SMI 12/20/19 C9600</t>
  </si>
  <si>
    <t>SMI 12/20/19 C9700</t>
  </si>
  <si>
    <t>SMI 12/20/19 C9800</t>
  </si>
  <si>
    <t>SMI 12/20/19 C9900</t>
  </si>
  <si>
    <t>SMI 12/20/19 C10000</t>
  </si>
  <si>
    <t>SMI 12/20/19 C10200</t>
  </si>
  <si>
    <t>SMI 12/20/19 C11000</t>
  </si>
  <si>
    <t>From https://www.investing.com/rates-bonds/switzerland-1-year-bond-yield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</si>
</sst>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1" fillId="33" borderId="0" xfId="26" applyNumberFormat="1" applyFont="1" applyFill="1" applyBorder="1" applyAlignment="1" applyProtection="1"/>
    <xf numFmtId="0" fontId="0" fillId="0" borderId="10" xfId="0" applyBorder="1"/>
    <xf numFmtId="0" fontId="1" fillId="33" borderId="13" xfId="26" applyNumberFormat="1" applyFont="1" applyFill="1" applyBorder="1" applyAlignment="1" applyProtection="1"/>
    <xf numFmtId="0" fontId="1" fillId="33" borderId="14" xfId="26" applyNumberFormat="1" applyFont="1" applyFill="1" applyBorder="1" applyAlignment="1" applyProtection="1"/>
    <xf numFmtId="0" fontId="1" fillId="33" borderId="15" xfId="26" applyNumberFormat="1" applyFont="1" applyFill="1" applyBorder="1" applyAlignment="1" applyProtection="1"/>
    <xf numFmtId="14" fontId="0" fillId="0" borderId="0" xfId="0" applyNumberFormat="1"/>
    <xf numFmtId="0" fontId="0" fillId="0" borderId="0" xfId="0" applyFill="1" applyBorder="1"/>
    <xf numFmtId="0" fontId="0" fillId="0" borderId="12" xfId="0" applyNumberFormat="1" applyBorder="1"/>
    <xf numFmtId="0" fontId="0" fillId="0" borderId="11" xfId="0" applyNumberFormat="1" applyBorder="1"/>
    <xf numFmtId="0" fontId="19" fillId="0" borderId="0" xfId="26" applyNumberFormat="1" applyFont="1" applyFill="1" applyBorder="1" applyAlignment="1" applyProtection="1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 BS call price (2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'12_18_20 (2year) call'!$I$3:$I$22</c:f>
              <c:numCache>
                <c:formatCode>General</c:formatCode>
                <c:ptCount val="20"/>
                <c:pt idx="0">
                  <c:v>7000</c:v>
                </c:pt>
                <c:pt idx="1">
                  <c:v>7200</c:v>
                </c:pt>
                <c:pt idx="2">
                  <c:v>7400</c:v>
                </c:pt>
                <c:pt idx="3">
                  <c:v>7600</c:v>
                </c:pt>
                <c:pt idx="4">
                  <c:v>7800</c:v>
                </c:pt>
                <c:pt idx="5">
                  <c:v>8000</c:v>
                </c:pt>
                <c:pt idx="6">
                  <c:v>8200</c:v>
                </c:pt>
                <c:pt idx="7">
                  <c:v>8400</c:v>
                </c:pt>
                <c:pt idx="8">
                  <c:v>8600</c:v>
                </c:pt>
                <c:pt idx="9">
                  <c:v>8700</c:v>
                </c:pt>
                <c:pt idx="10">
                  <c:v>8800</c:v>
                </c:pt>
                <c:pt idx="11">
                  <c:v>9000</c:v>
                </c:pt>
                <c:pt idx="12">
                  <c:v>9200</c:v>
                </c:pt>
                <c:pt idx="13">
                  <c:v>9400</c:v>
                </c:pt>
                <c:pt idx="14">
                  <c:v>9600</c:v>
                </c:pt>
                <c:pt idx="15">
                  <c:v>9800</c:v>
                </c:pt>
                <c:pt idx="16">
                  <c:v>10000</c:v>
                </c:pt>
                <c:pt idx="17">
                  <c:v>10200</c:v>
                </c:pt>
                <c:pt idx="18">
                  <c:v>10400</c:v>
                </c:pt>
                <c:pt idx="19">
                  <c:v>11000</c:v>
                </c:pt>
              </c:numCache>
            </c:numRef>
          </c:cat>
          <c:val>
            <c:numRef>
              <c:f>'12_18_20 (2year) call'!$L$3:$L$22</c:f>
              <c:numCache>
                <c:formatCode>General</c:formatCode>
                <c:ptCount val="20"/>
                <c:pt idx="0">
                  <c:v>1935.3516860342133</c:v>
                </c:pt>
                <c:pt idx="1">
                  <c:v>1766.0180664493591</c:v>
                </c:pt>
                <c:pt idx="2">
                  <c:v>1603.3084415411677</c:v>
                </c:pt>
                <c:pt idx="3">
                  <c:v>1444.5742098219225</c:v>
                </c:pt>
                <c:pt idx="4">
                  <c:v>1295.0434638927854</c:v>
                </c:pt>
                <c:pt idx="5">
                  <c:v>1152.2114404448266</c:v>
                </c:pt>
                <c:pt idx="6">
                  <c:v>1016.4259831258742</c:v>
                </c:pt>
                <c:pt idx="7">
                  <c:v>890.10689017249024</c:v>
                </c:pt>
                <c:pt idx="8">
                  <c:v>772.40363991825961</c:v>
                </c:pt>
                <c:pt idx="9">
                  <c:v>717.04272677395102</c:v>
                </c:pt>
                <c:pt idx="10">
                  <c:v>664.9704146475915</c:v>
                </c:pt>
                <c:pt idx="11">
                  <c:v>566.81491240920968</c:v>
                </c:pt>
                <c:pt idx="12">
                  <c:v>483.71034278950583</c:v>
                </c:pt>
                <c:pt idx="13">
                  <c:v>408.58193345082509</c:v>
                </c:pt>
                <c:pt idx="14">
                  <c:v>340.52989731540538</c:v>
                </c:pt>
                <c:pt idx="15">
                  <c:v>282.40344736236602</c:v>
                </c:pt>
                <c:pt idx="16">
                  <c:v>233.68640093515501</c:v>
                </c:pt>
                <c:pt idx="17">
                  <c:v>192.87253379573576</c:v>
                </c:pt>
                <c:pt idx="18">
                  <c:v>158.6118265201701</c:v>
                </c:pt>
                <c:pt idx="19">
                  <c:v>84.562672847932618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1-4F33-BE86-402D6F89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28287"/>
        <c:axId val="1803499423"/>
      </c:lineChart>
      <c:catAx>
        <c:axId val="17980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99423"/>
        <c:crosses val="autoZero"/>
        <c:auto val="1"/>
        <c:lblAlgn val="ctr"/>
        <c:lblOffset val="100"/>
        <c:noMultiLvlLbl val="0"/>
      </c:catAx>
      <c:valAx>
        <c:axId val="1803499423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</a:t>
                </a:r>
                <a:r>
                  <a:rPr lang="en-US" baseline="0"/>
                  <a:t> call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 Imp vol (2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Implied Volatility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'12_18_20 (2year) call'!$I$3:$I$22</c:f>
              <c:numCache>
                <c:formatCode>General</c:formatCode>
                <c:ptCount val="20"/>
                <c:pt idx="0">
                  <c:v>7000</c:v>
                </c:pt>
                <c:pt idx="1">
                  <c:v>7200</c:v>
                </c:pt>
                <c:pt idx="2">
                  <c:v>7400</c:v>
                </c:pt>
                <c:pt idx="3">
                  <c:v>7600</c:v>
                </c:pt>
                <c:pt idx="4">
                  <c:v>7800</c:v>
                </c:pt>
                <c:pt idx="5">
                  <c:v>8000</c:v>
                </c:pt>
                <c:pt idx="6">
                  <c:v>8200</c:v>
                </c:pt>
                <c:pt idx="7">
                  <c:v>8400</c:v>
                </c:pt>
                <c:pt idx="8">
                  <c:v>8600</c:v>
                </c:pt>
                <c:pt idx="9">
                  <c:v>8700</c:v>
                </c:pt>
                <c:pt idx="10">
                  <c:v>8800</c:v>
                </c:pt>
                <c:pt idx="11">
                  <c:v>9000</c:v>
                </c:pt>
                <c:pt idx="12">
                  <c:v>9200</c:v>
                </c:pt>
                <c:pt idx="13">
                  <c:v>9400</c:v>
                </c:pt>
                <c:pt idx="14">
                  <c:v>9600</c:v>
                </c:pt>
                <c:pt idx="15">
                  <c:v>9800</c:v>
                </c:pt>
                <c:pt idx="16">
                  <c:v>10000</c:v>
                </c:pt>
                <c:pt idx="17">
                  <c:v>10200</c:v>
                </c:pt>
                <c:pt idx="18">
                  <c:v>10400</c:v>
                </c:pt>
                <c:pt idx="19">
                  <c:v>11000</c:v>
                </c:pt>
              </c:numCache>
            </c:numRef>
          </c:cat>
          <c:val>
            <c:numRef>
              <c:f>'12_18_20 (2year) call'!$E$3:$E$22</c:f>
              <c:numCache>
                <c:formatCode>General</c:formatCode>
                <c:ptCount val="20"/>
                <c:pt idx="0">
                  <c:v>17.6365661621094</c:v>
                </c:pt>
                <c:pt idx="1">
                  <c:v>17.106775283813501</c:v>
                </c:pt>
                <c:pt idx="2">
                  <c:v>16.6424160003662</c:v>
                </c:pt>
                <c:pt idx="3">
                  <c:v>16.154067993164102</c:v>
                </c:pt>
                <c:pt idx="4">
                  <c:v>15.754230499267599</c:v>
                </c:pt>
                <c:pt idx="5">
                  <c:v>15.3625144958496</c:v>
                </c:pt>
                <c:pt idx="6">
                  <c:v>14.974369049072299</c:v>
                </c:pt>
                <c:pt idx="7">
                  <c:v>14.6276741027832</c:v>
                </c:pt>
                <c:pt idx="8">
                  <c:v>14.2932434082031</c:v>
                </c:pt>
                <c:pt idx="9">
                  <c:v>14.1330680847168</c:v>
                </c:pt>
                <c:pt idx="10">
                  <c:v>13.995047569274901</c:v>
                </c:pt>
                <c:pt idx="11">
                  <c:v>13.707847595214799</c:v>
                </c:pt>
                <c:pt idx="12">
                  <c:v>13.542863845825201</c:v>
                </c:pt>
                <c:pt idx="13">
                  <c:v>13.3660440444946</c:v>
                </c:pt>
                <c:pt idx="14">
                  <c:v>13.162661552429199</c:v>
                </c:pt>
                <c:pt idx="15">
                  <c:v>12.999742507934601</c:v>
                </c:pt>
                <c:pt idx="16">
                  <c:v>12.882843971252401</c:v>
                </c:pt>
                <c:pt idx="17">
                  <c:v>12.7974395751953</c:v>
                </c:pt>
                <c:pt idx="18">
                  <c:v>12.730551719665501</c:v>
                </c:pt>
                <c:pt idx="19">
                  <c:v>12.5298862457275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0-4FF1-8054-9C416600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28287"/>
        <c:axId val="1803499423"/>
      </c:lineChart>
      <c:catAx>
        <c:axId val="17980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99423"/>
        <c:crosses val="autoZero"/>
        <c:auto val="1"/>
        <c:lblAlgn val="ctr"/>
        <c:lblOffset val="100"/>
        <c:noMultiLvlLbl val="0"/>
      </c:catAx>
      <c:valAx>
        <c:axId val="1803499423"/>
        <c:scaling>
          <c:orientation val="minMax"/>
          <c:max val="18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</a:t>
                </a:r>
                <a:r>
                  <a:rPr lang="en-US" baseline="0"/>
                  <a:t> vol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 BS call price (1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BS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'12_20_19 (1year) call'!$I$3:$I$27</c:f>
              <c:numCache>
                <c:formatCode>General</c:formatCode>
                <c:ptCount val="25"/>
                <c:pt idx="0">
                  <c:v>7600</c:v>
                </c:pt>
                <c:pt idx="1">
                  <c:v>7800</c:v>
                </c:pt>
                <c:pt idx="2">
                  <c:v>8000</c:v>
                </c:pt>
                <c:pt idx="3">
                  <c:v>8100</c:v>
                </c:pt>
                <c:pt idx="4">
                  <c:v>8200</c:v>
                </c:pt>
                <c:pt idx="5">
                  <c:v>8300</c:v>
                </c:pt>
                <c:pt idx="6">
                  <c:v>8400</c:v>
                </c:pt>
                <c:pt idx="7">
                  <c:v>8500</c:v>
                </c:pt>
                <c:pt idx="8">
                  <c:v>8600</c:v>
                </c:pt>
                <c:pt idx="9">
                  <c:v>8700</c:v>
                </c:pt>
                <c:pt idx="10">
                  <c:v>8800</c:v>
                </c:pt>
                <c:pt idx="11">
                  <c:v>8900</c:v>
                </c:pt>
                <c:pt idx="12">
                  <c:v>9000</c:v>
                </c:pt>
                <c:pt idx="13">
                  <c:v>9100</c:v>
                </c:pt>
                <c:pt idx="14">
                  <c:v>9200</c:v>
                </c:pt>
                <c:pt idx="15">
                  <c:v>9300</c:v>
                </c:pt>
                <c:pt idx="16">
                  <c:v>9400</c:v>
                </c:pt>
                <c:pt idx="17">
                  <c:v>9500</c:v>
                </c:pt>
                <c:pt idx="18">
                  <c:v>9600</c:v>
                </c:pt>
                <c:pt idx="19">
                  <c:v>9700</c:v>
                </c:pt>
                <c:pt idx="20">
                  <c:v>9800</c:v>
                </c:pt>
                <c:pt idx="21">
                  <c:v>9900</c:v>
                </c:pt>
                <c:pt idx="22">
                  <c:v>10000</c:v>
                </c:pt>
                <c:pt idx="23">
                  <c:v>10200</c:v>
                </c:pt>
                <c:pt idx="24">
                  <c:v>11000</c:v>
                </c:pt>
              </c:numCache>
            </c:numRef>
          </c:cat>
          <c:val>
            <c:numRef>
              <c:f>'12_20_19 (1year) call'!$L$3:$L$27</c:f>
              <c:numCache>
                <c:formatCode>General</c:formatCode>
                <c:ptCount val="25"/>
                <c:pt idx="0">
                  <c:v>1338.3826862527239</c:v>
                </c:pt>
                <c:pt idx="1">
                  <c:v>1173.0131950415698</c:v>
                </c:pt>
                <c:pt idx="2">
                  <c:v>1015.3633110539677</c:v>
                </c:pt>
                <c:pt idx="3">
                  <c:v>939.7442521089024</c:v>
                </c:pt>
                <c:pt idx="4">
                  <c:v>866.5471285430267</c:v>
                </c:pt>
                <c:pt idx="5">
                  <c:v>795.92598216781971</c:v>
                </c:pt>
                <c:pt idx="6">
                  <c:v>728.07814620942554</c:v>
                </c:pt>
                <c:pt idx="7">
                  <c:v>663.39814941240638</c:v>
                </c:pt>
                <c:pt idx="8">
                  <c:v>601.88554742487395</c:v>
                </c:pt>
                <c:pt idx="9">
                  <c:v>544.43987138227658</c:v>
                </c:pt>
                <c:pt idx="10">
                  <c:v>490.63761908188735</c:v>
                </c:pt>
                <c:pt idx="11">
                  <c:v>435.34927971266916</c:v>
                </c:pt>
                <c:pt idx="12">
                  <c:v>391.99849443351559</c:v>
                </c:pt>
                <c:pt idx="13">
                  <c:v>347.5564527733045</c:v>
                </c:pt>
                <c:pt idx="14">
                  <c:v>307.67667661899895</c:v>
                </c:pt>
                <c:pt idx="15">
                  <c:v>269.36530345265237</c:v>
                </c:pt>
                <c:pt idx="16">
                  <c:v>234.08824554801231</c:v>
                </c:pt>
                <c:pt idx="17">
                  <c:v>206.5041272102535</c:v>
                </c:pt>
                <c:pt idx="18">
                  <c:v>179.18958996195806</c:v>
                </c:pt>
                <c:pt idx="19">
                  <c:v>154.44213437346912</c:v>
                </c:pt>
                <c:pt idx="20">
                  <c:v>130.29096423071815</c:v>
                </c:pt>
                <c:pt idx="21">
                  <c:v>113.52815153220376</c:v>
                </c:pt>
                <c:pt idx="22">
                  <c:v>96.891764874710589</c:v>
                </c:pt>
                <c:pt idx="23">
                  <c:v>71.076833546590024</c:v>
                </c:pt>
                <c:pt idx="24">
                  <c:v>18.604620041647649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F-40E8-8C5C-D4EFA972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28287"/>
        <c:axId val="1803499423"/>
      </c:lineChart>
      <c:catAx>
        <c:axId val="17980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99423"/>
        <c:crosses val="autoZero"/>
        <c:auto val="1"/>
        <c:lblAlgn val="ctr"/>
        <c:lblOffset val="100"/>
        <c:noMultiLvlLbl val="0"/>
      </c:catAx>
      <c:valAx>
        <c:axId val="1803499423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</a:t>
                </a:r>
                <a:r>
                  <a:rPr lang="en-US" baseline="0"/>
                  <a:t> call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 imp</a:t>
            </a:r>
            <a:r>
              <a:rPr lang="en-US" baseline="0"/>
              <a:t> vol (1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Implied volatility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'12_20_19 (1year) call'!$I$3:$I$27</c:f>
              <c:numCache>
                <c:formatCode>General</c:formatCode>
                <c:ptCount val="25"/>
                <c:pt idx="0">
                  <c:v>7600</c:v>
                </c:pt>
                <c:pt idx="1">
                  <c:v>7800</c:v>
                </c:pt>
                <c:pt idx="2">
                  <c:v>8000</c:v>
                </c:pt>
                <c:pt idx="3">
                  <c:v>8100</c:v>
                </c:pt>
                <c:pt idx="4">
                  <c:v>8200</c:v>
                </c:pt>
                <c:pt idx="5">
                  <c:v>8300</c:v>
                </c:pt>
                <c:pt idx="6">
                  <c:v>8400</c:v>
                </c:pt>
                <c:pt idx="7">
                  <c:v>8500</c:v>
                </c:pt>
                <c:pt idx="8">
                  <c:v>8600</c:v>
                </c:pt>
                <c:pt idx="9">
                  <c:v>8700</c:v>
                </c:pt>
                <c:pt idx="10">
                  <c:v>8800</c:v>
                </c:pt>
                <c:pt idx="11">
                  <c:v>8900</c:v>
                </c:pt>
                <c:pt idx="12">
                  <c:v>9000</c:v>
                </c:pt>
                <c:pt idx="13">
                  <c:v>9100</c:v>
                </c:pt>
                <c:pt idx="14">
                  <c:v>9200</c:v>
                </c:pt>
                <c:pt idx="15">
                  <c:v>9300</c:v>
                </c:pt>
                <c:pt idx="16">
                  <c:v>9400</c:v>
                </c:pt>
                <c:pt idx="17">
                  <c:v>9500</c:v>
                </c:pt>
                <c:pt idx="18">
                  <c:v>9600</c:v>
                </c:pt>
                <c:pt idx="19">
                  <c:v>9700</c:v>
                </c:pt>
                <c:pt idx="20">
                  <c:v>9800</c:v>
                </c:pt>
                <c:pt idx="21">
                  <c:v>9900</c:v>
                </c:pt>
                <c:pt idx="22">
                  <c:v>10000</c:v>
                </c:pt>
                <c:pt idx="23">
                  <c:v>10200</c:v>
                </c:pt>
                <c:pt idx="24">
                  <c:v>11000</c:v>
                </c:pt>
              </c:numCache>
            </c:numRef>
          </c:cat>
          <c:val>
            <c:numRef>
              <c:f>'12_20_19 (1year) call'!$E$3:$E$27</c:f>
              <c:numCache>
                <c:formatCode>General</c:formatCode>
                <c:ptCount val="25"/>
                <c:pt idx="0">
                  <c:v>17.0042228698731</c:v>
                </c:pt>
                <c:pt idx="1">
                  <c:v>16.367740631103501</c:v>
                </c:pt>
                <c:pt idx="2">
                  <c:v>15.772873878479</c:v>
                </c:pt>
                <c:pt idx="3">
                  <c:v>15.487645149231</c:v>
                </c:pt>
                <c:pt idx="4">
                  <c:v>15.2124643325806</c:v>
                </c:pt>
                <c:pt idx="5">
                  <c:v>14.9467554092407</c:v>
                </c:pt>
                <c:pt idx="6">
                  <c:v>14.691315650939901</c:v>
                </c:pt>
                <c:pt idx="7">
                  <c:v>14.4525089263916</c:v>
                </c:pt>
                <c:pt idx="8">
                  <c:v>14.225793838501</c:v>
                </c:pt>
                <c:pt idx="9">
                  <c:v>14.031701087951699</c:v>
                </c:pt>
                <c:pt idx="10">
                  <c:v>13.8554382324219</c:v>
                </c:pt>
                <c:pt idx="11">
                  <c:v>13.557370185852101</c:v>
                </c:pt>
                <c:pt idx="12">
                  <c:v>13.4963178634644</c:v>
                </c:pt>
                <c:pt idx="13">
                  <c:v>13.3218383789063</c:v>
                </c:pt>
                <c:pt idx="14">
                  <c:v>13.1868705749512</c:v>
                </c:pt>
                <c:pt idx="15">
                  <c:v>13.0087833404541</c:v>
                </c:pt>
                <c:pt idx="16">
                  <c:v>12.828131675720201</c:v>
                </c:pt>
                <c:pt idx="17">
                  <c:v>12.7908430099487</c:v>
                </c:pt>
                <c:pt idx="18">
                  <c:v>12.678370475769</c:v>
                </c:pt>
                <c:pt idx="19">
                  <c:v>12.562074661254901</c:v>
                </c:pt>
                <c:pt idx="20">
                  <c:v>12.373165130615201</c:v>
                </c:pt>
                <c:pt idx="21">
                  <c:v>12.369957923889199</c:v>
                </c:pt>
                <c:pt idx="22">
                  <c:v>12.2928171157837</c:v>
                </c:pt>
                <c:pt idx="23">
                  <c:v>12.224160194396999</c:v>
                </c:pt>
                <c:pt idx="24">
                  <c:v>12.0891199111938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1-4A49-9CEE-1FB5B67D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028287"/>
        <c:axId val="1803499423"/>
      </c:lineChart>
      <c:catAx>
        <c:axId val="17980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99423"/>
        <c:crosses val="autoZero"/>
        <c:auto val="1"/>
        <c:lblAlgn val="ctr"/>
        <c:lblOffset val="100"/>
        <c:noMultiLvlLbl val="0"/>
      </c:catAx>
      <c:valAx>
        <c:axId val="1803499423"/>
        <c:scaling>
          <c:orientation val="minMax"/>
          <c:max val="17.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</a:t>
                </a:r>
                <a:r>
                  <a:rPr lang="en-US" baseline="0"/>
                  <a:t> vol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9526</xdr:colOff>
      <xdr:row>6</xdr:row>
      <xdr:rowOff>0</xdr:rowOff>
    </xdr:from>
    <xdr:to>
      <xdr:col>15</xdr:col>
      <xdr:colOff>4686300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21</xdr:row>
      <xdr:rowOff>28575</xdr:rowOff>
    </xdr:from>
    <xdr:to>
      <xdr:col>15</xdr:col>
      <xdr:colOff>4657725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28576</xdr:colOff>
      <xdr:row>6</xdr:row>
      <xdr:rowOff>19050</xdr:rowOff>
    </xdr:from>
    <xdr:to>
      <xdr:col>15</xdr:col>
      <xdr:colOff>4010025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15</xdr:col>
      <xdr:colOff>3981449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workbookViewId="0"/>
  </sheetViews>
  <sheetFormatPr defaultRowHeight="14.5" x14ac:dyDescent="0.35"/>
  <cols>
    <col min="1" max="1" width="6.1796875" bestFit="1" customWidth="1"/>
    <col min="2" max="2" width="19.26953125" bestFit="1" customWidth="1"/>
    <col min="3" max="3" width="4.54296875" bestFit="1" customWidth="1"/>
    <col min="4" max="5" width="12" bestFit="1" customWidth="1"/>
    <col min="6" max="6" width="5.7265625" bestFit="1" customWidth="1"/>
    <col min="7" max="8" width="12" bestFit="1" customWidth="1"/>
    <col min="9" max="9" width="6.1796875" style="1" bestFit="1" customWidth="1"/>
    <col min="10" max="11" width="12.7265625" bestFit="1" customWidth="1"/>
    <col min="12" max="12" width="12" bestFit="1" customWidth="1"/>
    <col min="14" max="14" width="4" bestFit="1" customWidth="1"/>
    <col min="15" max="15" width="12" bestFit="1" customWidth="1"/>
    <col min="16" max="16" width="72" bestFit="1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0</v>
      </c>
      <c r="J1" s="2" t="s">
        <v>29</v>
      </c>
      <c r="K1" s="2" t="s">
        <v>30</v>
      </c>
      <c r="L1" s="2" t="s">
        <v>31</v>
      </c>
      <c r="N1" s="4" t="s">
        <v>32</v>
      </c>
      <c r="O1" s="3">
        <v>8812.61</v>
      </c>
      <c r="P1" s="11" t="s">
        <v>35</v>
      </c>
    </row>
    <row r="2" spans="1:16" x14ac:dyDescent="0.35">
      <c r="A2" s="12" t="s">
        <v>8</v>
      </c>
      <c r="B2" s="12"/>
      <c r="C2" s="12"/>
      <c r="D2" s="12"/>
      <c r="E2" s="12"/>
      <c r="F2" s="12"/>
      <c r="G2" s="12"/>
      <c r="H2" s="12"/>
      <c r="N2" s="5" t="s">
        <v>33</v>
      </c>
      <c r="O2" s="10">
        <v>-7.2300000000000003E-3</v>
      </c>
      <c r="P2" t="s">
        <v>36</v>
      </c>
    </row>
    <row r="3" spans="1:16" ht="15" thickBot="1" x14ac:dyDescent="0.4">
      <c r="A3">
        <v>7000</v>
      </c>
      <c r="B3" t="s">
        <v>9</v>
      </c>
      <c r="D3">
        <v>0</v>
      </c>
      <c r="E3">
        <v>17.6365661621094</v>
      </c>
      <c r="F3">
        <v>0</v>
      </c>
      <c r="G3">
        <v>0.73132020235061601</v>
      </c>
      <c r="H3">
        <v>0</v>
      </c>
      <c r="I3" s="1">
        <f>VALUE(MID($B3,FIND("C",$B3)+1,LEN($B3)-FIND("C",$B3)))</f>
        <v>7000</v>
      </c>
      <c r="J3">
        <f>(LN($O$1/$I3)+($O$2-0.5*($E3/100)^2)*$O$3)/(($E3/100)*SQRT($O$3))</f>
        <v>0.70000050998356167</v>
      </c>
      <c r="K3">
        <f>J3+($E3/100)*SQRT($O$3)</f>
        <v>0.958852806570898</v>
      </c>
      <c r="L3">
        <f>$O$1*_xlfn.NORM.S.DIST($K3,1)-$I3*EXP(-$O$2*$O$3)*_xlfn.NORM.S.DIST($J3,1)</f>
        <v>1935.3516860342133</v>
      </c>
      <c r="N3" s="6" t="s">
        <v>34</v>
      </c>
      <c r="O3" s="9">
        <f>NETWORKDAYS($O$4,$O$5)/$O$6</f>
        <v>2.1541501976284585</v>
      </c>
    </row>
    <row r="4" spans="1:16" x14ac:dyDescent="0.35">
      <c r="A4">
        <v>7200</v>
      </c>
      <c r="B4" t="s">
        <v>10</v>
      </c>
      <c r="D4">
        <v>0</v>
      </c>
      <c r="E4">
        <v>17.106775283813501</v>
      </c>
      <c r="F4">
        <v>0</v>
      </c>
      <c r="G4">
        <v>0.70255547761917103</v>
      </c>
      <c r="H4">
        <v>0</v>
      </c>
      <c r="I4" s="1">
        <f t="shared" ref="I4:I22" si="0">VALUE(MID($B4,FIND("C",$B4)+1,LEN($B4)-FIND("C",$B4)))</f>
        <v>7200</v>
      </c>
      <c r="J4" s="1">
        <f t="shared" ref="J4:J22" si="1">(LN($O$1/$I4)+($O$2-0.5*($E4/100)^2)*$O$3)/(($E4/100)*SQRT($O$3))</f>
        <v>0.61737508792202311</v>
      </c>
      <c r="K4" s="1">
        <f t="shared" ref="K4:K22" si="2">J4+($E4/100)*SQRT($O$3)</f>
        <v>0.86845163132150005</v>
      </c>
      <c r="L4" s="1">
        <f t="shared" ref="L4:L22" si="3">$O$1*_xlfn.NORM.S.DIST($K4,1)-$I4*EXP(-$O$2*$O$3)*_xlfn.NORM.S.DIST($J4,1)</f>
        <v>1766.0180664493591</v>
      </c>
      <c r="O4" s="7">
        <v>43423</v>
      </c>
    </row>
    <row r="5" spans="1:16" x14ac:dyDescent="0.35">
      <c r="A5">
        <v>7400</v>
      </c>
      <c r="B5" t="s">
        <v>11</v>
      </c>
      <c r="D5">
        <v>0</v>
      </c>
      <c r="E5">
        <v>16.6424160003662</v>
      </c>
      <c r="F5">
        <v>0</v>
      </c>
      <c r="G5">
        <v>0.67055237293243397</v>
      </c>
      <c r="H5">
        <v>0</v>
      </c>
      <c r="I5" s="1">
        <f t="shared" si="0"/>
        <v>7400</v>
      </c>
      <c r="J5" s="1">
        <f t="shared" si="1"/>
        <v>0.52934084680155613</v>
      </c>
      <c r="K5" s="1">
        <f t="shared" si="2"/>
        <v>0.77360197807051168</v>
      </c>
      <c r="L5" s="1">
        <f t="shared" si="3"/>
        <v>1603.3084415411677</v>
      </c>
      <c r="O5" s="7">
        <v>44183</v>
      </c>
    </row>
    <row r="6" spans="1:16" x14ac:dyDescent="0.35">
      <c r="A6">
        <v>7600</v>
      </c>
      <c r="B6" t="s">
        <v>12</v>
      </c>
      <c r="D6">
        <v>0</v>
      </c>
      <c r="E6">
        <v>16.154067993164102</v>
      </c>
      <c r="F6">
        <v>0</v>
      </c>
      <c r="G6">
        <v>0.63591116666793801</v>
      </c>
      <c r="H6">
        <v>0</v>
      </c>
      <c r="I6" s="1">
        <f t="shared" si="0"/>
        <v>7600</v>
      </c>
      <c r="J6" s="1">
        <f t="shared" si="1"/>
        <v>0.44013919016345587</v>
      </c>
      <c r="K6" s="1">
        <f t="shared" si="2"/>
        <v>0.67723282623883496</v>
      </c>
      <c r="L6" s="1">
        <f t="shared" si="3"/>
        <v>1444.5742098219225</v>
      </c>
      <c r="O6" s="8">
        <v>253</v>
      </c>
    </row>
    <row r="7" spans="1:16" x14ac:dyDescent="0.35">
      <c r="A7">
        <v>7800</v>
      </c>
      <c r="B7" t="s">
        <v>13</v>
      </c>
      <c r="D7">
        <v>0</v>
      </c>
      <c r="E7">
        <v>15.754230499267599</v>
      </c>
      <c r="F7">
        <v>0</v>
      </c>
      <c r="G7">
        <v>0.59820508956909202</v>
      </c>
      <c r="H7">
        <v>0</v>
      </c>
      <c r="I7" s="1">
        <f t="shared" si="0"/>
        <v>7800</v>
      </c>
      <c r="J7" s="1">
        <f t="shared" si="1"/>
        <v>0.34491421076859929</v>
      </c>
      <c r="K7" s="1">
        <f t="shared" si="2"/>
        <v>0.57613942253702954</v>
      </c>
      <c r="L7" s="1">
        <f t="shared" si="3"/>
        <v>1295.0434638927854</v>
      </c>
    </row>
    <row r="8" spans="1:16" x14ac:dyDescent="0.35">
      <c r="A8">
        <v>8000</v>
      </c>
      <c r="B8" t="s">
        <v>14</v>
      </c>
      <c r="D8">
        <v>0</v>
      </c>
      <c r="E8">
        <v>15.3625144958496</v>
      </c>
      <c r="F8">
        <v>0</v>
      </c>
      <c r="G8">
        <v>0.55813294649124101</v>
      </c>
      <c r="H8">
        <v>0</v>
      </c>
      <c r="I8" s="1">
        <f t="shared" si="0"/>
        <v>8000</v>
      </c>
      <c r="J8" s="1">
        <f t="shared" si="1"/>
        <v>0.24724536397745908</v>
      </c>
      <c r="K8" s="1">
        <f t="shared" si="2"/>
        <v>0.4727213507458094</v>
      </c>
      <c r="L8" s="1">
        <f t="shared" si="3"/>
        <v>1152.2114404448266</v>
      </c>
    </row>
    <row r="9" spans="1:16" x14ac:dyDescent="0.35">
      <c r="A9">
        <v>8200</v>
      </c>
      <c r="B9" t="s">
        <v>15</v>
      </c>
      <c r="D9">
        <v>0</v>
      </c>
      <c r="E9">
        <v>14.974369049072299</v>
      </c>
      <c r="F9">
        <v>0</v>
      </c>
      <c r="G9">
        <v>0.51598256826400801</v>
      </c>
      <c r="H9">
        <v>0</v>
      </c>
      <c r="I9" s="1">
        <f t="shared" si="0"/>
        <v>8200</v>
      </c>
      <c r="J9" s="1">
        <f t="shared" si="1"/>
        <v>0.14707285263103528</v>
      </c>
      <c r="K9" s="1">
        <f t="shared" si="2"/>
        <v>0.36685201954314411</v>
      </c>
      <c r="L9" s="1">
        <f t="shared" si="3"/>
        <v>1016.4259831258742</v>
      </c>
    </row>
    <row r="10" spans="1:16" x14ac:dyDescent="0.35">
      <c r="A10">
        <v>8400</v>
      </c>
      <c r="B10" t="s">
        <v>16</v>
      </c>
      <c r="D10">
        <v>0</v>
      </c>
      <c r="E10">
        <v>14.6276741027832</v>
      </c>
      <c r="F10">
        <v>0</v>
      </c>
      <c r="G10">
        <v>0.47231820225715598</v>
      </c>
      <c r="H10">
        <v>0</v>
      </c>
      <c r="I10" s="1">
        <f t="shared" si="0"/>
        <v>8400</v>
      </c>
      <c r="J10" s="1">
        <f t="shared" si="1"/>
        <v>4.3464322502222943E-2</v>
      </c>
      <c r="K10" s="1">
        <f t="shared" si="2"/>
        <v>0.25815503952917435</v>
      </c>
      <c r="L10" s="1">
        <f t="shared" si="3"/>
        <v>890.10689017249024</v>
      </c>
    </row>
    <row r="11" spans="1:16" x14ac:dyDescent="0.35">
      <c r="A11">
        <v>8600</v>
      </c>
      <c r="B11" t="s">
        <v>17</v>
      </c>
      <c r="D11">
        <v>0</v>
      </c>
      <c r="E11">
        <v>14.2932434082031</v>
      </c>
      <c r="F11">
        <v>0</v>
      </c>
      <c r="G11">
        <v>0.42770496010780301</v>
      </c>
      <c r="H11">
        <v>0</v>
      </c>
      <c r="I11" s="1">
        <f t="shared" si="0"/>
        <v>8600</v>
      </c>
      <c r="J11" s="1">
        <f t="shared" si="1"/>
        <v>-6.2719119398634671E-2</v>
      </c>
      <c r="K11" s="1">
        <f t="shared" si="2"/>
        <v>0.14706315045409632</v>
      </c>
      <c r="L11" s="1">
        <f t="shared" si="3"/>
        <v>772.40363991825961</v>
      </c>
    </row>
    <row r="12" spans="1:16" x14ac:dyDescent="0.35">
      <c r="A12">
        <v>8700</v>
      </c>
      <c r="B12" t="s">
        <v>18</v>
      </c>
      <c r="D12">
        <v>0</v>
      </c>
      <c r="E12">
        <v>14.1330680847168</v>
      </c>
      <c r="F12">
        <v>0</v>
      </c>
      <c r="G12">
        <v>0.40526467561721802</v>
      </c>
      <c r="H12">
        <v>0</v>
      </c>
      <c r="I12" s="1">
        <f t="shared" si="0"/>
        <v>8700</v>
      </c>
      <c r="J12" s="1">
        <f t="shared" si="1"/>
        <v>-0.11679895933151567</v>
      </c>
      <c r="K12" s="1">
        <f t="shared" si="2"/>
        <v>9.0632413529139602E-2</v>
      </c>
      <c r="L12" s="1">
        <f t="shared" si="3"/>
        <v>717.04272677395102</v>
      </c>
    </row>
    <row r="13" spans="1:16" x14ac:dyDescent="0.35">
      <c r="A13">
        <v>8800</v>
      </c>
      <c r="B13" t="s">
        <v>19</v>
      </c>
      <c r="D13">
        <v>0</v>
      </c>
      <c r="E13">
        <v>13.995047569274901</v>
      </c>
      <c r="F13">
        <v>0</v>
      </c>
      <c r="G13">
        <v>0.38305968046188299</v>
      </c>
      <c r="H13">
        <v>0</v>
      </c>
      <c r="I13" s="1">
        <f t="shared" si="0"/>
        <v>8800</v>
      </c>
      <c r="J13" s="1">
        <f t="shared" si="1"/>
        <v>-0.17155476178656037</v>
      </c>
      <c r="K13" s="1">
        <f t="shared" si="2"/>
        <v>3.385088072103673E-2</v>
      </c>
      <c r="L13" s="1">
        <f t="shared" si="3"/>
        <v>664.9704146475915</v>
      </c>
    </row>
    <row r="14" spans="1:16" x14ac:dyDescent="0.35">
      <c r="A14">
        <v>9000</v>
      </c>
      <c r="B14" t="s">
        <v>20</v>
      </c>
      <c r="D14">
        <v>0</v>
      </c>
      <c r="E14">
        <v>13.707847595214799</v>
      </c>
      <c r="F14">
        <v>0</v>
      </c>
      <c r="G14">
        <v>0.33893021941184998</v>
      </c>
      <c r="H14">
        <v>0</v>
      </c>
      <c r="I14" s="1">
        <f t="shared" si="0"/>
        <v>9000</v>
      </c>
      <c r="J14" s="1">
        <f t="shared" si="1"/>
        <v>-0.28258913606392083</v>
      </c>
      <c r="K14" s="1">
        <f t="shared" si="2"/>
        <v>-8.1398734334032413E-2</v>
      </c>
      <c r="L14" s="1">
        <f t="shared" si="3"/>
        <v>566.81491240920968</v>
      </c>
    </row>
    <row r="15" spans="1:16" x14ac:dyDescent="0.35">
      <c r="A15">
        <v>9200</v>
      </c>
      <c r="B15" t="s">
        <v>21</v>
      </c>
      <c r="D15">
        <v>0</v>
      </c>
      <c r="E15">
        <v>13.542863845825201</v>
      </c>
      <c r="F15">
        <v>0</v>
      </c>
      <c r="G15">
        <v>0.29788193106651301</v>
      </c>
      <c r="H15">
        <v>0</v>
      </c>
      <c r="I15" s="1">
        <f t="shared" si="0"/>
        <v>9200</v>
      </c>
      <c r="J15" s="1">
        <f t="shared" si="1"/>
        <v>-0.39417067423586033</v>
      </c>
      <c r="K15" s="1">
        <f t="shared" si="2"/>
        <v>-0.19540174287818293</v>
      </c>
      <c r="L15" s="1">
        <f t="shared" si="3"/>
        <v>483.71034278950583</v>
      </c>
    </row>
    <row r="16" spans="1:16" x14ac:dyDescent="0.35">
      <c r="A16">
        <v>9400</v>
      </c>
      <c r="B16" t="s">
        <v>22</v>
      </c>
      <c r="D16">
        <v>0</v>
      </c>
      <c r="E16">
        <v>13.3660440444946</v>
      </c>
      <c r="F16">
        <v>0</v>
      </c>
      <c r="G16">
        <v>0.25874307751655601</v>
      </c>
      <c r="H16">
        <v>0</v>
      </c>
      <c r="I16" s="1">
        <f t="shared" si="0"/>
        <v>9400</v>
      </c>
      <c r="J16" s="1">
        <f t="shared" si="1"/>
        <v>-0.50640117319186384</v>
      </c>
      <c r="K16" s="1">
        <f t="shared" si="2"/>
        <v>-0.31022743021926313</v>
      </c>
      <c r="L16" s="1">
        <f t="shared" si="3"/>
        <v>408.58193345082509</v>
      </c>
    </row>
    <row r="17" spans="1:12" x14ac:dyDescent="0.35">
      <c r="A17">
        <v>9600</v>
      </c>
      <c r="B17" t="s">
        <v>23</v>
      </c>
      <c r="D17">
        <v>0</v>
      </c>
      <c r="E17">
        <v>13.162661552429199</v>
      </c>
      <c r="F17">
        <v>0</v>
      </c>
      <c r="G17">
        <v>0.221556290984154</v>
      </c>
      <c r="H17">
        <v>0</v>
      </c>
      <c r="I17" s="1">
        <f t="shared" si="0"/>
        <v>9600</v>
      </c>
      <c r="J17" s="1">
        <f t="shared" si="1"/>
        <v>-0.62019618029353629</v>
      </c>
      <c r="K17" s="1">
        <f t="shared" si="2"/>
        <v>-0.42700748694300372</v>
      </c>
      <c r="L17" s="1">
        <f t="shared" si="3"/>
        <v>340.52989731540538</v>
      </c>
    </row>
    <row r="18" spans="1:12" x14ac:dyDescent="0.35">
      <c r="A18">
        <v>9800</v>
      </c>
      <c r="B18" t="s">
        <v>24</v>
      </c>
      <c r="D18">
        <v>0</v>
      </c>
      <c r="E18">
        <v>12.999742507934601</v>
      </c>
      <c r="F18">
        <v>0</v>
      </c>
      <c r="G18">
        <v>0.187982156872749</v>
      </c>
      <c r="H18">
        <v>0</v>
      </c>
      <c r="I18" s="1">
        <f t="shared" si="0"/>
        <v>9800</v>
      </c>
      <c r="J18" s="1">
        <f t="shared" si="1"/>
        <v>-0.73363157161123027</v>
      </c>
      <c r="K18" s="1">
        <f t="shared" si="2"/>
        <v>-0.54283404491057796</v>
      </c>
      <c r="L18" s="1">
        <f t="shared" si="3"/>
        <v>282.40344736236602</v>
      </c>
    </row>
    <row r="19" spans="1:12" x14ac:dyDescent="0.35">
      <c r="A19">
        <v>10000</v>
      </c>
      <c r="B19" t="s">
        <v>25</v>
      </c>
      <c r="D19">
        <v>0</v>
      </c>
      <c r="E19">
        <v>12.882843971252401</v>
      </c>
      <c r="F19">
        <v>0</v>
      </c>
      <c r="G19">
        <v>0.15845392644405401</v>
      </c>
      <c r="H19">
        <v>0</v>
      </c>
      <c r="I19" s="1">
        <f t="shared" si="0"/>
        <v>10000</v>
      </c>
      <c r="J19" s="1">
        <f t="shared" si="1"/>
        <v>-0.84541140093826028</v>
      </c>
      <c r="K19" s="1">
        <f t="shared" si="2"/>
        <v>-0.65632959681136471</v>
      </c>
      <c r="L19" s="1">
        <f t="shared" si="3"/>
        <v>233.68640093515501</v>
      </c>
    </row>
    <row r="20" spans="1:12" x14ac:dyDescent="0.35">
      <c r="A20">
        <v>10200</v>
      </c>
      <c r="B20" t="s">
        <v>26</v>
      </c>
      <c r="D20">
        <v>0</v>
      </c>
      <c r="E20">
        <v>12.7974395751953</v>
      </c>
      <c r="F20">
        <v>0</v>
      </c>
      <c r="G20">
        <v>0.132750123739243</v>
      </c>
      <c r="H20">
        <v>0</v>
      </c>
      <c r="I20" s="1">
        <f t="shared" si="0"/>
        <v>10200</v>
      </c>
      <c r="J20" s="1">
        <f t="shared" si="1"/>
        <v>-0.95522503426368843</v>
      </c>
      <c r="K20" s="1">
        <f t="shared" si="2"/>
        <v>-0.76739671246747077</v>
      </c>
      <c r="L20" s="1">
        <f t="shared" si="3"/>
        <v>192.87253379573576</v>
      </c>
    </row>
    <row r="21" spans="1:12" x14ac:dyDescent="0.35">
      <c r="A21">
        <v>10400</v>
      </c>
      <c r="B21" t="s">
        <v>27</v>
      </c>
      <c r="D21">
        <v>0</v>
      </c>
      <c r="E21">
        <v>12.730551719665501</v>
      </c>
      <c r="F21">
        <v>0</v>
      </c>
      <c r="G21">
        <v>0.11050780862569801</v>
      </c>
      <c r="H21">
        <v>0</v>
      </c>
      <c r="I21" s="1">
        <f t="shared" si="0"/>
        <v>10400</v>
      </c>
      <c r="J21" s="1">
        <f t="shared" si="1"/>
        <v>-1.06318488766514</v>
      </c>
      <c r="K21" s="1">
        <f t="shared" si="2"/>
        <v>-0.87633828049854712</v>
      </c>
      <c r="L21" s="1">
        <f t="shared" si="3"/>
        <v>158.6118265201701</v>
      </c>
    </row>
    <row r="22" spans="1:12" x14ac:dyDescent="0.35">
      <c r="A22">
        <v>11000</v>
      </c>
      <c r="B22" t="s">
        <v>28</v>
      </c>
      <c r="D22">
        <v>41.400009155273402</v>
      </c>
      <c r="E22">
        <v>12.5298862457275</v>
      </c>
      <c r="F22">
        <v>45</v>
      </c>
      <c r="G22">
        <v>6.0437001287937199E-2</v>
      </c>
      <c r="H22">
        <v>15.6700096130371</v>
      </c>
      <c r="I22" s="1">
        <f t="shared" si="0"/>
        <v>11000</v>
      </c>
      <c r="J22" s="1">
        <f t="shared" si="1"/>
        <v>-1.3822404210984853</v>
      </c>
      <c r="K22" s="1">
        <f t="shared" si="2"/>
        <v>-1.1983389858149676</v>
      </c>
      <c r="L22" s="1">
        <f t="shared" si="3"/>
        <v>84.562672847932618</v>
      </c>
    </row>
    <row r="23" spans="1:12" x14ac:dyDescent="0.35">
      <c r="A23" s="12"/>
      <c r="B23" s="12"/>
      <c r="C23" s="12"/>
      <c r="D23" s="12"/>
      <c r="E23" s="12"/>
      <c r="F23" s="12"/>
      <c r="G23" s="12"/>
      <c r="H23" s="12"/>
    </row>
    <row r="29" spans="1:12" x14ac:dyDescent="0.35">
      <c r="A29" s="12"/>
      <c r="B29" s="12"/>
      <c r="C29" s="12"/>
      <c r="D29" s="12"/>
      <c r="E29" s="12"/>
      <c r="F29" s="12"/>
      <c r="G29" s="12"/>
      <c r="H29" s="12"/>
    </row>
    <row r="35" spans="1:8" x14ac:dyDescent="0.35">
      <c r="A35" s="12"/>
      <c r="B35" s="12"/>
      <c r="C35" s="12"/>
      <c r="D35" s="12"/>
      <c r="E35" s="12"/>
      <c r="F35" s="12"/>
      <c r="G35" s="12"/>
      <c r="H35" s="12"/>
    </row>
    <row r="41" spans="1:8" x14ac:dyDescent="0.35">
      <c r="A41" s="12"/>
      <c r="B41" s="12"/>
      <c r="C41" s="12"/>
      <c r="D41" s="12"/>
      <c r="E41" s="12"/>
      <c r="F41" s="12"/>
      <c r="G41" s="12"/>
      <c r="H41" s="12"/>
    </row>
    <row r="47" spans="1:8" x14ac:dyDescent="0.35">
      <c r="A47" s="12"/>
      <c r="B47" s="12"/>
      <c r="C47" s="12"/>
      <c r="D47" s="12"/>
      <c r="E47" s="12"/>
      <c r="F47" s="12"/>
      <c r="G47" s="12"/>
      <c r="H47" s="12"/>
    </row>
  </sheetData>
  <mergeCells count="6">
    <mergeCell ref="A47:H47"/>
    <mergeCell ref="A2:H2"/>
    <mergeCell ref="A23:H23"/>
    <mergeCell ref="A29:H29"/>
    <mergeCell ref="A35:H35"/>
    <mergeCell ref="A41:H4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workbookViewId="0"/>
  </sheetViews>
  <sheetFormatPr defaultColWidth="9.1796875" defaultRowHeight="14.5" x14ac:dyDescent="0.35"/>
  <cols>
    <col min="1" max="1" width="6.1796875" style="1" bestFit="1" customWidth="1"/>
    <col min="2" max="2" width="19.26953125" style="1" bestFit="1" customWidth="1"/>
    <col min="3" max="3" width="4.54296875" style="1" bestFit="1" customWidth="1"/>
    <col min="4" max="5" width="12" style="1" bestFit="1" customWidth="1"/>
    <col min="6" max="6" width="5.7265625" style="1" bestFit="1" customWidth="1"/>
    <col min="7" max="8" width="12" style="1" bestFit="1" customWidth="1"/>
    <col min="9" max="9" width="6.1796875" style="1" bestFit="1" customWidth="1"/>
    <col min="10" max="11" width="12.7265625" style="1" bestFit="1" customWidth="1"/>
    <col min="12" max="12" width="12" style="1" bestFit="1" customWidth="1"/>
    <col min="13" max="13" width="9.1796875" style="1"/>
    <col min="14" max="14" width="4" style="1" bestFit="1" customWidth="1"/>
    <col min="15" max="15" width="12" style="1" bestFit="1" customWidth="1"/>
    <col min="16" max="16" width="72" style="1" bestFit="1" customWidth="1"/>
    <col min="17" max="16384" width="9.1796875" style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0</v>
      </c>
      <c r="J1" s="2" t="s">
        <v>29</v>
      </c>
      <c r="K1" s="2" t="s">
        <v>30</v>
      </c>
      <c r="L1" s="2" t="s">
        <v>31</v>
      </c>
      <c r="N1" s="4" t="s">
        <v>32</v>
      </c>
      <c r="O1" s="3">
        <v>8812.61</v>
      </c>
      <c r="P1" s="11" t="s">
        <v>35</v>
      </c>
    </row>
    <row r="2" spans="1:16" x14ac:dyDescent="0.35">
      <c r="A2" s="12" t="s">
        <v>37</v>
      </c>
      <c r="B2" s="12"/>
      <c r="C2" s="12"/>
      <c r="D2" s="12"/>
      <c r="E2" s="12"/>
      <c r="F2" s="12"/>
      <c r="G2" s="12"/>
      <c r="H2" s="12"/>
      <c r="N2" s="5" t="s">
        <v>33</v>
      </c>
      <c r="O2" s="10">
        <v>-6.8999999999999999E-3</v>
      </c>
      <c r="P2" s="1" t="s">
        <v>63</v>
      </c>
    </row>
    <row r="3" spans="1:16" ht="15" thickBot="1" x14ac:dyDescent="0.4">
      <c r="A3" s="1">
        <v>7600</v>
      </c>
      <c r="B3" s="1" t="s">
        <v>38</v>
      </c>
      <c r="D3" s="1">
        <v>0</v>
      </c>
      <c r="E3" s="1">
        <v>17.0042228698731</v>
      </c>
      <c r="F3" s="1">
        <v>0</v>
      </c>
      <c r="G3" s="1">
        <v>0.74228107929229703</v>
      </c>
      <c r="H3" s="1">
        <v>0</v>
      </c>
      <c r="I3" s="1">
        <f>VALUE(MID($B3,FIND("C",$B3)+1,LEN($B3)-FIND("C",$B3)))</f>
        <v>7600</v>
      </c>
      <c r="J3" s="1">
        <f>(LN($O$1/$I3)+($O$2-0.5*($E3/100)^2)*$O$3)/(($E3/100)*SQRT($O$3))</f>
        <v>0.68694486984022696</v>
      </c>
      <c r="K3" s="1">
        <f>J3+($E3/100)*SQRT($O$3)</f>
        <v>0.86742066249874206</v>
      </c>
      <c r="L3" s="1">
        <f>$O$1*_xlfn.NORM.S.DIST($K3,1)-$I3*EXP(-$O$2*$O$3)*_xlfn.NORM.S.DIST($J3,1)</f>
        <v>1338.3826862527239</v>
      </c>
      <c r="N3" s="6" t="s">
        <v>34</v>
      </c>
      <c r="O3" s="9">
        <f>NETWORKDAYS($O$4,$O$5)/$O$6</f>
        <v>1.1264822134387351</v>
      </c>
    </row>
    <row r="4" spans="1:16" x14ac:dyDescent="0.35">
      <c r="A4" s="1">
        <v>7800</v>
      </c>
      <c r="B4" s="1" t="s">
        <v>39</v>
      </c>
      <c r="D4" s="1">
        <v>0</v>
      </c>
      <c r="E4" s="1">
        <v>16.367740631103501</v>
      </c>
      <c r="F4" s="1">
        <v>0</v>
      </c>
      <c r="G4" s="1">
        <v>0.70131993293762196</v>
      </c>
      <c r="H4" s="1">
        <v>0</v>
      </c>
      <c r="I4" s="1">
        <f t="shared" ref="I4:I27" si="0">VALUE(MID($B4,FIND("C",$B4)+1,LEN($B4)-FIND("C",$B4)))</f>
        <v>7800</v>
      </c>
      <c r="J4" s="1">
        <f t="shared" ref="J4:J27" si="1">(LN($O$1/$I4)+($O$2-0.5*($E4/100)^2)*$O$3)/(($E4/100)*SQRT($O$3))</f>
        <v>0.57101972994416017</v>
      </c>
      <c r="K4" s="1">
        <f t="shared" ref="K4:K27" si="2">J4+($E4/100)*SQRT($O$3)</f>
        <v>0.74474016321729997</v>
      </c>
      <c r="L4" s="1">
        <f t="shared" ref="L4:L27" si="3">$O$1*_xlfn.NORM.S.DIST($K4,1)-$I4*EXP(-$O$2*$O$3)*_xlfn.NORM.S.DIST($J4,1)</f>
        <v>1173.0131950415698</v>
      </c>
      <c r="O4" s="7">
        <v>43423</v>
      </c>
    </row>
    <row r="5" spans="1:16" x14ac:dyDescent="0.35">
      <c r="A5" s="1">
        <v>8000</v>
      </c>
      <c r="B5" s="1" t="s">
        <v>40</v>
      </c>
      <c r="D5" s="1">
        <v>0</v>
      </c>
      <c r="E5" s="1">
        <v>15.772873878479</v>
      </c>
      <c r="F5" s="1">
        <v>0</v>
      </c>
      <c r="G5" s="1">
        <v>0.654596388339996</v>
      </c>
      <c r="H5" s="1">
        <v>0</v>
      </c>
      <c r="I5" s="1">
        <f t="shared" si="0"/>
        <v>8000</v>
      </c>
      <c r="J5" s="1">
        <f t="shared" si="1"/>
        <v>0.44775293187023918</v>
      </c>
      <c r="K5" s="1">
        <f t="shared" si="2"/>
        <v>0.61515969532572945</v>
      </c>
      <c r="L5" s="1">
        <f t="shared" si="3"/>
        <v>1015.3633110539677</v>
      </c>
      <c r="O5" s="7">
        <v>43819</v>
      </c>
    </row>
    <row r="6" spans="1:16" x14ac:dyDescent="0.35">
      <c r="A6" s="1">
        <v>8100</v>
      </c>
      <c r="B6" s="1" t="s">
        <v>41</v>
      </c>
      <c r="D6" s="1">
        <v>0</v>
      </c>
      <c r="E6" s="1">
        <v>15.487645149231</v>
      </c>
      <c r="F6" s="1">
        <v>0</v>
      </c>
      <c r="G6" s="1">
        <v>0.62912476062774703</v>
      </c>
      <c r="H6" s="1">
        <v>0</v>
      </c>
      <c r="I6" s="1">
        <f t="shared" si="0"/>
        <v>8100</v>
      </c>
      <c r="J6" s="1">
        <f t="shared" si="1"/>
        <v>0.38348195058890711</v>
      </c>
      <c r="K6" s="1">
        <f t="shared" si="2"/>
        <v>0.54786141421458767</v>
      </c>
      <c r="L6" s="1">
        <f t="shared" si="3"/>
        <v>939.7442521089024</v>
      </c>
      <c r="O6" s="8">
        <v>253</v>
      </c>
    </row>
    <row r="7" spans="1:16" x14ac:dyDescent="0.35">
      <c r="A7" s="1">
        <v>8200</v>
      </c>
      <c r="B7" s="1" t="s">
        <v>42</v>
      </c>
      <c r="D7" s="1">
        <v>0</v>
      </c>
      <c r="E7" s="1">
        <v>15.2124643325806</v>
      </c>
      <c r="F7" s="1">
        <v>0</v>
      </c>
      <c r="G7" s="1">
        <v>0.60229653120040905</v>
      </c>
      <c r="H7" s="1">
        <v>0</v>
      </c>
      <c r="I7" s="1">
        <f t="shared" si="0"/>
        <v>8200</v>
      </c>
      <c r="J7" s="1">
        <f t="shared" si="1"/>
        <v>0.31737070273201345</v>
      </c>
      <c r="K7" s="1">
        <f t="shared" si="2"/>
        <v>0.47882951091878012</v>
      </c>
      <c r="L7" s="1">
        <f t="shared" si="3"/>
        <v>866.5471285430267</v>
      </c>
    </row>
    <row r="8" spans="1:16" x14ac:dyDescent="0.35">
      <c r="A8" s="1">
        <v>8300</v>
      </c>
      <c r="B8" s="1" t="s">
        <v>43</v>
      </c>
      <c r="D8" s="1">
        <v>0</v>
      </c>
      <c r="E8" s="1">
        <v>14.9467554092407</v>
      </c>
      <c r="F8" s="1">
        <v>0</v>
      </c>
      <c r="G8" s="1">
        <v>0.57419973611831698</v>
      </c>
      <c r="H8" s="1">
        <v>0</v>
      </c>
      <c r="I8" s="1">
        <f t="shared" si="0"/>
        <v>8300</v>
      </c>
      <c r="J8" s="1">
        <f t="shared" si="1"/>
        <v>0.24944919755388789</v>
      </c>
      <c r="K8" s="1">
        <f t="shared" si="2"/>
        <v>0.4080878810620272</v>
      </c>
      <c r="L8" s="1">
        <f t="shared" si="3"/>
        <v>795.92598216781971</v>
      </c>
    </row>
    <row r="9" spans="1:16" x14ac:dyDescent="0.35">
      <c r="A9" s="1">
        <v>8400</v>
      </c>
      <c r="B9" s="1" t="s">
        <v>44</v>
      </c>
      <c r="D9" s="1">
        <v>0</v>
      </c>
      <c r="E9" s="1">
        <v>14.691315650939901</v>
      </c>
      <c r="F9" s="1">
        <v>0</v>
      </c>
      <c r="G9" s="1">
        <v>0.54495096206664995</v>
      </c>
      <c r="H9" s="1">
        <v>0</v>
      </c>
      <c r="I9" s="1">
        <f t="shared" si="0"/>
        <v>8400</v>
      </c>
      <c r="J9" s="1">
        <f t="shared" si="1"/>
        <v>0.17971497839370837</v>
      </c>
      <c r="K9" s="1">
        <f t="shared" si="2"/>
        <v>0.33564252989607313</v>
      </c>
      <c r="L9" s="1">
        <f t="shared" si="3"/>
        <v>728.07814620942554</v>
      </c>
    </row>
    <row r="10" spans="1:16" x14ac:dyDescent="0.35">
      <c r="A10" s="1">
        <v>8500</v>
      </c>
      <c r="B10" s="1" t="s">
        <v>45</v>
      </c>
      <c r="D10" s="1">
        <v>0</v>
      </c>
      <c r="E10" s="1">
        <v>14.4525089263916</v>
      </c>
      <c r="F10" s="1">
        <v>0</v>
      </c>
      <c r="G10" s="1">
        <v>0.51471745967865001</v>
      </c>
      <c r="H10" s="1">
        <v>0</v>
      </c>
      <c r="I10" s="1">
        <f t="shared" si="0"/>
        <v>8500</v>
      </c>
      <c r="J10" s="1">
        <f t="shared" si="1"/>
        <v>0.10808879763390367</v>
      </c>
      <c r="K10" s="1">
        <f t="shared" si="2"/>
        <v>0.26148175327529571</v>
      </c>
      <c r="L10" s="1">
        <f t="shared" si="3"/>
        <v>663.39814941240638</v>
      </c>
    </row>
    <row r="11" spans="1:16" x14ac:dyDescent="0.35">
      <c r="A11" s="1">
        <v>8600</v>
      </c>
      <c r="B11" s="1" t="s">
        <v>46</v>
      </c>
      <c r="D11" s="1">
        <v>0</v>
      </c>
      <c r="E11" s="1">
        <v>14.225793838501</v>
      </c>
      <c r="F11" s="1">
        <v>0</v>
      </c>
      <c r="G11" s="1">
        <v>0.48371002078056302</v>
      </c>
      <c r="H11" s="1">
        <v>0</v>
      </c>
      <c r="I11" s="1">
        <f t="shared" si="0"/>
        <v>8600</v>
      </c>
      <c r="J11" s="1">
        <f t="shared" si="1"/>
        <v>3.4772790327250364E-2</v>
      </c>
      <c r="K11" s="1">
        <f t="shared" si="2"/>
        <v>0.18575948574094367</v>
      </c>
      <c r="L11" s="1">
        <f t="shared" si="3"/>
        <v>601.88554742487395</v>
      </c>
    </row>
    <row r="12" spans="1:16" x14ac:dyDescent="0.35">
      <c r="A12" s="1">
        <v>8700</v>
      </c>
      <c r="B12" s="1" t="s">
        <v>47</v>
      </c>
      <c r="D12" s="1">
        <v>0</v>
      </c>
      <c r="E12" s="1">
        <v>14.031701087951699</v>
      </c>
      <c r="F12" s="1">
        <v>0</v>
      </c>
      <c r="G12" s="1">
        <v>0.45229363441467302</v>
      </c>
      <c r="H12" s="1">
        <v>0</v>
      </c>
      <c r="I12" s="1">
        <f t="shared" si="0"/>
        <v>8700</v>
      </c>
      <c r="J12" s="1">
        <f t="shared" si="1"/>
        <v>-4.0299562769165409E-2</v>
      </c>
      <c r="K12" s="1">
        <f t="shared" si="2"/>
        <v>0.10862711242056819</v>
      </c>
      <c r="L12" s="1">
        <f t="shared" si="3"/>
        <v>544.43987138227658</v>
      </c>
    </row>
    <row r="13" spans="1:16" x14ac:dyDescent="0.35">
      <c r="A13" s="1">
        <v>8800</v>
      </c>
      <c r="B13" s="1" t="s">
        <v>48</v>
      </c>
      <c r="D13" s="1">
        <v>0</v>
      </c>
      <c r="E13" s="1">
        <v>13.8554382324219</v>
      </c>
      <c r="F13" s="1">
        <v>0</v>
      </c>
      <c r="G13" s="1">
        <v>0.42073976993560802</v>
      </c>
      <c r="H13" s="1">
        <v>0</v>
      </c>
      <c r="I13" s="1">
        <f t="shared" si="0"/>
        <v>8800</v>
      </c>
      <c r="J13" s="1">
        <f t="shared" si="1"/>
        <v>-0.11664623527467255</v>
      </c>
      <c r="K13" s="1">
        <f t="shared" si="2"/>
        <v>3.0409658826655389E-2</v>
      </c>
      <c r="L13" s="1">
        <f t="shared" si="3"/>
        <v>490.63761908188735</v>
      </c>
    </row>
    <row r="14" spans="1:16" x14ac:dyDescent="0.35">
      <c r="A14" s="1">
        <v>8900</v>
      </c>
      <c r="B14" s="1" t="s">
        <v>49</v>
      </c>
      <c r="D14" s="1">
        <v>0</v>
      </c>
      <c r="E14" s="1">
        <v>13.557370185852101</v>
      </c>
      <c r="F14" s="1">
        <v>0</v>
      </c>
      <c r="G14" s="1">
        <v>0.38784748315811202</v>
      </c>
      <c r="H14" s="1">
        <v>0</v>
      </c>
      <c r="I14" s="1">
        <f t="shared" si="0"/>
        <v>8900</v>
      </c>
      <c r="J14" s="1">
        <f t="shared" si="1"/>
        <v>-0.19454028820372135</v>
      </c>
      <c r="K14" s="1">
        <f t="shared" si="2"/>
        <v>-5.0647965138983869E-2</v>
      </c>
      <c r="L14" s="1">
        <f t="shared" si="3"/>
        <v>435.34927971266916</v>
      </c>
    </row>
    <row r="15" spans="1:16" x14ac:dyDescent="0.35">
      <c r="A15" s="1">
        <v>9000</v>
      </c>
      <c r="B15" s="1" t="s">
        <v>50</v>
      </c>
      <c r="D15" s="1">
        <v>0</v>
      </c>
      <c r="E15" s="1">
        <v>13.4963178634644</v>
      </c>
      <c r="F15" s="1">
        <v>0</v>
      </c>
      <c r="G15" s="1">
        <v>0.357714682817459</v>
      </c>
      <c r="H15" s="1">
        <v>0</v>
      </c>
      <c r="I15" s="1">
        <f t="shared" si="0"/>
        <v>9000</v>
      </c>
      <c r="J15" s="1">
        <f t="shared" si="1"/>
        <v>-0.27277255691763413</v>
      </c>
      <c r="K15" s="1">
        <f t="shared" si="2"/>
        <v>-0.12952821796607158</v>
      </c>
      <c r="L15" s="1">
        <f t="shared" si="3"/>
        <v>391.99849443351559</v>
      </c>
    </row>
    <row r="16" spans="1:16" x14ac:dyDescent="0.35">
      <c r="A16" s="1">
        <v>9100</v>
      </c>
      <c r="B16" s="1" t="s">
        <v>51</v>
      </c>
      <c r="D16" s="1">
        <v>0</v>
      </c>
      <c r="E16" s="1">
        <v>13.3218383789063</v>
      </c>
      <c r="F16" s="1">
        <v>0</v>
      </c>
      <c r="G16" s="1">
        <v>0.32676449418067899</v>
      </c>
      <c r="H16" s="1">
        <v>0</v>
      </c>
      <c r="I16" s="1">
        <f t="shared" si="0"/>
        <v>9100</v>
      </c>
      <c r="J16" s="1">
        <f t="shared" si="1"/>
        <v>-0.35263124273124752</v>
      </c>
      <c r="K16" s="1">
        <f t="shared" si="2"/>
        <v>-0.21123875690577298</v>
      </c>
      <c r="L16" s="1">
        <f t="shared" si="3"/>
        <v>347.5564527733045</v>
      </c>
    </row>
    <row r="17" spans="1:12" x14ac:dyDescent="0.35">
      <c r="A17" s="1">
        <v>9200</v>
      </c>
      <c r="B17" s="1" t="s">
        <v>52</v>
      </c>
      <c r="D17" s="1">
        <v>0</v>
      </c>
      <c r="E17" s="1">
        <v>13.1868705749512</v>
      </c>
      <c r="F17" s="1">
        <v>0</v>
      </c>
      <c r="G17" s="1">
        <v>0.29710692167282099</v>
      </c>
      <c r="H17" s="1">
        <v>0</v>
      </c>
      <c r="I17" s="1">
        <f t="shared" si="0"/>
        <v>9200</v>
      </c>
      <c r="J17" s="1">
        <f t="shared" si="1"/>
        <v>-0.43288770896863538</v>
      </c>
      <c r="K17" s="1">
        <f t="shared" si="2"/>
        <v>-0.29292771562391584</v>
      </c>
      <c r="L17" s="1">
        <f t="shared" si="3"/>
        <v>307.67667661899895</v>
      </c>
    </row>
    <row r="18" spans="1:12" x14ac:dyDescent="0.35">
      <c r="A18" s="1">
        <v>9300</v>
      </c>
      <c r="B18" s="1" t="s">
        <v>53</v>
      </c>
      <c r="D18" s="1">
        <v>0</v>
      </c>
      <c r="E18" s="1">
        <v>13.0087833404541</v>
      </c>
      <c r="F18" s="1">
        <v>0</v>
      </c>
      <c r="G18" s="1">
        <v>0.26763403415679898</v>
      </c>
      <c r="H18" s="1">
        <v>0</v>
      </c>
      <c r="I18" s="1">
        <f t="shared" si="0"/>
        <v>9300</v>
      </c>
      <c r="J18" s="1">
        <f t="shared" si="1"/>
        <v>-0.5152110993019835</v>
      </c>
      <c r="K18" s="1">
        <f t="shared" si="2"/>
        <v>-0.37714125024990153</v>
      </c>
      <c r="L18" s="1">
        <f t="shared" si="3"/>
        <v>269.36530345265237</v>
      </c>
    </row>
    <row r="19" spans="1:12" x14ac:dyDescent="0.35">
      <c r="A19" s="1">
        <v>9400</v>
      </c>
      <c r="B19" s="1" t="s">
        <v>54</v>
      </c>
      <c r="D19" s="1">
        <v>171.5</v>
      </c>
      <c r="E19" s="1">
        <v>12.828131675720201</v>
      </c>
      <c r="F19" s="1">
        <v>68</v>
      </c>
      <c r="G19" s="1">
        <v>0.23914526402950301</v>
      </c>
      <c r="H19" s="1">
        <v>29.225206375122099</v>
      </c>
      <c r="I19" s="1">
        <f t="shared" si="0"/>
        <v>9400</v>
      </c>
      <c r="J19" s="1">
        <f t="shared" si="1"/>
        <v>-0.59908943196000031</v>
      </c>
      <c r="K19" s="1">
        <f t="shared" si="2"/>
        <v>-0.46293694500305382</v>
      </c>
      <c r="L19" s="1">
        <f t="shared" si="3"/>
        <v>234.08824554801231</v>
      </c>
    </row>
    <row r="20" spans="1:12" x14ac:dyDescent="0.35">
      <c r="A20" s="1">
        <v>9500</v>
      </c>
      <c r="B20" s="1" t="s">
        <v>55</v>
      </c>
      <c r="D20" s="1">
        <v>149.89999389648401</v>
      </c>
      <c r="E20" s="1">
        <v>12.7908430099487</v>
      </c>
      <c r="F20" s="1">
        <v>613</v>
      </c>
      <c r="G20" s="1">
        <v>0.21481508016586301</v>
      </c>
      <c r="H20" s="1">
        <v>27.813999176025401</v>
      </c>
      <c r="I20" s="1">
        <f t="shared" si="0"/>
        <v>9500</v>
      </c>
      <c r="J20" s="1">
        <f t="shared" si="1"/>
        <v>-0.67838865586633501</v>
      </c>
      <c r="K20" s="1">
        <f t="shared" si="2"/>
        <v>-0.54263193539420762</v>
      </c>
      <c r="L20" s="1">
        <f t="shared" si="3"/>
        <v>206.5041272102535</v>
      </c>
    </row>
    <row r="21" spans="1:12" x14ac:dyDescent="0.35">
      <c r="A21" s="1">
        <v>9600</v>
      </c>
      <c r="B21" s="1" t="s">
        <v>56</v>
      </c>
      <c r="D21" s="1">
        <v>124.400009155273</v>
      </c>
      <c r="E21" s="1">
        <v>12.678370475769</v>
      </c>
      <c r="F21" s="1">
        <v>40</v>
      </c>
      <c r="G21" s="1">
        <v>0.19049391150474601</v>
      </c>
      <c r="H21" s="1">
        <v>25.681055068969702</v>
      </c>
      <c r="I21" s="1">
        <f t="shared" si="0"/>
        <v>9600</v>
      </c>
      <c r="J21" s="1">
        <f t="shared" si="1"/>
        <v>-0.76102484521270686</v>
      </c>
      <c r="K21" s="1">
        <f t="shared" si="2"/>
        <v>-0.62646186172660523</v>
      </c>
      <c r="L21" s="1">
        <f t="shared" si="3"/>
        <v>179.18958996195806</v>
      </c>
    </row>
    <row r="22" spans="1:12" x14ac:dyDescent="0.35">
      <c r="A22" s="1">
        <v>9700</v>
      </c>
      <c r="B22" s="1" t="s">
        <v>57</v>
      </c>
      <c r="D22" s="1">
        <v>0</v>
      </c>
      <c r="E22" s="1">
        <v>12.562074661254901</v>
      </c>
      <c r="F22" s="1">
        <v>0</v>
      </c>
      <c r="G22" s="1">
        <v>0.167660713195801</v>
      </c>
      <c r="H22" s="1">
        <v>0</v>
      </c>
      <c r="I22" s="1">
        <f t="shared" si="0"/>
        <v>9700</v>
      </c>
      <c r="J22" s="1">
        <f t="shared" si="1"/>
        <v>-0.84455377189951797</v>
      </c>
      <c r="K22" s="1">
        <f t="shared" si="2"/>
        <v>-0.71122510411651652</v>
      </c>
      <c r="L22" s="1">
        <f t="shared" si="3"/>
        <v>154.44213437346912</v>
      </c>
    </row>
    <row r="23" spans="1:12" x14ac:dyDescent="0.35">
      <c r="A23" s="1">
        <v>9800</v>
      </c>
      <c r="B23" s="1" t="s">
        <v>58</v>
      </c>
      <c r="D23" s="1">
        <v>0</v>
      </c>
      <c r="E23" s="1">
        <v>12.373165130615201</v>
      </c>
      <c r="F23" s="1">
        <v>0</v>
      </c>
      <c r="G23" s="1">
        <v>0.14492206275463099</v>
      </c>
      <c r="H23" s="1">
        <v>0</v>
      </c>
      <c r="I23" s="1">
        <f t="shared" si="0"/>
        <v>9800</v>
      </c>
      <c r="J23" s="1">
        <f t="shared" si="1"/>
        <v>-0.93352876676463392</v>
      </c>
      <c r="K23" s="1">
        <f t="shared" si="2"/>
        <v>-0.80220510665201261</v>
      </c>
      <c r="L23" s="1">
        <f t="shared" si="3"/>
        <v>130.29096423071815</v>
      </c>
    </row>
    <row r="24" spans="1:12" x14ac:dyDescent="0.35">
      <c r="A24" s="1">
        <v>9900</v>
      </c>
      <c r="B24" s="1" t="s">
        <v>59</v>
      </c>
      <c r="D24" s="1">
        <v>0</v>
      </c>
      <c r="E24" s="1">
        <v>12.369957923889199</v>
      </c>
      <c r="F24" s="1">
        <v>0</v>
      </c>
      <c r="G24" s="1">
        <v>0.12780439853668199</v>
      </c>
      <c r="H24" s="1">
        <v>0</v>
      </c>
      <c r="I24" s="1">
        <f t="shared" si="0"/>
        <v>9900</v>
      </c>
      <c r="J24" s="1">
        <f t="shared" si="1"/>
        <v>-1.0110648207722972</v>
      </c>
      <c r="K24" s="1">
        <f t="shared" si="2"/>
        <v>-0.87977520062613146</v>
      </c>
      <c r="L24" s="1">
        <f t="shared" si="3"/>
        <v>113.52815153220376</v>
      </c>
    </row>
    <row r="25" spans="1:12" x14ac:dyDescent="0.35">
      <c r="A25" s="1">
        <v>10000</v>
      </c>
      <c r="B25" s="1" t="s">
        <v>60</v>
      </c>
      <c r="D25" s="1">
        <v>0</v>
      </c>
      <c r="E25" s="1">
        <v>12.2928171157837</v>
      </c>
      <c r="F25" s="1">
        <v>0</v>
      </c>
      <c r="G25" s="1">
        <v>0.11077668517828</v>
      </c>
      <c r="H25" s="1">
        <v>0</v>
      </c>
      <c r="I25" s="1">
        <f t="shared" si="0"/>
        <v>10000</v>
      </c>
      <c r="J25" s="1">
        <f t="shared" si="1"/>
        <v>-1.093619478049527</v>
      </c>
      <c r="K25" s="1">
        <f t="shared" si="2"/>
        <v>-0.96314859855359258</v>
      </c>
      <c r="L25" s="1">
        <f t="shared" si="3"/>
        <v>96.891764874710589</v>
      </c>
    </row>
    <row r="26" spans="1:12" x14ac:dyDescent="0.35">
      <c r="A26" s="1">
        <v>10200</v>
      </c>
      <c r="B26" s="1" t="s">
        <v>61</v>
      </c>
      <c r="D26" s="1">
        <v>0</v>
      </c>
      <c r="E26" s="1">
        <v>12.224160194396999</v>
      </c>
      <c r="F26" s="1">
        <v>25</v>
      </c>
      <c r="G26" s="1">
        <v>8.3155117928981795E-2</v>
      </c>
      <c r="H26" s="1">
        <v>0</v>
      </c>
      <c r="I26" s="1">
        <f t="shared" si="0"/>
        <v>10200</v>
      </c>
      <c r="J26" s="1">
        <f t="shared" si="1"/>
        <v>-1.2516616427461218</v>
      </c>
      <c r="K26" s="1">
        <f t="shared" si="2"/>
        <v>-1.1219194594336932</v>
      </c>
      <c r="L26" s="1">
        <f t="shared" si="3"/>
        <v>71.076833546590024</v>
      </c>
    </row>
    <row r="27" spans="1:12" x14ac:dyDescent="0.35">
      <c r="A27" s="1">
        <v>11000</v>
      </c>
      <c r="B27" s="1" t="s">
        <v>62</v>
      </c>
      <c r="D27" s="1">
        <v>0</v>
      </c>
      <c r="E27" s="1">
        <v>12.0891199111938</v>
      </c>
      <c r="F27" s="1">
        <v>0</v>
      </c>
      <c r="G27" s="1">
        <v>2.2915158420801201E-2</v>
      </c>
      <c r="H27" s="1">
        <v>0</v>
      </c>
      <c r="I27" s="1">
        <f t="shared" si="0"/>
        <v>11000</v>
      </c>
      <c r="J27" s="1">
        <f t="shared" si="1"/>
        <v>-1.8526844159780864</v>
      </c>
      <c r="K27" s="1">
        <f t="shared" si="2"/>
        <v>-1.7243754944111922</v>
      </c>
      <c r="L27" s="1">
        <f t="shared" si="3"/>
        <v>18.604620041647649</v>
      </c>
    </row>
    <row r="28" spans="1:12" x14ac:dyDescent="0.35">
      <c r="A28" s="12"/>
      <c r="B28" s="12"/>
      <c r="C28" s="12"/>
      <c r="D28" s="12"/>
      <c r="E28" s="12"/>
      <c r="F28" s="12"/>
      <c r="G28" s="12"/>
      <c r="H28" s="12"/>
    </row>
  </sheetData>
  <mergeCells count="2">
    <mergeCell ref="A2:H2"/>
    <mergeCell ref="A28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12_18_20 (2year) call</vt:lpstr>
      <vt:lpstr>12_20_19 (1year) 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 Cheng</cp:lastModifiedBy>
  <dcterms:created xsi:type="dcterms:W3CDTF">2013-04-03T15:49:21Z</dcterms:created>
  <dcterms:modified xsi:type="dcterms:W3CDTF">2018-12-03T14:57:21Z</dcterms:modified>
</cp:coreProperties>
</file>