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esktop\Heston Calibration Finalized\"/>
    </mc:Choice>
  </mc:AlternateContent>
  <xr:revisionPtr revIDLastSave="0" documentId="13_ncr:1_{6B3D3295-E5E2-4AC1-B7CC-7DE5A8B1B162}" xr6:coauthVersionLast="40" xr6:coauthVersionMax="40" xr10:uidLastSave="{00000000-0000-0000-0000-000000000000}"/>
  <bookViews>
    <workbookView xWindow="0" yWindow="0" windowWidth="19200" windowHeight="7440" xr2:uid="{00000000-000D-0000-FFFF-FFFF00000000}"/>
  </bookViews>
  <sheets>
    <sheet name="12_18_20 (2year) call" sheetId="2" r:id="rId1"/>
    <sheet name="12_20_19 (1year) cal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" i="2" l="1"/>
  <c r="J7" i="2" s="1"/>
  <c r="K7" i="2" s="1"/>
  <c r="L7" i="2" s="1"/>
  <c r="I8" i="2"/>
  <c r="I9" i="2"/>
  <c r="J9" i="2" s="1"/>
  <c r="K9" i="2" s="1"/>
  <c r="L9" i="2" s="1"/>
  <c r="I10" i="2"/>
  <c r="J10" i="2" s="1"/>
  <c r="K10" i="2" s="1"/>
  <c r="L10" i="2" s="1"/>
  <c r="I11" i="2"/>
  <c r="J11" i="2" s="1"/>
  <c r="K11" i="2" s="1"/>
  <c r="L11" i="2" s="1"/>
  <c r="I12" i="2"/>
  <c r="I13" i="2"/>
  <c r="J13" i="2" s="1"/>
  <c r="K13" i="2" s="1"/>
  <c r="L13" i="2" s="1"/>
  <c r="I14" i="2"/>
  <c r="J14" i="2" s="1"/>
  <c r="K14" i="2" s="1"/>
  <c r="L14" i="2" s="1"/>
  <c r="I15" i="2"/>
  <c r="J15" i="2" s="1"/>
  <c r="K15" i="2" s="1"/>
  <c r="L15" i="2" s="1"/>
  <c r="I16" i="2"/>
  <c r="I17" i="2"/>
  <c r="J17" i="2" s="1"/>
  <c r="K17" i="2" s="1"/>
  <c r="L17" i="2" s="1"/>
  <c r="I18" i="2"/>
  <c r="J18" i="2" s="1"/>
  <c r="K18" i="2" s="1"/>
  <c r="L18" i="2" s="1"/>
  <c r="I19" i="2"/>
  <c r="J19" i="2" s="1"/>
  <c r="K19" i="2" s="1"/>
  <c r="L19" i="2" s="1"/>
  <c r="I20" i="2"/>
  <c r="I21" i="2"/>
  <c r="J21" i="2" s="1"/>
  <c r="K21" i="2" s="1"/>
  <c r="L21" i="2" s="1"/>
  <c r="I22" i="2"/>
  <c r="J22" i="2" s="1"/>
  <c r="K22" i="2" s="1"/>
  <c r="L22" i="2" s="1"/>
  <c r="I23" i="2"/>
  <c r="J23" i="2" s="1"/>
  <c r="K23" i="2" s="1"/>
  <c r="L23" i="2" s="1"/>
  <c r="I24" i="2"/>
  <c r="I25" i="2"/>
  <c r="J25" i="2" s="1"/>
  <c r="K25" i="2" s="1"/>
  <c r="L25" i="2" s="1"/>
  <c r="I26" i="2"/>
  <c r="J26" i="2" s="1"/>
  <c r="K26" i="2" s="1"/>
  <c r="L26" i="2" s="1"/>
  <c r="I27" i="2"/>
  <c r="J27" i="2" s="1"/>
  <c r="K27" i="2" s="1"/>
  <c r="L27" i="2" s="1"/>
  <c r="I28" i="2"/>
  <c r="I29" i="2"/>
  <c r="J29" i="2" s="1"/>
  <c r="K29" i="2" s="1"/>
  <c r="L29" i="2" s="1"/>
  <c r="I30" i="2"/>
  <c r="J30" i="2" s="1"/>
  <c r="K30" i="2" s="1"/>
  <c r="L30" i="2" s="1"/>
  <c r="I31" i="2"/>
  <c r="J31" i="2" s="1"/>
  <c r="K31" i="2" s="1"/>
  <c r="L31" i="2" s="1"/>
  <c r="I32" i="2"/>
  <c r="I33" i="2"/>
  <c r="J33" i="2" s="1"/>
  <c r="K33" i="2" s="1"/>
  <c r="L33" i="2" s="1"/>
  <c r="I34" i="2"/>
  <c r="J34" i="2" s="1"/>
  <c r="K34" i="2" s="1"/>
  <c r="L34" i="2" s="1"/>
  <c r="I35" i="2"/>
  <c r="J35" i="2" s="1"/>
  <c r="K35" i="2" s="1"/>
  <c r="L35" i="2" s="1"/>
  <c r="I36" i="2"/>
  <c r="I37" i="2"/>
  <c r="J37" i="2" s="1"/>
  <c r="K37" i="2" s="1"/>
  <c r="L37" i="2" s="1"/>
  <c r="I6" i="2"/>
  <c r="I5" i="2"/>
  <c r="I4" i="2"/>
  <c r="O3" i="2"/>
  <c r="J5" i="2" s="1"/>
  <c r="K5" i="2" s="1"/>
  <c r="L5" i="2" s="1"/>
  <c r="I3" i="2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4" i="3"/>
  <c r="I3" i="3"/>
  <c r="O3" i="3"/>
  <c r="J10" i="3" s="1"/>
  <c r="K10" i="3" s="1"/>
  <c r="L10" i="3" s="1"/>
  <c r="J36" i="2" l="1"/>
  <c r="K36" i="2" s="1"/>
  <c r="L36" i="2" s="1"/>
  <c r="J28" i="2"/>
  <c r="K28" i="2" s="1"/>
  <c r="L28" i="2" s="1"/>
  <c r="J20" i="2"/>
  <c r="K20" i="2" s="1"/>
  <c r="L20" i="2" s="1"/>
  <c r="J12" i="2"/>
  <c r="K12" i="2" s="1"/>
  <c r="L12" i="2" s="1"/>
  <c r="J32" i="2"/>
  <c r="K32" i="2" s="1"/>
  <c r="L32" i="2" s="1"/>
  <c r="J24" i="2"/>
  <c r="K24" i="2" s="1"/>
  <c r="L24" i="2" s="1"/>
  <c r="J16" i="2"/>
  <c r="K16" i="2" s="1"/>
  <c r="L16" i="2" s="1"/>
  <c r="J8" i="2"/>
  <c r="K8" i="2" s="1"/>
  <c r="L8" i="2" s="1"/>
  <c r="J9" i="3"/>
  <c r="K9" i="3" s="1"/>
  <c r="L9" i="3" s="1"/>
  <c r="J33" i="3"/>
  <c r="K33" i="3" s="1"/>
  <c r="L33" i="3" s="1"/>
  <c r="J25" i="3"/>
  <c r="K25" i="3" s="1"/>
  <c r="L25" i="3" s="1"/>
  <c r="J17" i="3"/>
  <c r="K17" i="3" s="1"/>
  <c r="L17" i="3" s="1"/>
  <c r="J6" i="2"/>
  <c r="K6" i="2" s="1"/>
  <c r="L6" i="2" s="1"/>
  <c r="J3" i="2"/>
  <c r="K3" i="2" s="1"/>
  <c r="L3" i="2" s="1"/>
  <c r="J4" i="2"/>
  <c r="K4" i="2" s="1"/>
  <c r="L4" i="2" s="1"/>
  <c r="J8" i="3"/>
  <c r="K8" i="3" s="1"/>
  <c r="L8" i="3" s="1"/>
  <c r="J15" i="3"/>
  <c r="K15" i="3" s="1"/>
  <c r="L15" i="3" s="1"/>
  <c r="J24" i="3"/>
  <c r="K24" i="3" s="1"/>
  <c r="L24" i="3" s="1"/>
  <c r="J31" i="3"/>
  <c r="K31" i="3" s="1"/>
  <c r="L31" i="3" s="1"/>
  <c r="J23" i="3"/>
  <c r="K23" i="3" s="1"/>
  <c r="L23" i="3" s="1"/>
  <c r="J7" i="3"/>
  <c r="K7" i="3" s="1"/>
  <c r="L7" i="3" s="1"/>
  <c r="J38" i="3"/>
  <c r="K38" i="3" s="1"/>
  <c r="L38" i="3" s="1"/>
  <c r="J30" i="3"/>
  <c r="K30" i="3" s="1"/>
  <c r="L30" i="3" s="1"/>
  <c r="J22" i="3"/>
  <c r="K22" i="3" s="1"/>
  <c r="L22" i="3" s="1"/>
  <c r="J14" i="3"/>
  <c r="K14" i="3" s="1"/>
  <c r="L14" i="3" s="1"/>
  <c r="J6" i="3"/>
  <c r="K6" i="3" s="1"/>
  <c r="L6" i="3" s="1"/>
  <c r="J36" i="3"/>
  <c r="K36" i="3" s="1"/>
  <c r="L36" i="3" s="1"/>
  <c r="J28" i="3"/>
  <c r="K28" i="3" s="1"/>
  <c r="L28" i="3" s="1"/>
  <c r="J20" i="3"/>
  <c r="K20" i="3" s="1"/>
  <c r="L20" i="3" s="1"/>
  <c r="J12" i="3"/>
  <c r="K12" i="3" s="1"/>
  <c r="L12" i="3" s="1"/>
  <c r="J32" i="3"/>
  <c r="K32" i="3" s="1"/>
  <c r="L32" i="3" s="1"/>
  <c r="J37" i="3"/>
  <c r="K37" i="3" s="1"/>
  <c r="L37" i="3" s="1"/>
  <c r="J21" i="3"/>
  <c r="K21" i="3" s="1"/>
  <c r="L21" i="3" s="1"/>
  <c r="J5" i="3"/>
  <c r="K5" i="3" s="1"/>
  <c r="L5" i="3" s="1"/>
  <c r="J35" i="3"/>
  <c r="K35" i="3" s="1"/>
  <c r="L35" i="3" s="1"/>
  <c r="J27" i="3"/>
  <c r="K27" i="3" s="1"/>
  <c r="L27" i="3" s="1"/>
  <c r="J19" i="3"/>
  <c r="K19" i="3" s="1"/>
  <c r="L19" i="3" s="1"/>
  <c r="J11" i="3"/>
  <c r="K11" i="3" s="1"/>
  <c r="L11" i="3" s="1"/>
  <c r="J16" i="3"/>
  <c r="K16" i="3" s="1"/>
  <c r="L16" i="3" s="1"/>
  <c r="J29" i="3"/>
  <c r="K29" i="3" s="1"/>
  <c r="L29" i="3" s="1"/>
  <c r="J13" i="3"/>
  <c r="K13" i="3" s="1"/>
  <c r="L13" i="3" s="1"/>
  <c r="J34" i="3"/>
  <c r="K34" i="3" s="1"/>
  <c r="L34" i="3" s="1"/>
  <c r="J26" i="3"/>
  <c r="K26" i="3" s="1"/>
  <c r="L26" i="3" s="1"/>
  <c r="J18" i="3"/>
  <c r="K18" i="3" s="1"/>
  <c r="L18" i="3" s="1"/>
  <c r="J3" i="3"/>
  <c r="K3" i="3" s="1"/>
  <c r="L3" i="3" s="1"/>
  <c r="J4" i="3"/>
  <c r="K4" i="3" s="1"/>
  <c r="L4" i="3" s="1"/>
</calcChain>
</file>

<file path=xl/sharedStrings.xml><?xml version="1.0" encoding="utf-8"?>
<sst xmlns="http://schemas.openxmlformats.org/spreadsheetml/2006/main" count="107" uniqueCount="89">
  <si>
    <t>Strike</t>
  </si>
  <si>
    <t>Ticker</t>
  </si>
  <si>
    <t>Mid</t>
  </si>
  <si>
    <t>Last</t>
  </si>
  <si>
    <t>IVM</t>
  </si>
  <si>
    <t>Volm</t>
  </si>
  <si>
    <t>sDM</t>
  </si>
  <si>
    <t>VL</t>
  </si>
  <si>
    <t>18-Dec-20 (760d); CSize 10</t>
  </si>
  <si>
    <t>SX5E 12/18/20 C2450</t>
  </si>
  <si>
    <t>SX5E 12/18/20 C2500</t>
  </si>
  <si>
    <t>SX5E 12/18/20 C2550</t>
  </si>
  <si>
    <t>SX5E 12/18/20 C2600</t>
  </si>
  <si>
    <t>SX5E 12/18/20 C2650</t>
  </si>
  <si>
    <t>SX5E 12/18/20 C2700</t>
  </si>
  <si>
    <t>SX5E 12/18/20 C2750</t>
  </si>
  <si>
    <t>SX5E 12/18/20 C2800</t>
  </si>
  <si>
    <t>SX5E 12/18/20 C2850</t>
  </si>
  <si>
    <t>SX5E 12/18/20 C2900</t>
  </si>
  <si>
    <t>SX5E 12/18/20 C2950</t>
  </si>
  <si>
    <t>SX5E 12/18/20 C3000</t>
  </si>
  <si>
    <t>SX5E 12/18/20 C3050</t>
  </si>
  <si>
    <t>SX5E 12/18/20 C3100</t>
  </si>
  <si>
    <t>SX5E 12/18/20 C3150</t>
  </si>
  <si>
    <t>SX5E 12/18/20 C3200</t>
  </si>
  <si>
    <t>SX5E 12/18/20 C3250</t>
  </si>
  <si>
    <t>SX5E 12/18/20 C3300</t>
  </si>
  <si>
    <t>SX5E 12/18/20 C3350</t>
  </si>
  <si>
    <t>SX5E 12/18/20 C3400</t>
  </si>
  <si>
    <t>SX5E 12/18/20 C3450</t>
  </si>
  <si>
    <t>SX5E 12/18/20 C3500</t>
  </si>
  <si>
    <t>SX5E 12/18/20 C3550</t>
  </si>
  <si>
    <t>SX5E 12/18/20 C3600</t>
  </si>
  <si>
    <t>SX5E 12/18/20 C3650</t>
  </si>
  <si>
    <t>SX5E 12/18/20 C3700</t>
  </si>
  <si>
    <t>SX5E 12/18/20 C3750</t>
  </si>
  <si>
    <t>SX5E 12/18/20 C3800</t>
  </si>
  <si>
    <t>SX5E 12/18/20 C3850</t>
  </si>
  <si>
    <t>SX5E 12/18/20 C3900</t>
  </si>
  <si>
    <t>SX5E 12/18/20 C3950</t>
  </si>
  <si>
    <t>SX5E 12/18/20 C4000</t>
  </si>
  <si>
    <t>SX5E 12/18/20 C4050</t>
  </si>
  <si>
    <t>SX5E 12/18/20 C4100</t>
  </si>
  <si>
    <t>SX5E 12/18/20 C4150</t>
  </si>
  <si>
    <t>20-Dec-19 (396d); CSize 10</t>
  </si>
  <si>
    <t>SX5E 12/20/19 C2400</t>
  </si>
  <si>
    <t>SX5E 12/20/19 C2450</t>
  </si>
  <si>
    <t>SX5E 12/20/19 C2500</t>
  </si>
  <si>
    <t>SX5E 12/20/19 C2550</t>
  </si>
  <si>
    <t>SX5E 12/20/19 C2600</t>
  </si>
  <si>
    <t>SX5E 12/20/19 C2650</t>
  </si>
  <si>
    <t>SX5E 12/20/19 C2700</t>
  </si>
  <si>
    <t>SX5E 12/20/19 C2750</t>
  </si>
  <si>
    <t>SX5E 12/20/19 C2800</t>
  </si>
  <si>
    <t>SX5E 12/20/19 C2850</t>
  </si>
  <si>
    <t>SX5E 12/20/19 C2900</t>
  </si>
  <si>
    <t>SX5E 12/20/19 C2950</t>
  </si>
  <si>
    <t>SX5E 12/20/19 C3000</t>
  </si>
  <si>
    <t>SX5E 12/20/19 C3050</t>
  </si>
  <si>
    <t>SX5E 12/20/19 C3100</t>
  </si>
  <si>
    <t>SX5E 12/20/19 C3150</t>
  </si>
  <si>
    <t>SX5E 12/20/19 C3200</t>
  </si>
  <si>
    <t>SX5E 12/20/19 C3250</t>
  </si>
  <si>
    <t>SX5E 12/20/19 C3300</t>
  </si>
  <si>
    <t>SX5E 12/20/19 C3350</t>
  </si>
  <si>
    <t>SX5E 12/20/19 C3400</t>
  </si>
  <si>
    <t>SX5E 12/20/19 C3450</t>
  </si>
  <si>
    <t>SX5E 12/20/19 C3500</t>
  </si>
  <si>
    <t>SX5E 12/20/19 C3550</t>
  </si>
  <si>
    <t>SX5E 12/20/19 C3600</t>
  </si>
  <si>
    <t>SX5E 12/20/19 C3650</t>
  </si>
  <si>
    <t>SX5E 12/20/19 C3700</t>
  </si>
  <si>
    <t>SX5E 12/20/19 C3750</t>
  </si>
  <si>
    <t>SX5E 12/20/19 C3800</t>
  </si>
  <si>
    <t>SX5E 12/20/19 C3850</t>
  </si>
  <si>
    <t>SX5E 12/20/19 C3900</t>
  </si>
  <si>
    <t>SX5E 12/20/19 C3950</t>
  </si>
  <si>
    <t>SX5E 12/20/19 C4000</t>
  </si>
  <si>
    <t>SX5E 12/20/19 C4050</t>
  </si>
  <si>
    <t>SX5E 12/20/19 C4100</t>
  </si>
  <si>
    <t>SX5E 12/20/19 C4150</t>
  </si>
  <si>
    <t>d2</t>
  </si>
  <si>
    <t>d1</t>
  </si>
  <si>
    <t>BS call price</t>
  </si>
  <si>
    <t>S_0</t>
  </si>
  <si>
    <t>From Bloomberg</t>
  </si>
  <si>
    <t>r</t>
  </si>
  <si>
    <t>T</t>
  </si>
  <si>
    <t>From https://www.ecb.europa.eu/stats/financial_markets_and_interest_rates/euro_area_yield_curves/html/index.en.html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</si>
</sst>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" fillId="33" borderId="10" xfId="26" applyNumberFormat="1" applyFont="1" applyFill="1" applyBorder="1" applyAlignment="1" applyProtection="1"/>
    <xf numFmtId="0" fontId="0" fillId="0" borderId="11" xfId="0" applyBorder="1"/>
    <xf numFmtId="0" fontId="19" fillId="0" borderId="0" xfId="26" applyNumberFormat="1" applyFont="1" applyFill="1" applyBorder="1" applyAlignment="1" applyProtection="1"/>
    <xf numFmtId="0" fontId="1" fillId="33" borderId="12" xfId="26" applyNumberFormat="1" applyFont="1" applyFill="1" applyBorder="1" applyAlignment="1" applyProtection="1"/>
    <xf numFmtId="0" fontId="1" fillId="33" borderId="14" xfId="26" applyNumberFormat="1" applyFont="1" applyFill="1" applyBorder="1" applyAlignment="1" applyProtection="1"/>
    <xf numFmtId="0" fontId="0" fillId="0" borderId="15" xfId="0" applyNumberFormat="1" applyBorder="1"/>
    <xf numFmtId="14" fontId="0" fillId="0" borderId="0" xfId="0" applyNumberFormat="1"/>
    <xf numFmtId="0" fontId="0" fillId="0" borderId="0" xfId="0" applyFill="1" applyBorder="1"/>
    <xf numFmtId="0" fontId="0" fillId="0" borderId="0" xfId="0"/>
    <xf numFmtId="10" fontId="0" fillId="0" borderId="13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SX5E BS call price (2 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BS call 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'12_18_20 (2year) call'!$I$3:$I$37</c:f>
              <c:numCache>
                <c:formatCode>General</c:formatCode>
                <c:ptCount val="35"/>
                <c:pt idx="0">
                  <c:v>2450</c:v>
                </c:pt>
                <c:pt idx="1">
                  <c:v>2500</c:v>
                </c:pt>
                <c:pt idx="2">
                  <c:v>2550</c:v>
                </c:pt>
                <c:pt idx="3">
                  <c:v>2600</c:v>
                </c:pt>
                <c:pt idx="4">
                  <c:v>2650</c:v>
                </c:pt>
                <c:pt idx="5">
                  <c:v>2700</c:v>
                </c:pt>
                <c:pt idx="6">
                  <c:v>2750</c:v>
                </c:pt>
                <c:pt idx="7">
                  <c:v>2800</c:v>
                </c:pt>
                <c:pt idx="8">
                  <c:v>2850</c:v>
                </c:pt>
                <c:pt idx="9">
                  <c:v>2900</c:v>
                </c:pt>
                <c:pt idx="10">
                  <c:v>2950</c:v>
                </c:pt>
                <c:pt idx="11">
                  <c:v>3000</c:v>
                </c:pt>
                <c:pt idx="12">
                  <c:v>3050</c:v>
                </c:pt>
                <c:pt idx="13">
                  <c:v>3100</c:v>
                </c:pt>
                <c:pt idx="14">
                  <c:v>3150</c:v>
                </c:pt>
                <c:pt idx="15">
                  <c:v>3200</c:v>
                </c:pt>
                <c:pt idx="16">
                  <c:v>3250</c:v>
                </c:pt>
                <c:pt idx="17">
                  <c:v>3300</c:v>
                </c:pt>
                <c:pt idx="18">
                  <c:v>3350</c:v>
                </c:pt>
                <c:pt idx="19">
                  <c:v>3400</c:v>
                </c:pt>
                <c:pt idx="20">
                  <c:v>3450</c:v>
                </c:pt>
                <c:pt idx="21">
                  <c:v>3500</c:v>
                </c:pt>
                <c:pt idx="22">
                  <c:v>3550</c:v>
                </c:pt>
                <c:pt idx="23">
                  <c:v>3600</c:v>
                </c:pt>
                <c:pt idx="24">
                  <c:v>3650</c:v>
                </c:pt>
                <c:pt idx="25">
                  <c:v>3700</c:v>
                </c:pt>
                <c:pt idx="26">
                  <c:v>3750</c:v>
                </c:pt>
                <c:pt idx="27">
                  <c:v>3800</c:v>
                </c:pt>
                <c:pt idx="28">
                  <c:v>3850</c:v>
                </c:pt>
                <c:pt idx="29">
                  <c:v>3900</c:v>
                </c:pt>
                <c:pt idx="30">
                  <c:v>3950</c:v>
                </c:pt>
                <c:pt idx="31">
                  <c:v>4000</c:v>
                </c:pt>
                <c:pt idx="32">
                  <c:v>4050</c:v>
                </c:pt>
                <c:pt idx="33">
                  <c:v>4100</c:v>
                </c:pt>
                <c:pt idx="34">
                  <c:v>4150</c:v>
                </c:pt>
              </c:numCache>
            </c:numRef>
          </c:cat>
          <c:val>
            <c:numRef>
              <c:f>'12_18_20 (2year) call'!$L$3:$L$37</c:f>
              <c:numCache>
                <c:formatCode>General</c:formatCode>
                <c:ptCount val="35"/>
                <c:pt idx="0">
                  <c:v>759.53589635167714</c:v>
                </c:pt>
                <c:pt idx="1">
                  <c:v>717.55380650367056</c:v>
                </c:pt>
                <c:pt idx="2">
                  <c:v>675.61109881364791</c:v>
                </c:pt>
                <c:pt idx="3">
                  <c:v>633.87173540235312</c:v>
                </c:pt>
                <c:pt idx="4">
                  <c:v>593.81473869861907</c:v>
                </c:pt>
                <c:pt idx="5">
                  <c:v>555.5996579229602</c:v>
                </c:pt>
                <c:pt idx="6">
                  <c:v>517.78632992265307</c:v>
                </c:pt>
                <c:pt idx="7">
                  <c:v>481.19998882793448</c:v>
                </c:pt>
                <c:pt idx="8">
                  <c:v>445.89796209812175</c:v>
                </c:pt>
                <c:pt idx="9">
                  <c:v>411.08397046273558</c:v>
                </c:pt>
                <c:pt idx="10">
                  <c:v>378.58627527898534</c:v>
                </c:pt>
                <c:pt idx="11">
                  <c:v>347.64094533550656</c:v>
                </c:pt>
                <c:pt idx="12">
                  <c:v>318.33951632772005</c:v>
                </c:pt>
                <c:pt idx="13">
                  <c:v>290.45239998072907</c:v>
                </c:pt>
                <c:pt idx="14">
                  <c:v>264.17818385116766</c:v>
                </c:pt>
                <c:pt idx="15">
                  <c:v>239.56244007135751</c:v>
                </c:pt>
                <c:pt idx="16">
                  <c:v>216.59757554746125</c:v>
                </c:pt>
                <c:pt idx="17">
                  <c:v>195.21648059165591</c:v>
                </c:pt>
                <c:pt idx="18">
                  <c:v>175.22380840487995</c:v>
                </c:pt>
                <c:pt idx="19">
                  <c:v>156.97490685440675</c:v>
                </c:pt>
                <c:pt idx="20">
                  <c:v>140.19458433405543</c:v>
                </c:pt>
                <c:pt idx="21">
                  <c:v>124.72063692444817</c:v>
                </c:pt>
                <c:pt idx="22">
                  <c:v>110.6380875115052</c:v>
                </c:pt>
                <c:pt idx="23">
                  <c:v>97.933260241757921</c:v>
                </c:pt>
                <c:pt idx="24">
                  <c:v>86.449053293556062</c:v>
                </c:pt>
                <c:pt idx="25">
                  <c:v>76.2363771440248</c:v>
                </c:pt>
                <c:pt idx="26">
                  <c:v>67.039405444158092</c:v>
                </c:pt>
                <c:pt idx="27">
                  <c:v>58.834296305323846</c:v>
                </c:pt>
                <c:pt idx="28">
                  <c:v>51.659699565637879</c:v>
                </c:pt>
                <c:pt idx="29">
                  <c:v>45.233720724823797</c:v>
                </c:pt>
                <c:pt idx="30">
                  <c:v>39.669108313315235</c:v>
                </c:pt>
                <c:pt idx="31">
                  <c:v>34.839969166028141</c:v>
                </c:pt>
                <c:pt idx="32">
                  <c:v>30.374762166460016</c:v>
                </c:pt>
                <c:pt idx="33">
                  <c:v>26.635054654477585</c:v>
                </c:pt>
                <c:pt idx="34">
                  <c:v>23.420401375225737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E-45A1-BBA0-6BECE9722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522768"/>
        <c:axId val="676516944"/>
      </c:lineChart>
      <c:catAx>
        <c:axId val="67652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16944"/>
        <c:crosses val="autoZero"/>
        <c:auto val="1"/>
        <c:lblAlgn val="ctr"/>
        <c:lblOffset val="100"/>
        <c:noMultiLvlLbl val="0"/>
      </c:catAx>
      <c:valAx>
        <c:axId val="6765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</a:t>
                </a:r>
                <a:r>
                  <a:rPr lang="en-US" baseline="0"/>
                  <a:t> call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2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SX5E Implied volatility (2 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Implied volatility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'12_18_20 (2year) call'!$I$3:$I$37</c:f>
              <c:numCache>
                <c:formatCode>General</c:formatCode>
                <c:ptCount val="35"/>
                <c:pt idx="0">
                  <c:v>2450</c:v>
                </c:pt>
                <c:pt idx="1">
                  <c:v>2500</c:v>
                </c:pt>
                <c:pt idx="2">
                  <c:v>2550</c:v>
                </c:pt>
                <c:pt idx="3">
                  <c:v>2600</c:v>
                </c:pt>
                <c:pt idx="4">
                  <c:v>2650</c:v>
                </c:pt>
                <c:pt idx="5">
                  <c:v>2700</c:v>
                </c:pt>
                <c:pt idx="6">
                  <c:v>2750</c:v>
                </c:pt>
                <c:pt idx="7">
                  <c:v>2800</c:v>
                </c:pt>
                <c:pt idx="8">
                  <c:v>2850</c:v>
                </c:pt>
                <c:pt idx="9">
                  <c:v>2900</c:v>
                </c:pt>
                <c:pt idx="10">
                  <c:v>2950</c:v>
                </c:pt>
                <c:pt idx="11">
                  <c:v>3000</c:v>
                </c:pt>
                <c:pt idx="12">
                  <c:v>3050</c:v>
                </c:pt>
                <c:pt idx="13">
                  <c:v>3100</c:v>
                </c:pt>
                <c:pt idx="14">
                  <c:v>3150</c:v>
                </c:pt>
                <c:pt idx="15">
                  <c:v>3200</c:v>
                </c:pt>
                <c:pt idx="16">
                  <c:v>3250</c:v>
                </c:pt>
                <c:pt idx="17">
                  <c:v>3300</c:v>
                </c:pt>
                <c:pt idx="18">
                  <c:v>3350</c:v>
                </c:pt>
                <c:pt idx="19">
                  <c:v>3400</c:v>
                </c:pt>
                <c:pt idx="20">
                  <c:v>3450</c:v>
                </c:pt>
                <c:pt idx="21">
                  <c:v>3500</c:v>
                </c:pt>
                <c:pt idx="22">
                  <c:v>3550</c:v>
                </c:pt>
                <c:pt idx="23">
                  <c:v>3600</c:v>
                </c:pt>
                <c:pt idx="24">
                  <c:v>3650</c:v>
                </c:pt>
                <c:pt idx="25">
                  <c:v>3700</c:v>
                </c:pt>
                <c:pt idx="26">
                  <c:v>3750</c:v>
                </c:pt>
                <c:pt idx="27">
                  <c:v>3800</c:v>
                </c:pt>
                <c:pt idx="28">
                  <c:v>3850</c:v>
                </c:pt>
                <c:pt idx="29">
                  <c:v>3900</c:v>
                </c:pt>
                <c:pt idx="30">
                  <c:v>3950</c:v>
                </c:pt>
                <c:pt idx="31">
                  <c:v>4000</c:v>
                </c:pt>
                <c:pt idx="32">
                  <c:v>4050</c:v>
                </c:pt>
                <c:pt idx="33">
                  <c:v>4100</c:v>
                </c:pt>
                <c:pt idx="34">
                  <c:v>4150</c:v>
                </c:pt>
              </c:numCache>
            </c:numRef>
          </c:cat>
          <c:val>
            <c:numRef>
              <c:f>'12_18_20 (2year) call'!$E$3:$E$37</c:f>
              <c:numCache>
                <c:formatCode>General</c:formatCode>
                <c:ptCount val="35"/>
                <c:pt idx="0">
                  <c:v>18.909511566162099</c:v>
                </c:pt>
                <c:pt idx="1">
                  <c:v>18.600872039794901</c:v>
                </c:pt>
                <c:pt idx="2">
                  <c:v>18.2383632659912</c:v>
                </c:pt>
                <c:pt idx="3">
                  <c:v>17.8392848968506</c:v>
                </c:pt>
                <c:pt idx="4">
                  <c:v>17.5123195648193</c:v>
                </c:pt>
                <c:pt idx="5">
                  <c:v>17.2548522949219</c:v>
                </c:pt>
                <c:pt idx="6">
                  <c:v>16.959486007690401</c:v>
                </c:pt>
                <c:pt idx="7">
                  <c:v>16.679763793945298</c:v>
                </c:pt>
                <c:pt idx="8">
                  <c:v>16.414182662963899</c:v>
                </c:pt>
                <c:pt idx="9">
                  <c:v>16.1111354827881</c:v>
                </c:pt>
                <c:pt idx="10">
                  <c:v>15.875913619995099</c:v>
                </c:pt>
                <c:pt idx="11">
                  <c:v>15.657645225524901</c:v>
                </c:pt>
                <c:pt idx="12">
                  <c:v>15.458104133606</c:v>
                </c:pt>
                <c:pt idx="13">
                  <c:v>15.262087821960399</c:v>
                </c:pt>
                <c:pt idx="14">
                  <c:v>15.0788125991821</c:v>
                </c:pt>
                <c:pt idx="15">
                  <c:v>14.909518241882299</c:v>
                </c:pt>
                <c:pt idx="16">
                  <c:v>14.7532873153687</c:v>
                </c:pt>
                <c:pt idx="17">
                  <c:v>14.606701850891101</c:v>
                </c:pt>
                <c:pt idx="18">
                  <c:v>14.459805488586399</c:v>
                </c:pt>
                <c:pt idx="19">
                  <c:v>14.3336896896362</c:v>
                </c:pt>
                <c:pt idx="20">
                  <c:v>14.215349197387701</c:v>
                </c:pt>
                <c:pt idx="21">
                  <c:v>14.097882270813001</c:v>
                </c:pt>
                <c:pt idx="22">
                  <c:v>13.9892587661743</c:v>
                </c:pt>
                <c:pt idx="23">
                  <c:v>13.8927326202393</c:v>
                </c:pt>
                <c:pt idx="24">
                  <c:v>13.802905082702599</c:v>
                </c:pt>
                <c:pt idx="25">
                  <c:v>13.7285318374634</c:v>
                </c:pt>
                <c:pt idx="26">
                  <c:v>13.6574459075928</c:v>
                </c:pt>
                <c:pt idx="27">
                  <c:v>13.5932874679565</c:v>
                </c:pt>
                <c:pt idx="28">
                  <c:v>13.5460529327393</c:v>
                </c:pt>
                <c:pt idx="29">
                  <c:v>13.4990797042847</c:v>
                </c:pt>
                <c:pt idx="30">
                  <c:v>13.469398498535201</c:v>
                </c:pt>
                <c:pt idx="31">
                  <c:v>13.45374584198</c:v>
                </c:pt>
                <c:pt idx="32">
                  <c:v>13.419013977050801</c:v>
                </c:pt>
                <c:pt idx="33">
                  <c:v>13.4115495681763</c:v>
                </c:pt>
                <c:pt idx="34">
                  <c:v>13.4177961349487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5-4DEA-ADAE-4DB179B8B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522768"/>
        <c:axId val="676516944"/>
      </c:lineChart>
      <c:catAx>
        <c:axId val="67652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16944"/>
        <c:crosses val="autoZero"/>
        <c:auto val="1"/>
        <c:lblAlgn val="ctr"/>
        <c:lblOffset val="100"/>
        <c:noMultiLvlLbl val="0"/>
      </c:catAx>
      <c:valAx>
        <c:axId val="676516944"/>
        <c:scaling>
          <c:orientation val="minMax"/>
          <c:max val="19.5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</a:t>
                </a:r>
                <a:r>
                  <a:rPr lang="en-US" baseline="0"/>
                  <a:t> vol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2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SX5E</a:t>
            </a:r>
            <a:r>
              <a:rPr lang="en-US" baseline="0"/>
              <a:t> </a:t>
            </a:r>
            <a:r>
              <a:rPr lang="en-US"/>
              <a:t>BS call price (1 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BS call 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'12_20_19 (1year) call'!$I$3:$I$38</c:f>
              <c:numCache>
                <c:formatCode>General</c:formatCode>
                <c:ptCount val="36"/>
                <c:pt idx="0">
                  <c:v>2400</c:v>
                </c:pt>
                <c:pt idx="1">
                  <c:v>2450</c:v>
                </c:pt>
                <c:pt idx="2">
                  <c:v>2500</c:v>
                </c:pt>
                <c:pt idx="3">
                  <c:v>2550</c:v>
                </c:pt>
                <c:pt idx="4">
                  <c:v>2600</c:v>
                </c:pt>
                <c:pt idx="5">
                  <c:v>2650</c:v>
                </c:pt>
                <c:pt idx="6">
                  <c:v>2700</c:v>
                </c:pt>
                <c:pt idx="7">
                  <c:v>2750</c:v>
                </c:pt>
                <c:pt idx="8">
                  <c:v>2800</c:v>
                </c:pt>
                <c:pt idx="9">
                  <c:v>2850</c:v>
                </c:pt>
                <c:pt idx="10">
                  <c:v>2900</c:v>
                </c:pt>
                <c:pt idx="11">
                  <c:v>2950</c:v>
                </c:pt>
                <c:pt idx="12">
                  <c:v>3000</c:v>
                </c:pt>
                <c:pt idx="13">
                  <c:v>3050</c:v>
                </c:pt>
                <c:pt idx="14">
                  <c:v>3100</c:v>
                </c:pt>
                <c:pt idx="15">
                  <c:v>3150</c:v>
                </c:pt>
                <c:pt idx="16">
                  <c:v>3200</c:v>
                </c:pt>
                <c:pt idx="17">
                  <c:v>3250</c:v>
                </c:pt>
                <c:pt idx="18">
                  <c:v>3300</c:v>
                </c:pt>
                <c:pt idx="19">
                  <c:v>3350</c:v>
                </c:pt>
                <c:pt idx="20">
                  <c:v>3400</c:v>
                </c:pt>
                <c:pt idx="21">
                  <c:v>3450</c:v>
                </c:pt>
                <c:pt idx="22">
                  <c:v>3500</c:v>
                </c:pt>
                <c:pt idx="23">
                  <c:v>3550</c:v>
                </c:pt>
                <c:pt idx="24">
                  <c:v>3600</c:v>
                </c:pt>
                <c:pt idx="25">
                  <c:v>3650</c:v>
                </c:pt>
                <c:pt idx="26">
                  <c:v>3700</c:v>
                </c:pt>
                <c:pt idx="27">
                  <c:v>3750</c:v>
                </c:pt>
                <c:pt idx="28">
                  <c:v>3800</c:v>
                </c:pt>
                <c:pt idx="29">
                  <c:v>3850</c:v>
                </c:pt>
                <c:pt idx="30">
                  <c:v>3900</c:v>
                </c:pt>
                <c:pt idx="31">
                  <c:v>3950</c:v>
                </c:pt>
                <c:pt idx="32">
                  <c:v>4000</c:v>
                </c:pt>
                <c:pt idx="33">
                  <c:v>4050</c:v>
                </c:pt>
                <c:pt idx="34">
                  <c:v>4100</c:v>
                </c:pt>
                <c:pt idx="35">
                  <c:v>4150</c:v>
                </c:pt>
              </c:numCache>
            </c:numRef>
          </c:cat>
          <c:val>
            <c:numRef>
              <c:f>'12_20_19 (1year) call'!$L$3:$L$38</c:f>
              <c:numCache>
                <c:formatCode>General</c:formatCode>
                <c:ptCount val="36"/>
                <c:pt idx="0">
                  <c:v>780.18807494675048</c:v>
                </c:pt>
                <c:pt idx="1">
                  <c:v>734.23265006519978</c:v>
                </c:pt>
                <c:pt idx="2">
                  <c:v>688.82742482599588</c:v>
                </c:pt>
                <c:pt idx="3">
                  <c:v>643.96543577219245</c:v>
                </c:pt>
                <c:pt idx="4">
                  <c:v>599.24641879184719</c:v>
                </c:pt>
                <c:pt idx="5">
                  <c:v>556.00002252526701</c:v>
                </c:pt>
                <c:pt idx="6">
                  <c:v>513.86931005259726</c:v>
                </c:pt>
                <c:pt idx="7">
                  <c:v>472.52419453640528</c:v>
                </c:pt>
                <c:pt idx="8">
                  <c:v>432.24068119844856</c:v>
                </c:pt>
                <c:pt idx="9">
                  <c:v>393.3231356626352</c:v>
                </c:pt>
                <c:pt idx="10">
                  <c:v>355.37446484487373</c:v>
                </c:pt>
                <c:pt idx="11">
                  <c:v>319.91791217238983</c:v>
                </c:pt>
                <c:pt idx="12">
                  <c:v>285.53504906627541</c:v>
                </c:pt>
                <c:pt idx="13">
                  <c:v>252.92645775679671</c:v>
                </c:pt>
                <c:pt idx="14">
                  <c:v>222.42652074266357</c:v>
                </c:pt>
                <c:pt idx="15">
                  <c:v>193.9718149907485</c:v>
                </c:pt>
                <c:pt idx="16">
                  <c:v>167.76946396538847</c:v>
                </c:pt>
                <c:pt idx="17">
                  <c:v>143.76903308172791</c:v>
                </c:pt>
                <c:pt idx="18">
                  <c:v>122.03494662629464</c:v>
                </c:pt>
                <c:pt idx="19">
                  <c:v>102.76466665635871</c:v>
                </c:pt>
                <c:pt idx="20">
                  <c:v>85.636444817622987</c:v>
                </c:pt>
                <c:pt idx="21">
                  <c:v>70.740443927611068</c:v>
                </c:pt>
                <c:pt idx="22">
                  <c:v>57.795829075968868</c:v>
                </c:pt>
                <c:pt idx="23">
                  <c:v>46.89947168212268</c:v>
                </c:pt>
                <c:pt idx="24">
                  <c:v>37.81936099488496</c:v>
                </c:pt>
                <c:pt idx="25">
                  <c:v>30.388459379229687</c:v>
                </c:pt>
                <c:pt idx="26">
                  <c:v>24.21702673724559</c:v>
                </c:pt>
                <c:pt idx="27">
                  <c:v>19.196008745117467</c:v>
                </c:pt>
                <c:pt idx="28">
                  <c:v>15.287383082608784</c:v>
                </c:pt>
                <c:pt idx="29">
                  <c:v>12.063286872449908</c:v>
                </c:pt>
                <c:pt idx="30">
                  <c:v>9.5446886895955458</c:v>
                </c:pt>
                <c:pt idx="31">
                  <c:v>7.620208703296214</c:v>
                </c:pt>
                <c:pt idx="32">
                  <c:v>6.1361719061617492</c:v>
                </c:pt>
                <c:pt idx="33">
                  <c:v>4.7239826489116439</c:v>
                </c:pt>
                <c:pt idx="34">
                  <c:v>3.9694519667198307</c:v>
                </c:pt>
                <c:pt idx="35">
                  <c:v>3.2126005440043031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E-4585-80CA-7A30259C2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522768"/>
        <c:axId val="676516944"/>
      </c:lineChart>
      <c:catAx>
        <c:axId val="67652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16944"/>
        <c:crosses val="autoZero"/>
        <c:auto val="1"/>
        <c:lblAlgn val="ctr"/>
        <c:lblOffset val="100"/>
        <c:noMultiLvlLbl val="0"/>
      </c:catAx>
      <c:valAx>
        <c:axId val="6765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</a:t>
                </a:r>
                <a:r>
                  <a:rPr lang="en-US" baseline="0"/>
                  <a:t> call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2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SX5E Implied Volatility (1 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Implied Volatility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'12_20_19 (1year) call'!$I$3:$I$38</c:f>
              <c:numCache>
                <c:formatCode>General</c:formatCode>
                <c:ptCount val="36"/>
                <c:pt idx="0">
                  <c:v>2400</c:v>
                </c:pt>
                <c:pt idx="1">
                  <c:v>2450</c:v>
                </c:pt>
                <c:pt idx="2">
                  <c:v>2500</c:v>
                </c:pt>
                <c:pt idx="3">
                  <c:v>2550</c:v>
                </c:pt>
                <c:pt idx="4">
                  <c:v>2600</c:v>
                </c:pt>
                <c:pt idx="5">
                  <c:v>2650</c:v>
                </c:pt>
                <c:pt idx="6">
                  <c:v>2700</c:v>
                </c:pt>
                <c:pt idx="7">
                  <c:v>2750</c:v>
                </c:pt>
                <c:pt idx="8">
                  <c:v>2800</c:v>
                </c:pt>
                <c:pt idx="9">
                  <c:v>2850</c:v>
                </c:pt>
                <c:pt idx="10">
                  <c:v>2900</c:v>
                </c:pt>
                <c:pt idx="11">
                  <c:v>2950</c:v>
                </c:pt>
                <c:pt idx="12">
                  <c:v>3000</c:v>
                </c:pt>
                <c:pt idx="13">
                  <c:v>3050</c:v>
                </c:pt>
                <c:pt idx="14">
                  <c:v>3100</c:v>
                </c:pt>
                <c:pt idx="15">
                  <c:v>3150</c:v>
                </c:pt>
                <c:pt idx="16">
                  <c:v>3200</c:v>
                </c:pt>
                <c:pt idx="17">
                  <c:v>3250</c:v>
                </c:pt>
                <c:pt idx="18">
                  <c:v>3300</c:v>
                </c:pt>
                <c:pt idx="19">
                  <c:v>3350</c:v>
                </c:pt>
                <c:pt idx="20">
                  <c:v>3400</c:v>
                </c:pt>
                <c:pt idx="21">
                  <c:v>3450</c:v>
                </c:pt>
                <c:pt idx="22">
                  <c:v>3500</c:v>
                </c:pt>
                <c:pt idx="23">
                  <c:v>3550</c:v>
                </c:pt>
                <c:pt idx="24">
                  <c:v>3600</c:v>
                </c:pt>
                <c:pt idx="25">
                  <c:v>3650</c:v>
                </c:pt>
                <c:pt idx="26">
                  <c:v>3700</c:v>
                </c:pt>
                <c:pt idx="27">
                  <c:v>3750</c:v>
                </c:pt>
                <c:pt idx="28">
                  <c:v>3800</c:v>
                </c:pt>
                <c:pt idx="29">
                  <c:v>3850</c:v>
                </c:pt>
                <c:pt idx="30">
                  <c:v>3900</c:v>
                </c:pt>
                <c:pt idx="31">
                  <c:v>3950</c:v>
                </c:pt>
                <c:pt idx="32">
                  <c:v>4000</c:v>
                </c:pt>
                <c:pt idx="33">
                  <c:v>4050</c:v>
                </c:pt>
                <c:pt idx="34">
                  <c:v>4100</c:v>
                </c:pt>
                <c:pt idx="35">
                  <c:v>4150</c:v>
                </c:pt>
              </c:numCache>
            </c:numRef>
          </c:cat>
          <c:val>
            <c:numRef>
              <c:f>'12_20_19 (1year) call'!$E$3:$E$38</c:f>
              <c:numCache>
                <c:formatCode>General</c:formatCode>
                <c:ptCount val="36"/>
                <c:pt idx="0">
                  <c:v>21.774021148681602</c:v>
                </c:pt>
                <c:pt idx="1">
                  <c:v>21.224042892456101</c:v>
                </c:pt>
                <c:pt idx="2">
                  <c:v>20.687385559081999</c:v>
                </c:pt>
                <c:pt idx="3">
                  <c:v>20.1535530090332</c:v>
                </c:pt>
                <c:pt idx="4">
                  <c:v>19.5652961730957</c:v>
                </c:pt>
                <c:pt idx="5">
                  <c:v>19.079555511474599</c:v>
                </c:pt>
                <c:pt idx="6">
                  <c:v>18.630163192748999</c:v>
                </c:pt>
                <c:pt idx="7">
                  <c:v>18.168571472168001</c:v>
                </c:pt>
                <c:pt idx="8">
                  <c:v>17.7144451141357</c:v>
                </c:pt>
                <c:pt idx="9">
                  <c:v>17.284988403320298</c:v>
                </c:pt>
                <c:pt idx="10">
                  <c:v>16.833286285400401</c:v>
                </c:pt>
                <c:pt idx="11">
                  <c:v>16.4780368804932</c:v>
                </c:pt>
                <c:pt idx="12">
                  <c:v>16.086711883544901</c:v>
                </c:pt>
                <c:pt idx="13">
                  <c:v>15.708092689514199</c:v>
                </c:pt>
                <c:pt idx="14">
                  <c:v>15.357928276061999</c:v>
                </c:pt>
                <c:pt idx="15">
                  <c:v>15.0223636627197</c:v>
                </c:pt>
                <c:pt idx="16">
                  <c:v>14.709929466247599</c:v>
                </c:pt>
                <c:pt idx="17">
                  <c:v>14.411826133728001</c:v>
                </c:pt>
                <c:pt idx="18">
                  <c:v>14.1301259994507</c:v>
                </c:pt>
                <c:pt idx="19">
                  <c:v>13.8804388046265</c:v>
                </c:pt>
                <c:pt idx="20">
                  <c:v>13.6407976150513</c:v>
                </c:pt>
                <c:pt idx="21">
                  <c:v>13.424811363220201</c:v>
                </c:pt>
                <c:pt idx="22">
                  <c:v>13.2173767089844</c:v>
                </c:pt>
                <c:pt idx="23">
                  <c:v>13.0410270690918</c:v>
                </c:pt>
                <c:pt idx="24">
                  <c:v>12.8919973373413</c:v>
                </c:pt>
                <c:pt idx="25">
                  <c:v>12.7754096984863</c:v>
                </c:pt>
                <c:pt idx="26">
                  <c:v>12.6671237945557</c:v>
                </c:pt>
                <c:pt idx="27">
                  <c:v>12.5755319595337</c:v>
                </c:pt>
                <c:pt idx="28">
                  <c:v>12.526813507080099</c:v>
                </c:pt>
                <c:pt idx="29">
                  <c:v>12.473371505737299</c:v>
                </c:pt>
                <c:pt idx="30">
                  <c:v>12.446177482605</c:v>
                </c:pt>
                <c:pt idx="31">
                  <c:v>12.454384803771999</c:v>
                </c:pt>
                <c:pt idx="32">
                  <c:v>12.490044593811</c:v>
                </c:pt>
                <c:pt idx="33">
                  <c:v>12.4377527236938</c:v>
                </c:pt>
                <c:pt idx="34">
                  <c:v>12.5692386627197</c:v>
                </c:pt>
                <c:pt idx="35">
                  <c:v>12.6250896453857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5-4314-B2B8-A121B8B57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522768"/>
        <c:axId val="676516944"/>
      </c:lineChart>
      <c:catAx>
        <c:axId val="67652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16944"/>
        <c:crosses val="autoZero"/>
        <c:auto val="1"/>
        <c:lblAlgn val="ctr"/>
        <c:lblOffset val="100"/>
        <c:noMultiLvlLbl val="0"/>
      </c:catAx>
      <c:valAx>
        <c:axId val="676516944"/>
        <c:scaling>
          <c:orientation val="minMax"/>
          <c:max val="22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</a:t>
                </a:r>
                <a:r>
                  <a:rPr lang="en-US" baseline="0"/>
                  <a:t> vol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2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9526</xdr:rowOff>
    </xdr:from>
    <xdr:to>
      <xdr:col>15</xdr:col>
      <xdr:colOff>4943475</xdr:colOff>
      <xdr:row>19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15</xdr:col>
      <xdr:colOff>4943475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6</xdr:row>
      <xdr:rowOff>0</xdr:rowOff>
    </xdr:from>
    <xdr:to>
      <xdr:col>15</xdr:col>
      <xdr:colOff>4438650</xdr:colOff>
      <xdr:row>18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19050</xdr:rowOff>
    </xdr:from>
    <xdr:to>
      <xdr:col>15</xdr:col>
      <xdr:colOff>4448175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/>
  </sheetViews>
  <sheetFormatPr defaultRowHeight="14.5" x14ac:dyDescent="0.35"/>
  <cols>
    <col min="1" max="1" width="6.1796875" bestFit="1" customWidth="1"/>
    <col min="2" max="2" width="19.1796875" bestFit="1" customWidth="1"/>
    <col min="3" max="3" width="4.54296875" bestFit="1" customWidth="1"/>
    <col min="4" max="5" width="12" bestFit="1" customWidth="1"/>
    <col min="6" max="6" width="5.7265625" bestFit="1" customWidth="1"/>
    <col min="7" max="8" width="12" bestFit="1" customWidth="1"/>
    <col min="9" max="9" width="6.1796875" bestFit="1" customWidth="1"/>
    <col min="10" max="12" width="12" bestFit="1" customWidth="1"/>
    <col min="14" max="14" width="4" bestFit="1" customWidth="1"/>
    <col min="15" max="15" width="12" bestFit="1" customWidth="1"/>
    <col min="16" max="16" width="86.542968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81</v>
      </c>
      <c r="K1" s="2" t="s">
        <v>82</v>
      </c>
      <c r="L1" s="2" t="s">
        <v>83</v>
      </c>
      <c r="M1" s="3"/>
      <c r="N1" s="4" t="s">
        <v>84</v>
      </c>
      <c r="O1" s="5">
        <v>3160.33</v>
      </c>
      <c r="P1" s="6" t="s">
        <v>85</v>
      </c>
    </row>
    <row r="2" spans="1:16" x14ac:dyDescent="0.35">
      <c r="A2" s="12" t="s">
        <v>8</v>
      </c>
      <c r="B2" s="12"/>
      <c r="C2" s="12"/>
      <c r="D2" s="12"/>
      <c r="E2" s="12"/>
      <c r="F2" s="12"/>
      <c r="G2" s="12"/>
      <c r="H2" s="12"/>
      <c r="I2" s="3"/>
      <c r="J2" s="3"/>
      <c r="K2" s="3"/>
      <c r="L2" s="3"/>
      <c r="M2" s="3"/>
      <c r="N2" s="7" t="s">
        <v>86</v>
      </c>
      <c r="O2" s="13">
        <v>-6.1900000000000002E-3</v>
      </c>
      <c r="P2" s="3" t="s">
        <v>88</v>
      </c>
    </row>
    <row r="3" spans="1:16" ht="15" thickBot="1" x14ac:dyDescent="0.4">
      <c r="A3">
        <v>2450</v>
      </c>
      <c r="B3" t="s">
        <v>9</v>
      </c>
      <c r="D3">
        <v>0</v>
      </c>
      <c r="E3">
        <v>18.909511566162099</v>
      </c>
      <c r="F3">
        <v>0</v>
      </c>
      <c r="G3">
        <v>0.73145377635955799</v>
      </c>
      <c r="H3">
        <v>0</v>
      </c>
      <c r="I3" s="3">
        <f>VALUE(MID($B3,FIND("C",$B3)+1,LEN($B3)-FIND("C",$B3)))</f>
        <v>2450</v>
      </c>
      <c r="J3" s="3">
        <f>(LN($O$1/$I3)+($O$2-0.5*($E3/100)^2)*$O$3)/(($E3/100)*SQRT($O$3))</f>
        <v>0.73050624646136653</v>
      </c>
      <c r="K3" s="3">
        <f>J3+($E3/100)*SQRT($O$3)</f>
        <v>1.0080415926991075</v>
      </c>
      <c r="L3" s="3">
        <f>$O$1*_xlfn.NORM.S.DIST($K3,1)-$I3*EXP(-$O$2*$O$3)*_xlfn.NORM.S.DIST($J3,1)</f>
        <v>759.53589635167714</v>
      </c>
      <c r="M3" s="3"/>
      <c r="N3" s="8" t="s">
        <v>87</v>
      </c>
      <c r="O3" s="9">
        <f>NETWORKDAYS($O$4,$O$5)/$O$6</f>
        <v>2.1541501976284585</v>
      </c>
      <c r="P3" s="3"/>
    </row>
    <row r="4" spans="1:16" x14ac:dyDescent="0.35">
      <c r="A4">
        <v>2500</v>
      </c>
      <c r="B4" t="s">
        <v>10</v>
      </c>
      <c r="D4">
        <v>0</v>
      </c>
      <c r="E4">
        <v>18.600872039794901</v>
      </c>
      <c r="F4">
        <v>0</v>
      </c>
      <c r="G4">
        <v>0.71295690536499001</v>
      </c>
      <c r="H4">
        <v>0</v>
      </c>
      <c r="I4" s="3">
        <f t="shared" ref="I4:I37" si="0">VALUE(MID($B4,FIND("C",$B4)+1,LEN($B4)-FIND("C",$B4)))</f>
        <v>2500</v>
      </c>
      <c r="J4" s="3">
        <f t="shared" ref="J4:J37" si="1">(LN($O$1/$I4)+($O$2-0.5*($E4/100)^2)*$O$3)/(($E4/100)*SQRT($O$3))</f>
        <v>0.67319372451731663</v>
      </c>
      <c r="K4" s="3">
        <f t="shared" ref="K4:K37" si="2">J4+($E4/100)*SQRT($O$3)</f>
        <v>0.94619916116361913</v>
      </c>
      <c r="L4" s="3">
        <f t="shared" ref="L4:L37" si="3">$O$1*_xlfn.NORM.S.DIST($K4,1)-$I4*EXP(-$O$2*$O$3)*_xlfn.NORM.S.DIST($J4,1)</f>
        <v>717.55380650367056</v>
      </c>
      <c r="M4" s="3"/>
      <c r="N4" s="3"/>
      <c r="O4" s="10">
        <v>43423</v>
      </c>
      <c r="P4" s="3"/>
    </row>
    <row r="5" spans="1:16" x14ac:dyDescent="0.35">
      <c r="A5">
        <v>2550</v>
      </c>
      <c r="B5" t="s">
        <v>11</v>
      </c>
      <c r="D5">
        <v>0</v>
      </c>
      <c r="E5">
        <v>18.2383632659912</v>
      </c>
      <c r="F5">
        <v>0</v>
      </c>
      <c r="G5">
        <v>0.69369614124298096</v>
      </c>
      <c r="H5">
        <v>0</v>
      </c>
      <c r="I5" s="3">
        <f t="shared" si="0"/>
        <v>2550</v>
      </c>
      <c r="J5" s="3">
        <f t="shared" si="1"/>
        <v>0.61797027938958038</v>
      </c>
      <c r="K5" s="3">
        <f t="shared" si="2"/>
        <v>0.88565516623216056</v>
      </c>
      <c r="L5" s="3">
        <f t="shared" si="3"/>
        <v>675.61109881364791</v>
      </c>
      <c r="M5" s="3"/>
      <c r="N5" s="3"/>
      <c r="O5" s="10">
        <v>44183</v>
      </c>
      <c r="P5" s="3"/>
    </row>
    <row r="6" spans="1:16" x14ac:dyDescent="0.35">
      <c r="A6">
        <v>2600</v>
      </c>
      <c r="B6" t="s">
        <v>12</v>
      </c>
      <c r="D6">
        <v>0</v>
      </c>
      <c r="E6">
        <v>17.8392848968506</v>
      </c>
      <c r="F6">
        <v>0</v>
      </c>
      <c r="G6">
        <v>0.67345333099365201</v>
      </c>
      <c r="H6">
        <v>0</v>
      </c>
      <c r="I6" s="3">
        <f t="shared" si="0"/>
        <v>2600</v>
      </c>
      <c r="J6" s="3">
        <f t="shared" si="1"/>
        <v>0.56355391190664106</v>
      </c>
      <c r="K6" s="3">
        <f t="shared" si="2"/>
        <v>0.82538151613417865</v>
      </c>
      <c r="L6" s="3">
        <f t="shared" si="3"/>
        <v>633.87173540235312</v>
      </c>
      <c r="M6" s="3"/>
      <c r="N6" s="3"/>
      <c r="O6" s="11">
        <v>253</v>
      </c>
      <c r="P6" s="3"/>
    </row>
    <row r="7" spans="1:16" x14ac:dyDescent="0.35">
      <c r="A7">
        <v>2650</v>
      </c>
      <c r="B7" t="s">
        <v>13</v>
      </c>
      <c r="D7">
        <v>0</v>
      </c>
      <c r="E7">
        <v>17.5123195648193</v>
      </c>
      <c r="F7">
        <v>0</v>
      </c>
      <c r="G7">
        <v>0.65156388282775901</v>
      </c>
      <c r="H7">
        <v>0</v>
      </c>
      <c r="I7" s="3">
        <f t="shared" si="0"/>
        <v>2650</v>
      </c>
      <c r="J7" s="3">
        <f t="shared" si="1"/>
        <v>0.50481026599146339</v>
      </c>
      <c r="K7" s="3">
        <f t="shared" si="2"/>
        <v>0.76183899234658514</v>
      </c>
      <c r="L7" s="3">
        <f t="shared" si="3"/>
        <v>593.81473869861907</v>
      </c>
    </row>
    <row r="8" spans="1:16" x14ac:dyDescent="0.35">
      <c r="A8">
        <v>2700</v>
      </c>
      <c r="B8" t="s">
        <v>14</v>
      </c>
      <c r="D8">
        <v>0</v>
      </c>
      <c r="E8">
        <v>17.2548522949219</v>
      </c>
      <c r="F8">
        <v>0</v>
      </c>
      <c r="G8">
        <v>0.62821799516677901</v>
      </c>
      <c r="H8">
        <v>0</v>
      </c>
      <c r="I8" s="3">
        <f t="shared" si="0"/>
        <v>2700</v>
      </c>
      <c r="J8" s="3">
        <f t="shared" si="1"/>
        <v>0.44234075719655636</v>
      </c>
      <c r="K8" s="3">
        <f t="shared" si="2"/>
        <v>0.69559063037263946</v>
      </c>
      <c r="L8" s="3">
        <f t="shared" si="3"/>
        <v>555.5996579229602</v>
      </c>
    </row>
    <row r="9" spans="1:16" x14ac:dyDescent="0.35">
      <c r="A9">
        <v>2750</v>
      </c>
      <c r="B9" t="s">
        <v>15</v>
      </c>
      <c r="D9">
        <v>0</v>
      </c>
      <c r="E9">
        <v>16.959486007690401</v>
      </c>
      <c r="F9">
        <v>0</v>
      </c>
      <c r="G9">
        <v>0.60397320985794101</v>
      </c>
      <c r="H9">
        <v>0</v>
      </c>
      <c r="I9" s="3">
        <f t="shared" si="0"/>
        <v>2750</v>
      </c>
      <c r="J9" s="3">
        <f t="shared" si="1"/>
        <v>0.38070085785074975</v>
      </c>
      <c r="K9" s="3">
        <f t="shared" si="2"/>
        <v>0.62961563307853685</v>
      </c>
      <c r="L9" s="3">
        <f t="shared" si="3"/>
        <v>517.78632992265307</v>
      </c>
    </row>
    <row r="10" spans="1:16" x14ac:dyDescent="0.35">
      <c r="A10">
        <v>2800</v>
      </c>
      <c r="B10" t="s">
        <v>16</v>
      </c>
      <c r="D10">
        <v>0</v>
      </c>
      <c r="E10">
        <v>16.679763793945298</v>
      </c>
      <c r="F10">
        <v>0</v>
      </c>
      <c r="G10">
        <v>0.57865118980407704</v>
      </c>
      <c r="H10">
        <v>0</v>
      </c>
      <c r="I10" s="3">
        <f t="shared" si="0"/>
        <v>2800</v>
      </c>
      <c r="J10" s="3">
        <f t="shared" si="1"/>
        <v>0.31762297009620327</v>
      </c>
      <c r="K10" s="3">
        <f t="shared" si="2"/>
        <v>0.56243225581039258</v>
      </c>
      <c r="L10" s="3">
        <f t="shared" si="3"/>
        <v>481.19998882793448</v>
      </c>
    </row>
    <row r="11" spans="1:16" x14ac:dyDescent="0.35">
      <c r="A11">
        <v>2850</v>
      </c>
      <c r="B11" t="s">
        <v>17</v>
      </c>
      <c r="D11">
        <v>0</v>
      </c>
      <c r="E11">
        <v>16.414182662963899</v>
      </c>
      <c r="F11">
        <v>0</v>
      </c>
      <c r="G11">
        <v>0.55237048864364602</v>
      </c>
      <c r="H11">
        <v>0</v>
      </c>
      <c r="I11" s="3">
        <f t="shared" si="0"/>
        <v>2850</v>
      </c>
      <c r="J11" s="3">
        <f t="shared" si="1"/>
        <v>0.25322232270141615</v>
      </c>
      <c r="K11" s="3">
        <f t="shared" si="2"/>
        <v>0.49413366790650037</v>
      </c>
      <c r="L11" s="3">
        <f t="shared" si="3"/>
        <v>445.89796209812175</v>
      </c>
    </row>
    <row r="12" spans="1:16" x14ac:dyDescent="0.35">
      <c r="A12">
        <v>2900</v>
      </c>
      <c r="B12" t="s">
        <v>18</v>
      </c>
      <c r="D12">
        <v>0</v>
      </c>
      <c r="E12">
        <v>16.1111354827881</v>
      </c>
      <c r="F12">
        <v>0</v>
      </c>
      <c r="G12">
        <v>0.525188207626343</v>
      </c>
      <c r="H12">
        <v>0</v>
      </c>
      <c r="I12" s="3">
        <f t="shared" si="0"/>
        <v>2900</v>
      </c>
      <c r="J12" s="3">
        <f t="shared" si="1"/>
        <v>0.18892567427598475</v>
      </c>
      <c r="K12" s="3">
        <f t="shared" si="2"/>
        <v>0.42538918888628163</v>
      </c>
      <c r="L12" s="3">
        <f t="shared" si="3"/>
        <v>411.08397046273558</v>
      </c>
    </row>
    <row r="13" spans="1:16" x14ac:dyDescent="0.35">
      <c r="A13">
        <v>2950</v>
      </c>
      <c r="B13" t="s">
        <v>19</v>
      </c>
      <c r="D13">
        <v>0</v>
      </c>
      <c r="E13">
        <v>15.875913619995099</v>
      </c>
      <c r="F13">
        <v>0</v>
      </c>
      <c r="G13">
        <v>0.49735099077224698</v>
      </c>
      <c r="H13">
        <v>0</v>
      </c>
      <c r="I13" s="3">
        <f t="shared" si="0"/>
        <v>2950</v>
      </c>
      <c r="J13" s="3">
        <f t="shared" si="1"/>
        <v>0.12183962730062627</v>
      </c>
      <c r="K13" s="3">
        <f t="shared" si="2"/>
        <v>0.3548507850954376</v>
      </c>
      <c r="L13" s="3">
        <f t="shared" si="3"/>
        <v>378.58627527898534</v>
      </c>
    </row>
    <row r="14" spans="1:16" x14ac:dyDescent="0.35">
      <c r="A14">
        <v>3000</v>
      </c>
      <c r="B14" t="s">
        <v>20</v>
      </c>
      <c r="D14">
        <v>236.69999694824199</v>
      </c>
      <c r="E14">
        <v>15.657645225524901</v>
      </c>
      <c r="F14">
        <v>220</v>
      </c>
      <c r="G14">
        <v>0.469063520431519</v>
      </c>
      <c r="H14">
        <v>16.935939788818398</v>
      </c>
      <c r="I14" s="3">
        <f t="shared" si="0"/>
        <v>3000</v>
      </c>
      <c r="J14" s="3">
        <f t="shared" si="1"/>
        <v>5.3628338881433681E-2</v>
      </c>
      <c r="K14" s="3">
        <f t="shared" si="2"/>
        <v>0.28343596631428458</v>
      </c>
      <c r="L14" s="3">
        <f t="shared" si="3"/>
        <v>347.64094533550656</v>
      </c>
    </row>
    <row r="15" spans="1:16" x14ac:dyDescent="0.35">
      <c r="A15">
        <v>3050</v>
      </c>
      <c r="B15" t="s">
        <v>21</v>
      </c>
      <c r="D15">
        <v>0</v>
      </c>
      <c r="E15">
        <v>15.458104133606</v>
      </c>
      <c r="F15">
        <v>0</v>
      </c>
      <c r="G15">
        <v>0.440561473369598</v>
      </c>
      <c r="H15">
        <v>0</v>
      </c>
      <c r="I15" s="3">
        <f t="shared" si="0"/>
        <v>3050</v>
      </c>
      <c r="J15" s="3">
        <f t="shared" si="1"/>
        <v>-1.5586983768828878E-2</v>
      </c>
      <c r="K15" s="3">
        <f t="shared" si="2"/>
        <v>0.21129197436230038</v>
      </c>
      <c r="L15" s="3">
        <f t="shared" si="3"/>
        <v>318.33951632772005</v>
      </c>
    </row>
    <row r="16" spans="1:16" x14ac:dyDescent="0.35">
      <c r="A16">
        <v>3100</v>
      </c>
      <c r="B16" t="s">
        <v>22</v>
      </c>
      <c r="D16">
        <v>0</v>
      </c>
      <c r="E16">
        <v>15.262087821960399</v>
      </c>
      <c r="F16">
        <v>0</v>
      </c>
      <c r="G16">
        <v>0.41195842623710599</v>
      </c>
      <c r="H16">
        <v>0</v>
      </c>
      <c r="I16" s="3">
        <f t="shared" si="0"/>
        <v>3100</v>
      </c>
      <c r="J16" s="3">
        <f t="shared" si="1"/>
        <v>-8.548271780306918E-2</v>
      </c>
      <c r="K16" s="3">
        <f t="shared" si="2"/>
        <v>0.1385193043093553</v>
      </c>
      <c r="L16" s="3">
        <f t="shared" si="3"/>
        <v>290.45239998072907</v>
      </c>
    </row>
    <row r="17" spans="1:12" x14ac:dyDescent="0.35">
      <c r="A17">
        <v>3150</v>
      </c>
      <c r="B17" t="s">
        <v>23</v>
      </c>
      <c r="D17">
        <v>0</v>
      </c>
      <c r="E17">
        <v>15.0788125991821</v>
      </c>
      <c r="F17">
        <v>0</v>
      </c>
      <c r="G17">
        <v>0.38352248072624201</v>
      </c>
      <c r="H17">
        <v>0</v>
      </c>
      <c r="I17" s="3">
        <f t="shared" si="0"/>
        <v>3150</v>
      </c>
      <c r="J17" s="3">
        <f t="shared" si="1"/>
        <v>-0.15611307295679033</v>
      </c>
      <c r="K17" s="3">
        <f t="shared" si="2"/>
        <v>6.5199014398059779E-2</v>
      </c>
      <c r="L17" s="3">
        <f t="shared" si="3"/>
        <v>264.17818385116766</v>
      </c>
    </row>
    <row r="18" spans="1:12" x14ac:dyDescent="0.35">
      <c r="A18">
        <v>3200</v>
      </c>
      <c r="B18" t="s">
        <v>24</v>
      </c>
      <c r="D18">
        <v>161.5</v>
      </c>
      <c r="E18">
        <v>14.909518241882299</v>
      </c>
      <c r="F18">
        <v>40</v>
      </c>
      <c r="G18">
        <v>0.35549145936965898</v>
      </c>
      <c r="H18">
        <v>16.5022163391113</v>
      </c>
      <c r="I18" s="3">
        <f t="shared" si="0"/>
        <v>3200</v>
      </c>
      <c r="J18" s="3">
        <f t="shared" si="1"/>
        <v>-0.22735390048894311</v>
      </c>
      <c r="K18" s="3">
        <f t="shared" si="2"/>
        <v>-8.5265504000398562E-3</v>
      </c>
      <c r="L18" s="3">
        <f t="shared" si="3"/>
        <v>239.56244007135751</v>
      </c>
    </row>
    <row r="19" spans="1:12" x14ac:dyDescent="0.35">
      <c r="A19">
        <v>3250</v>
      </c>
      <c r="B19" t="s">
        <v>25</v>
      </c>
      <c r="D19">
        <v>0</v>
      </c>
      <c r="E19">
        <v>14.7532873153687</v>
      </c>
      <c r="F19">
        <v>0</v>
      </c>
      <c r="G19">
        <v>0.32807600498199502</v>
      </c>
      <c r="H19">
        <v>0</v>
      </c>
      <c r="I19" s="3">
        <f t="shared" si="0"/>
        <v>3250</v>
      </c>
      <c r="J19" s="3">
        <f t="shared" si="1"/>
        <v>-0.29905784605475422</v>
      </c>
      <c r="K19" s="3">
        <f t="shared" si="2"/>
        <v>-8.2523500950738321E-2</v>
      </c>
      <c r="L19" s="3">
        <f t="shared" si="3"/>
        <v>216.59757554746125</v>
      </c>
    </row>
    <row r="20" spans="1:12" x14ac:dyDescent="0.35">
      <c r="A20">
        <v>3300</v>
      </c>
      <c r="B20" t="s">
        <v>26</v>
      </c>
      <c r="D20">
        <v>0</v>
      </c>
      <c r="E20">
        <v>14.606701850891101</v>
      </c>
      <c r="F20">
        <v>5500</v>
      </c>
      <c r="G20">
        <v>0.30143028497695901</v>
      </c>
      <c r="H20">
        <v>0</v>
      </c>
      <c r="I20" s="3">
        <f t="shared" si="0"/>
        <v>3300</v>
      </c>
      <c r="J20" s="3">
        <f t="shared" si="1"/>
        <v>-0.37111270773597954</v>
      </c>
      <c r="K20" s="3">
        <f t="shared" si="2"/>
        <v>-0.15672980094357034</v>
      </c>
      <c r="L20" s="3">
        <f t="shared" si="3"/>
        <v>195.21648059165591</v>
      </c>
    </row>
    <row r="21" spans="1:12" x14ac:dyDescent="0.35">
      <c r="A21">
        <v>3350</v>
      </c>
      <c r="B21" t="s">
        <v>27</v>
      </c>
      <c r="D21">
        <v>0</v>
      </c>
      <c r="E21">
        <v>14.459805488586399</v>
      </c>
      <c r="F21">
        <v>0</v>
      </c>
      <c r="G21">
        <v>0.27556470036506597</v>
      </c>
      <c r="H21">
        <v>0</v>
      </c>
      <c r="I21" s="3">
        <f t="shared" si="0"/>
        <v>3350</v>
      </c>
      <c r="J21" s="3">
        <f t="shared" si="1"/>
        <v>-0.44357341279875895</v>
      </c>
      <c r="K21" s="3">
        <f t="shared" si="2"/>
        <v>-0.23134650737268087</v>
      </c>
      <c r="L21" s="3">
        <f t="shared" si="3"/>
        <v>175.22380840487995</v>
      </c>
    </row>
    <row r="22" spans="1:12" x14ac:dyDescent="0.35">
      <c r="A22">
        <v>3400</v>
      </c>
      <c r="B22" t="s">
        <v>28</v>
      </c>
      <c r="D22">
        <v>0</v>
      </c>
      <c r="E22">
        <v>14.3336896896362</v>
      </c>
      <c r="F22">
        <v>0</v>
      </c>
      <c r="G22">
        <v>0.25097391009330799</v>
      </c>
      <c r="H22">
        <v>0</v>
      </c>
      <c r="I22" s="3">
        <f t="shared" si="0"/>
        <v>3400</v>
      </c>
      <c r="J22" s="3">
        <f t="shared" si="1"/>
        <v>-0.51603904345338503</v>
      </c>
      <c r="K22" s="3">
        <f t="shared" si="2"/>
        <v>-0.30566314257627303</v>
      </c>
      <c r="L22" s="3">
        <f t="shared" si="3"/>
        <v>156.97490685440675</v>
      </c>
    </row>
    <row r="23" spans="1:12" x14ac:dyDescent="0.35">
      <c r="A23">
        <v>3450</v>
      </c>
      <c r="B23" t="s">
        <v>29</v>
      </c>
      <c r="D23">
        <v>80.5</v>
      </c>
      <c r="E23">
        <v>14.215349197387701</v>
      </c>
      <c r="F23">
        <v>1</v>
      </c>
      <c r="G23">
        <v>0.22758448123931899</v>
      </c>
      <c r="H23">
        <v>13.444928169250501</v>
      </c>
      <c r="I23" s="3">
        <f t="shared" si="0"/>
        <v>3450</v>
      </c>
      <c r="J23" s="3">
        <f t="shared" si="1"/>
        <v>-0.58856243952875098</v>
      </c>
      <c r="K23" s="3">
        <f t="shared" si="2"/>
        <v>-0.3799234248411747</v>
      </c>
      <c r="L23" s="3">
        <f t="shared" si="3"/>
        <v>140.19458433405543</v>
      </c>
    </row>
    <row r="24" spans="1:12" x14ac:dyDescent="0.35">
      <c r="A24">
        <v>3500</v>
      </c>
      <c r="B24" t="s">
        <v>30</v>
      </c>
      <c r="D24">
        <v>0</v>
      </c>
      <c r="E24">
        <v>14.097882270813001</v>
      </c>
      <c r="F24">
        <v>0</v>
      </c>
      <c r="G24">
        <v>0.20536629855632799</v>
      </c>
      <c r="H24">
        <v>0</v>
      </c>
      <c r="I24" s="3">
        <f t="shared" si="0"/>
        <v>3500</v>
      </c>
      <c r="J24" s="3">
        <f t="shared" si="1"/>
        <v>-0.66127461563863277</v>
      </c>
      <c r="K24" s="3">
        <f t="shared" si="2"/>
        <v>-0.45435966579664089</v>
      </c>
      <c r="L24" s="3">
        <f t="shared" si="3"/>
        <v>124.72063692444817</v>
      </c>
    </row>
    <row r="25" spans="1:12" x14ac:dyDescent="0.35">
      <c r="A25">
        <v>3550</v>
      </c>
      <c r="B25" t="s">
        <v>31</v>
      </c>
      <c r="D25">
        <v>0</v>
      </c>
      <c r="E25">
        <v>13.9892587661743</v>
      </c>
      <c r="F25">
        <v>0</v>
      </c>
      <c r="G25">
        <v>0.18454222381115001</v>
      </c>
      <c r="H25">
        <v>0</v>
      </c>
      <c r="I25" s="3">
        <f t="shared" si="0"/>
        <v>3550</v>
      </c>
      <c r="J25" s="3">
        <f t="shared" si="1"/>
        <v>-0.73389407947194552</v>
      </c>
      <c r="K25" s="3">
        <f t="shared" si="2"/>
        <v>-0.52857339936367886</v>
      </c>
      <c r="L25" s="3">
        <f t="shared" si="3"/>
        <v>110.6380875115052</v>
      </c>
    </row>
    <row r="26" spans="1:12" x14ac:dyDescent="0.35">
      <c r="A26">
        <v>3600</v>
      </c>
      <c r="B26" t="s">
        <v>32</v>
      </c>
      <c r="D26">
        <v>0</v>
      </c>
      <c r="E26">
        <v>13.8927326202393</v>
      </c>
      <c r="F26">
        <v>0</v>
      </c>
      <c r="G26">
        <v>0.16523134708404499</v>
      </c>
      <c r="H26">
        <v>0</v>
      </c>
      <c r="I26" s="3">
        <f t="shared" si="0"/>
        <v>3600</v>
      </c>
      <c r="J26" s="3">
        <f t="shared" si="1"/>
        <v>-0.80616380842855351</v>
      </c>
      <c r="K26" s="3">
        <f t="shared" si="2"/>
        <v>-0.6022598448356411</v>
      </c>
      <c r="L26" s="3">
        <f t="shared" si="3"/>
        <v>97.933260241757921</v>
      </c>
    </row>
    <row r="27" spans="1:12" x14ac:dyDescent="0.35">
      <c r="A27">
        <v>3650</v>
      </c>
      <c r="B27" t="s">
        <v>33</v>
      </c>
      <c r="D27">
        <v>0</v>
      </c>
      <c r="E27">
        <v>13.802905082702599</v>
      </c>
      <c r="F27">
        <v>0</v>
      </c>
      <c r="G27">
        <v>0.14735607802867901</v>
      </c>
      <c r="H27">
        <v>0</v>
      </c>
      <c r="I27" s="3">
        <f t="shared" si="0"/>
        <v>3650</v>
      </c>
      <c r="J27" s="3">
        <f t="shared" si="1"/>
        <v>-0.87817393066216953</v>
      </c>
      <c r="K27" s="3">
        <f t="shared" si="2"/>
        <v>-0.67558836795151711</v>
      </c>
      <c r="L27" s="3">
        <f t="shared" si="3"/>
        <v>86.449053293556062</v>
      </c>
    </row>
    <row r="28" spans="1:12" x14ac:dyDescent="0.35">
      <c r="A28">
        <v>3700</v>
      </c>
      <c r="B28" t="s">
        <v>34</v>
      </c>
      <c r="D28">
        <v>0</v>
      </c>
      <c r="E28">
        <v>13.7285318374634</v>
      </c>
      <c r="F28">
        <v>0</v>
      </c>
      <c r="G28">
        <v>0.13108772039413399</v>
      </c>
      <c r="H28">
        <v>0</v>
      </c>
      <c r="I28" s="3">
        <f t="shared" si="0"/>
        <v>3700</v>
      </c>
      <c r="J28" s="3">
        <f t="shared" si="1"/>
        <v>-0.94936069661119815</v>
      </c>
      <c r="K28" s="3">
        <f t="shared" si="2"/>
        <v>-0.74786671177108266</v>
      </c>
      <c r="L28" s="3">
        <f t="shared" si="3"/>
        <v>76.2363771440248</v>
      </c>
    </row>
    <row r="29" spans="1:12" x14ac:dyDescent="0.35">
      <c r="A29">
        <v>3750</v>
      </c>
      <c r="B29" t="s">
        <v>35</v>
      </c>
      <c r="D29">
        <v>0</v>
      </c>
      <c r="E29">
        <v>13.6574459075928</v>
      </c>
      <c r="F29">
        <v>0</v>
      </c>
      <c r="G29">
        <v>0.116166912019253</v>
      </c>
      <c r="H29">
        <v>0</v>
      </c>
      <c r="I29" s="3">
        <f t="shared" si="0"/>
        <v>3750</v>
      </c>
      <c r="J29" s="3">
        <f t="shared" si="1"/>
        <v>-1.0202202120283936</v>
      </c>
      <c r="K29" s="3">
        <f t="shared" si="2"/>
        <v>-0.81976955705379262</v>
      </c>
      <c r="L29" s="3">
        <f t="shared" si="3"/>
        <v>67.039405444158092</v>
      </c>
    </row>
    <row r="30" spans="1:12" x14ac:dyDescent="0.35">
      <c r="A30">
        <v>3800</v>
      </c>
      <c r="B30" t="s">
        <v>36</v>
      </c>
      <c r="D30">
        <v>0</v>
      </c>
      <c r="E30">
        <v>13.5932874679565</v>
      </c>
      <c r="F30">
        <v>0</v>
      </c>
      <c r="G30">
        <v>0.102625049650669</v>
      </c>
      <c r="H30">
        <v>0</v>
      </c>
      <c r="I30" s="3">
        <f t="shared" si="0"/>
        <v>3800</v>
      </c>
      <c r="J30" s="3">
        <f t="shared" si="1"/>
        <v>-1.0904807523913027</v>
      </c>
      <c r="K30" s="3">
        <f t="shared" si="2"/>
        <v>-0.89097175234502879</v>
      </c>
      <c r="L30" s="3">
        <f t="shared" si="3"/>
        <v>58.834296305323846</v>
      </c>
    </row>
    <row r="31" spans="1:12" x14ac:dyDescent="0.35">
      <c r="A31">
        <v>3850</v>
      </c>
      <c r="B31" t="s">
        <v>37</v>
      </c>
      <c r="D31">
        <v>0</v>
      </c>
      <c r="E31">
        <v>13.5460529327393</v>
      </c>
      <c r="F31">
        <v>0</v>
      </c>
      <c r="G31">
        <v>9.0583153069019304E-2</v>
      </c>
      <c r="H31">
        <v>0</v>
      </c>
      <c r="I31" s="3">
        <f t="shared" si="0"/>
        <v>3850</v>
      </c>
      <c r="J31" s="3">
        <f t="shared" si="1"/>
        <v>-1.159338475812363</v>
      </c>
      <c r="K31" s="3">
        <f t="shared" si="2"/>
        <v>-0.96052273815100142</v>
      </c>
      <c r="L31" s="3">
        <f t="shared" si="3"/>
        <v>51.659699565637879</v>
      </c>
    </row>
    <row r="32" spans="1:12" x14ac:dyDescent="0.35">
      <c r="A32">
        <v>3900</v>
      </c>
      <c r="B32" t="s">
        <v>38</v>
      </c>
      <c r="D32">
        <v>22.8999938964844</v>
      </c>
      <c r="E32">
        <v>13.4990797042847</v>
      </c>
      <c r="F32">
        <v>1</v>
      </c>
      <c r="G32">
        <v>7.9669252038002E-2</v>
      </c>
      <c r="H32">
        <v>7.1138586997985804</v>
      </c>
      <c r="I32" s="3">
        <f t="shared" si="0"/>
        <v>3900</v>
      </c>
      <c r="J32" s="3">
        <f t="shared" si="1"/>
        <v>-1.2278092051160445</v>
      </c>
      <c r="K32" s="3">
        <f t="shared" si="2"/>
        <v>-1.0296828946340915</v>
      </c>
      <c r="L32" s="3">
        <f t="shared" si="3"/>
        <v>45.233720724823797</v>
      </c>
    </row>
    <row r="33" spans="1:12" x14ac:dyDescent="0.35">
      <c r="A33">
        <v>3950</v>
      </c>
      <c r="B33" t="s">
        <v>39</v>
      </c>
      <c r="D33">
        <v>0</v>
      </c>
      <c r="E33">
        <v>13.469398498535201</v>
      </c>
      <c r="F33">
        <v>0</v>
      </c>
      <c r="G33">
        <v>7.0093810558319106E-2</v>
      </c>
      <c r="H33">
        <v>0</v>
      </c>
      <c r="I33" s="3">
        <f t="shared" si="0"/>
        <v>3950</v>
      </c>
      <c r="J33" s="3">
        <f t="shared" si="1"/>
        <v>-1.2945178800855495</v>
      </c>
      <c r="K33" s="3">
        <f t="shared" si="2"/>
        <v>-1.0968272013588438</v>
      </c>
      <c r="L33" s="3">
        <f t="shared" si="3"/>
        <v>39.669108313315235</v>
      </c>
    </row>
    <row r="34" spans="1:12" x14ac:dyDescent="0.35">
      <c r="A34">
        <v>4000</v>
      </c>
      <c r="B34" t="s">
        <v>40</v>
      </c>
      <c r="D34">
        <v>0</v>
      </c>
      <c r="E34">
        <v>13.45374584198</v>
      </c>
      <c r="F34">
        <v>0</v>
      </c>
      <c r="G34">
        <v>6.1696138232946403E-2</v>
      </c>
      <c r="H34">
        <v>0</v>
      </c>
      <c r="I34" s="3">
        <f t="shared" si="0"/>
        <v>4000</v>
      </c>
      <c r="J34" s="3">
        <f t="shared" si="1"/>
        <v>-1.3594967425566062</v>
      </c>
      <c r="K34" s="3">
        <f t="shared" si="2"/>
        <v>-1.1620357982385017</v>
      </c>
      <c r="L34" s="3">
        <f t="shared" si="3"/>
        <v>34.839969166028141</v>
      </c>
    </row>
    <row r="35" spans="1:12" x14ac:dyDescent="0.35">
      <c r="A35">
        <v>4050</v>
      </c>
      <c r="B35" t="s">
        <v>41</v>
      </c>
      <c r="D35">
        <v>13.800000190734901</v>
      </c>
      <c r="E35">
        <v>13.419013977050801</v>
      </c>
      <c r="F35">
        <v>18</v>
      </c>
      <c r="G35">
        <v>5.3899023681879002E-2</v>
      </c>
      <c r="H35">
        <v>5.0549154281616202</v>
      </c>
      <c r="I35" s="3">
        <f t="shared" si="0"/>
        <v>4050</v>
      </c>
      <c r="J35" s="3">
        <f t="shared" si="1"/>
        <v>-1.42557915698754</v>
      </c>
      <c r="K35" s="3">
        <f t="shared" si="2"/>
        <v>-1.2286279730683163</v>
      </c>
      <c r="L35" s="3">
        <f t="shared" si="3"/>
        <v>30.374762166460016</v>
      </c>
    </row>
    <row r="36" spans="1:12" x14ac:dyDescent="0.35">
      <c r="A36">
        <v>4100</v>
      </c>
      <c r="B36" t="s">
        <v>42</v>
      </c>
      <c r="D36">
        <v>12</v>
      </c>
      <c r="E36">
        <v>13.4115495681763</v>
      </c>
      <c r="F36">
        <v>1</v>
      </c>
      <c r="G36">
        <v>4.7301609069108998E-2</v>
      </c>
      <c r="H36">
        <v>4.6595768928527797</v>
      </c>
      <c r="I36" s="3">
        <f t="shared" si="0"/>
        <v>4100</v>
      </c>
      <c r="J36" s="3">
        <f t="shared" si="1"/>
        <v>-1.4885978456270614</v>
      </c>
      <c r="K36" s="3">
        <f t="shared" si="2"/>
        <v>-1.2917562170125423</v>
      </c>
      <c r="L36" s="3">
        <f t="shared" si="3"/>
        <v>26.635054654477585</v>
      </c>
    </row>
    <row r="37" spans="1:12" x14ac:dyDescent="0.35">
      <c r="A37">
        <v>4150</v>
      </c>
      <c r="B37" t="s">
        <v>43</v>
      </c>
      <c r="D37">
        <v>10.199999809265099</v>
      </c>
      <c r="E37">
        <v>13.4177961349487</v>
      </c>
      <c r="F37">
        <v>1</v>
      </c>
      <c r="G37">
        <v>4.1594211012125001E-2</v>
      </c>
      <c r="H37">
        <v>4.1755266189575204</v>
      </c>
      <c r="I37" s="3">
        <f t="shared" si="0"/>
        <v>4150</v>
      </c>
      <c r="J37" s="3">
        <f t="shared" si="1"/>
        <v>-1.5495470839587975</v>
      </c>
      <c r="K37" s="3">
        <f t="shared" si="2"/>
        <v>-1.3526137743367648</v>
      </c>
      <c r="L37" s="3">
        <f t="shared" si="3"/>
        <v>23.420401375225737</v>
      </c>
    </row>
    <row r="38" spans="1:12" x14ac:dyDescent="0.35">
      <c r="A38" s="12"/>
      <c r="B38" s="12"/>
      <c r="C38" s="12"/>
      <c r="D38" s="12"/>
      <c r="E38" s="12"/>
      <c r="F38" s="12"/>
      <c r="G38" s="12"/>
      <c r="H38" s="12"/>
    </row>
  </sheetData>
  <mergeCells count="2">
    <mergeCell ref="A2:H2"/>
    <mergeCell ref="A38:H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/>
  </sheetViews>
  <sheetFormatPr defaultColWidth="9.1796875" defaultRowHeight="14.5" x14ac:dyDescent="0.35"/>
  <cols>
    <col min="1" max="1" width="6.1796875" style="1" bestFit="1" customWidth="1"/>
    <col min="2" max="2" width="19.1796875" style="1" bestFit="1" customWidth="1"/>
    <col min="3" max="3" width="4.54296875" style="1" bestFit="1" customWidth="1"/>
    <col min="4" max="5" width="12" style="1" bestFit="1" customWidth="1"/>
    <col min="6" max="6" width="5.7265625" style="1" bestFit="1" customWidth="1"/>
    <col min="7" max="8" width="12" style="1" bestFit="1" customWidth="1"/>
    <col min="9" max="9" width="6.1796875" style="1" bestFit="1" customWidth="1"/>
    <col min="10" max="12" width="12" style="1" bestFit="1" customWidth="1"/>
    <col min="13" max="13" width="9.1796875" style="1"/>
    <col min="14" max="14" width="4" style="1" bestFit="1" customWidth="1"/>
    <col min="15" max="15" width="12" style="1" bestFit="1" customWidth="1"/>
    <col min="16" max="16" width="72" style="1" bestFit="1" customWidth="1"/>
    <col min="17" max="16384" width="9.1796875" style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81</v>
      </c>
      <c r="K1" s="2" t="s">
        <v>82</v>
      </c>
      <c r="L1" s="2" t="s">
        <v>83</v>
      </c>
      <c r="M1" s="3"/>
      <c r="N1" s="4" t="s">
        <v>84</v>
      </c>
      <c r="O1" s="5">
        <v>3160.33</v>
      </c>
      <c r="P1" s="6" t="s">
        <v>85</v>
      </c>
    </row>
    <row r="2" spans="1:16" x14ac:dyDescent="0.35">
      <c r="A2" s="12" t="s">
        <v>44</v>
      </c>
      <c r="B2" s="12"/>
      <c r="C2" s="12"/>
      <c r="D2" s="12"/>
      <c r="E2" s="12"/>
      <c r="F2" s="12"/>
      <c r="G2" s="12"/>
      <c r="H2" s="12"/>
      <c r="I2" s="3"/>
      <c r="J2" s="3"/>
      <c r="K2" s="3"/>
      <c r="L2" s="3"/>
      <c r="M2" s="3"/>
      <c r="N2" s="7" t="s">
        <v>86</v>
      </c>
      <c r="O2" s="13">
        <v>-7.0499999999999998E-3</v>
      </c>
      <c r="P2" s="3" t="s">
        <v>88</v>
      </c>
    </row>
    <row r="3" spans="1:16" ht="15" thickBot="1" x14ac:dyDescent="0.4">
      <c r="A3" s="1">
        <v>2400</v>
      </c>
      <c r="B3" s="1" t="s">
        <v>45</v>
      </c>
      <c r="D3" s="1">
        <v>0</v>
      </c>
      <c r="E3" s="1">
        <v>21.774021148681602</v>
      </c>
      <c r="F3" s="1">
        <v>0</v>
      </c>
      <c r="G3" s="1">
        <v>0.84201294183731101</v>
      </c>
      <c r="H3" s="1">
        <v>0</v>
      </c>
      <c r="I3" s="3">
        <f t="shared" ref="I3:I38" si="0">VALUE(MID($B3,FIND("C",$B3)+1,LEN($B3)-FIND("C",$B3)))</f>
        <v>2400</v>
      </c>
      <c r="J3" s="3">
        <f t="shared" ref="J3:J38" si="1">(LN($O$1/$I3)+($O$2-0.5*($E3/100)^2)*$O$3)/(($E3/100)*SQRT($O$3))</f>
        <v>1.0409425595087509</v>
      </c>
      <c r="K3" s="3">
        <f t="shared" ref="K3:K38" si="2">J3+($E3/100)*SQRT($O$3)</f>
        <v>1.2720430194500236</v>
      </c>
      <c r="L3" s="3">
        <f t="shared" ref="L3:L38" si="3">$O$1*_xlfn.NORM.S.DIST($K3,1)-$I3*EXP(-$O$2*$O$3)*_xlfn.NORM.S.DIST($J3,1)</f>
        <v>780.18807494675048</v>
      </c>
      <c r="M3" s="3"/>
      <c r="N3" s="8" t="s">
        <v>87</v>
      </c>
      <c r="O3" s="9">
        <f>NETWORKDAYS($O$4,$O$5)/$O$6</f>
        <v>1.1264822134387351</v>
      </c>
      <c r="P3" s="3"/>
    </row>
    <row r="4" spans="1:16" x14ac:dyDescent="0.35">
      <c r="A4" s="1">
        <v>2450</v>
      </c>
      <c r="B4" s="1" t="s">
        <v>46</v>
      </c>
      <c r="D4" s="1">
        <v>0</v>
      </c>
      <c r="E4" s="1">
        <v>21.224042892456101</v>
      </c>
      <c r="F4" s="1">
        <v>0</v>
      </c>
      <c r="G4" s="1">
        <v>0.82767999172210704</v>
      </c>
      <c r="H4" s="1">
        <v>0</v>
      </c>
      <c r="I4" s="3">
        <f t="shared" si="0"/>
        <v>2450</v>
      </c>
      <c r="J4" s="3">
        <f t="shared" si="1"/>
        <v>0.98229516364822667</v>
      </c>
      <c r="K4" s="3">
        <f t="shared" si="2"/>
        <v>1.2075583817174758</v>
      </c>
      <c r="L4" s="3">
        <f t="shared" si="3"/>
        <v>734.23265006519978</v>
      </c>
      <c r="M4" s="3"/>
      <c r="N4" s="3"/>
      <c r="O4" s="10">
        <v>43423</v>
      </c>
      <c r="P4" s="3"/>
    </row>
    <row r="5" spans="1:16" x14ac:dyDescent="0.35">
      <c r="A5" s="1">
        <v>2500</v>
      </c>
      <c r="B5" s="1" t="s">
        <v>47</v>
      </c>
      <c r="D5" s="1">
        <v>0</v>
      </c>
      <c r="E5" s="1">
        <v>20.687385559081999</v>
      </c>
      <c r="F5" s="1">
        <v>0</v>
      </c>
      <c r="G5" s="1">
        <v>0.81174677610397294</v>
      </c>
      <c r="H5" s="1">
        <v>0</v>
      </c>
      <c r="I5" s="3">
        <f t="shared" si="0"/>
        <v>2500</v>
      </c>
      <c r="J5" s="3">
        <f t="shared" si="1"/>
        <v>0.92153546610201575</v>
      </c>
      <c r="K5" s="3">
        <f t="shared" si="2"/>
        <v>1.1411028250680362</v>
      </c>
      <c r="L5" s="3">
        <f t="shared" si="3"/>
        <v>688.82742482599588</v>
      </c>
      <c r="N5" s="3"/>
      <c r="O5" s="10">
        <v>43819</v>
      </c>
    </row>
    <row r="6" spans="1:16" x14ac:dyDescent="0.35">
      <c r="A6" s="1">
        <v>2550</v>
      </c>
      <c r="B6" s="1" t="s">
        <v>48</v>
      </c>
      <c r="D6" s="1">
        <v>0</v>
      </c>
      <c r="E6" s="1">
        <v>20.1535530090332</v>
      </c>
      <c r="F6" s="1">
        <v>0</v>
      </c>
      <c r="G6" s="1">
        <v>0.79416602849960305</v>
      </c>
      <c r="H6" s="1">
        <v>0</v>
      </c>
      <c r="I6" s="3">
        <f t="shared" si="0"/>
        <v>2550</v>
      </c>
      <c r="J6" s="3">
        <f t="shared" si="1"/>
        <v>0.85910799291127382</v>
      </c>
      <c r="K6" s="3">
        <f t="shared" si="2"/>
        <v>1.0730094738566252</v>
      </c>
      <c r="L6" s="3">
        <f t="shared" si="3"/>
        <v>643.96543577219245</v>
      </c>
      <c r="N6" s="3"/>
      <c r="O6" s="11">
        <v>253</v>
      </c>
    </row>
    <row r="7" spans="1:16" x14ac:dyDescent="0.35">
      <c r="A7" s="1">
        <v>2600</v>
      </c>
      <c r="B7" s="1" t="s">
        <v>49</v>
      </c>
      <c r="D7" s="1">
        <v>0</v>
      </c>
      <c r="E7" s="1">
        <v>19.5652961730957</v>
      </c>
      <c r="F7" s="1">
        <v>0</v>
      </c>
      <c r="G7" s="1">
        <v>0.77530479431152299</v>
      </c>
      <c r="H7" s="1">
        <v>0</v>
      </c>
      <c r="I7" s="3">
        <f t="shared" si="0"/>
        <v>2600</v>
      </c>
      <c r="J7" s="3">
        <f t="shared" si="1"/>
        <v>0.79776565094966667</v>
      </c>
      <c r="K7" s="3">
        <f t="shared" si="2"/>
        <v>1.0054236170008026</v>
      </c>
      <c r="L7" s="3">
        <f t="shared" si="3"/>
        <v>599.24641879184719</v>
      </c>
    </row>
    <row r="8" spans="1:16" x14ac:dyDescent="0.35">
      <c r="A8" s="1">
        <v>2650</v>
      </c>
      <c r="B8" s="1" t="s">
        <v>50</v>
      </c>
      <c r="D8" s="1">
        <v>0</v>
      </c>
      <c r="E8" s="1">
        <v>19.079555511474599</v>
      </c>
      <c r="F8" s="1">
        <v>0</v>
      </c>
      <c r="G8" s="1">
        <v>0.75362074375152599</v>
      </c>
      <c r="H8" s="1">
        <v>0</v>
      </c>
      <c r="I8" s="3">
        <f t="shared" si="0"/>
        <v>2650</v>
      </c>
      <c r="J8" s="3">
        <f t="shared" si="1"/>
        <v>0.72923281080576241</v>
      </c>
      <c r="K8" s="3">
        <f t="shared" si="2"/>
        <v>0.93173532626069044</v>
      </c>
      <c r="L8" s="3">
        <f t="shared" si="3"/>
        <v>556.00002252526701</v>
      </c>
    </row>
    <row r="9" spans="1:16" x14ac:dyDescent="0.35">
      <c r="A9" s="1">
        <v>2700</v>
      </c>
      <c r="B9" s="1" t="s">
        <v>51</v>
      </c>
      <c r="D9" s="1">
        <v>0</v>
      </c>
      <c r="E9" s="1">
        <v>18.630163192748999</v>
      </c>
      <c r="F9" s="1">
        <v>0</v>
      </c>
      <c r="G9" s="1">
        <v>0.72960972785949696</v>
      </c>
      <c r="H9" s="1">
        <v>0</v>
      </c>
      <c r="I9" s="3">
        <f t="shared" si="0"/>
        <v>2700</v>
      </c>
      <c r="J9" s="3">
        <f t="shared" si="1"/>
        <v>0.65711812148315119</v>
      </c>
      <c r="K9" s="3">
        <f t="shared" si="2"/>
        <v>0.85485097262837728</v>
      </c>
      <c r="L9" s="3">
        <f t="shared" si="3"/>
        <v>513.86931005259726</v>
      </c>
    </row>
    <row r="10" spans="1:16" x14ac:dyDescent="0.35">
      <c r="A10" s="1">
        <v>2750</v>
      </c>
      <c r="B10" s="1" t="s">
        <v>52</v>
      </c>
      <c r="D10" s="1">
        <v>0</v>
      </c>
      <c r="E10" s="1">
        <v>18.168571472168001</v>
      </c>
      <c r="F10" s="1">
        <v>0</v>
      </c>
      <c r="G10" s="1">
        <v>0.70359069108963002</v>
      </c>
      <c r="H10" s="1">
        <v>0</v>
      </c>
      <c r="I10" s="3">
        <f t="shared" si="0"/>
        <v>2750</v>
      </c>
      <c r="J10" s="3">
        <f t="shared" si="1"/>
        <v>0.58361903312710395</v>
      </c>
      <c r="K10" s="3">
        <f t="shared" si="2"/>
        <v>0.77645274055409175</v>
      </c>
      <c r="L10" s="3">
        <f t="shared" si="3"/>
        <v>472.52419453640528</v>
      </c>
    </row>
    <row r="11" spans="1:16" x14ac:dyDescent="0.35">
      <c r="A11" s="1">
        <v>2800</v>
      </c>
      <c r="B11" s="1" t="s">
        <v>53</v>
      </c>
      <c r="D11" s="1">
        <v>0</v>
      </c>
      <c r="E11" s="1">
        <v>17.7144451141357</v>
      </c>
      <c r="F11" s="1">
        <v>0</v>
      </c>
      <c r="G11" s="1">
        <v>0.67532050609588601</v>
      </c>
      <c r="H11" s="1">
        <v>0</v>
      </c>
      <c r="I11" s="3">
        <f t="shared" si="0"/>
        <v>2800</v>
      </c>
      <c r="J11" s="3">
        <f t="shared" si="1"/>
        <v>0.50762626280360568</v>
      </c>
      <c r="K11" s="3">
        <f t="shared" si="2"/>
        <v>0.69564006078455742</v>
      </c>
      <c r="L11" s="3">
        <f t="shared" si="3"/>
        <v>432.24068119844856</v>
      </c>
    </row>
    <row r="12" spans="1:16" x14ac:dyDescent="0.35">
      <c r="A12" s="1">
        <v>2850</v>
      </c>
      <c r="B12" s="1" t="s">
        <v>54</v>
      </c>
      <c r="D12" s="1">
        <v>0</v>
      </c>
      <c r="E12" s="1">
        <v>17.284988403320298</v>
      </c>
      <c r="F12" s="1">
        <v>0</v>
      </c>
      <c r="G12" s="1">
        <v>0.64466929435730003</v>
      </c>
      <c r="H12" s="1">
        <v>0</v>
      </c>
      <c r="I12" s="3">
        <f t="shared" si="0"/>
        <v>2850</v>
      </c>
      <c r="J12" s="3">
        <f t="shared" si="1"/>
        <v>0.42837452456259634</v>
      </c>
      <c r="K12" s="3">
        <f t="shared" si="2"/>
        <v>0.61183024653560247</v>
      </c>
      <c r="L12" s="3">
        <f t="shared" si="3"/>
        <v>393.3231356626352</v>
      </c>
    </row>
    <row r="13" spans="1:16" x14ac:dyDescent="0.35">
      <c r="A13" s="1">
        <v>2900</v>
      </c>
      <c r="B13" s="1" t="s">
        <v>55</v>
      </c>
      <c r="D13" s="1">
        <v>0</v>
      </c>
      <c r="E13" s="1">
        <v>16.833286285400401</v>
      </c>
      <c r="F13" s="1">
        <v>0</v>
      </c>
      <c r="G13" s="1">
        <v>0.61189258098602295</v>
      </c>
      <c r="H13" s="1">
        <v>0</v>
      </c>
      <c r="I13" s="3">
        <f t="shared" si="0"/>
        <v>2900</v>
      </c>
      <c r="J13" s="3">
        <f t="shared" si="1"/>
        <v>0.34738333568526236</v>
      </c>
      <c r="K13" s="3">
        <f t="shared" si="2"/>
        <v>0.52604487809469913</v>
      </c>
      <c r="L13" s="3">
        <f t="shared" si="3"/>
        <v>355.37446484487373</v>
      </c>
    </row>
    <row r="14" spans="1:16" x14ac:dyDescent="0.35">
      <c r="A14" s="1">
        <v>2950</v>
      </c>
      <c r="B14" s="1" t="s">
        <v>56</v>
      </c>
      <c r="D14" s="1">
        <v>0</v>
      </c>
      <c r="E14" s="1">
        <v>16.4780368804932</v>
      </c>
      <c r="F14" s="1">
        <v>0</v>
      </c>
      <c r="G14" s="1">
        <v>0.57668399810791005</v>
      </c>
      <c r="H14" s="1">
        <v>0</v>
      </c>
      <c r="I14" s="3">
        <f t="shared" si="0"/>
        <v>2950</v>
      </c>
      <c r="J14" s="3">
        <f t="shared" si="1"/>
        <v>0.26094035838256474</v>
      </c>
      <c r="K14" s="3">
        <f t="shared" si="2"/>
        <v>0.43583143045456052</v>
      </c>
      <c r="L14" s="3">
        <f t="shared" si="3"/>
        <v>319.91791217238983</v>
      </c>
    </row>
    <row r="15" spans="1:16" x14ac:dyDescent="0.35">
      <c r="A15" s="1">
        <v>3000</v>
      </c>
      <c r="B15" s="1" t="s">
        <v>57</v>
      </c>
      <c r="D15" s="1">
        <v>0</v>
      </c>
      <c r="E15" s="1">
        <v>16.086711883544901</v>
      </c>
      <c r="F15" s="1">
        <v>0</v>
      </c>
      <c r="G15" s="1">
        <v>0.53968358039856001</v>
      </c>
      <c r="H15" s="1">
        <v>0</v>
      </c>
      <c r="I15" s="3">
        <f t="shared" si="0"/>
        <v>3000</v>
      </c>
      <c r="J15" s="3">
        <f t="shared" si="1"/>
        <v>0.1730536349448358</v>
      </c>
      <c r="K15" s="3">
        <f t="shared" si="2"/>
        <v>0.3437913452577086</v>
      </c>
      <c r="L15" s="3">
        <f t="shared" si="3"/>
        <v>285.53504906627541</v>
      </c>
    </row>
    <row r="16" spans="1:16" x14ac:dyDescent="0.35">
      <c r="A16" s="1">
        <v>3050</v>
      </c>
      <c r="B16" s="1" t="s">
        <v>58</v>
      </c>
      <c r="D16" s="1">
        <v>194.69999694824199</v>
      </c>
      <c r="E16" s="1">
        <v>15.708092689514199</v>
      </c>
      <c r="F16" s="1">
        <v>109</v>
      </c>
      <c r="G16" s="1">
        <v>0.50097048282623302</v>
      </c>
      <c r="H16" s="1">
        <v>12.6438140869141</v>
      </c>
      <c r="I16" s="3">
        <f t="shared" si="0"/>
        <v>3050</v>
      </c>
      <c r="J16" s="3">
        <f t="shared" si="1"/>
        <v>8.214720204575679E-2</v>
      </c>
      <c r="K16" s="3">
        <f t="shared" si="2"/>
        <v>0.24886640473959079</v>
      </c>
      <c r="L16" s="3">
        <f t="shared" si="3"/>
        <v>252.92645775679671</v>
      </c>
    </row>
    <row r="17" spans="1:12" x14ac:dyDescent="0.35">
      <c r="A17" s="1">
        <v>3100</v>
      </c>
      <c r="B17" s="1" t="s">
        <v>59</v>
      </c>
      <c r="D17" s="1">
        <v>167.60000610351599</v>
      </c>
      <c r="E17" s="1">
        <v>15.357928276061999</v>
      </c>
      <c r="F17" s="1">
        <v>12</v>
      </c>
      <c r="G17" s="1">
        <v>0.46097183227539101</v>
      </c>
      <c r="H17" s="1">
        <v>12.6567993164063</v>
      </c>
      <c r="I17" s="3">
        <f t="shared" si="0"/>
        <v>3100</v>
      </c>
      <c r="J17" s="3">
        <f t="shared" si="1"/>
        <v>-1.1977096262034553E-2</v>
      </c>
      <c r="K17" s="3">
        <f t="shared" si="2"/>
        <v>0.15102560609172472</v>
      </c>
      <c r="L17" s="3">
        <f t="shared" si="3"/>
        <v>222.42652074266357</v>
      </c>
    </row>
    <row r="18" spans="1:12" x14ac:dyDescent="0.35">
      <c r="A18" s="1">
        <v>3150</v>
      </c>
      <c r="B18" s="1" t="s">
        <v>60</v>
      </c>
      <c r="D18" s="1">
        <v>0</v>
      </c>
      <c r="E18" s="1">
        <v>15.0223636627197</v>
      </c>
      <c r="F18" s="1">
        <v>1030</v>
      </c>
      <c r="G18" s="1">
        <v>0.42013099789619501</v>
      </c>
      <c r="H18" s="1">
        <v>0</v>
      </c>
      <c r="I18" s="3">
        <f t="shared" si="0"/>
        <v>3150</v>
      </c>
      <c r="J18" s="3">
        <f t="shared" si="1"/>
        <v>-0.10899595549442687</v>
      </c>
      <c r="K18" s="3">
        <f t="shared" si="2"/>
        <v>5.0445202762636421E-2</v>
      </c>
      <c r="L18" s="3">
        <f t="shared" si="3"/>
        <v>193.9718149907485</v>
      </c>
    </row>
    <row r="19" spans="1:12" x14ac:dyDescent="0.35">
      <c r="A19" s="1">
        <v>3200</v>
      </c>
      <c r="B19" s="1" t="s">
        <v>61</v>
      </c>
      <c r="D19" s="1">
        <v>120.900009155273</v>
      </c>
      <c r="E19" s="1">
        <v>14.709929466247599</v>
      </c>
      <c r="F19" s="1">
        <v>3013</v>
      </c>
      <c r="G19" s="1">
        <v>0.37905916571617099</v>
      </c>
      <c r="H19" s="1">
        <v>12.2404336929321</v>
      </c>
      <c r="I19" s="3">
        <f t="shared" si="0"/>
        <v>3200</v>
      </c>
      <c r="J19" s="3">
        <f t="shared" si="1"/>
        <v>-0.20882984054334255</v>
      </c>
      <c r="K19" s="3">
        <f t="shared" si="2"/>
        <v>-5.2704729699526887E-2</v>
      </c>
      <c r="L19" s="3">
        <f t="shared" si="3"/>
        <v>167.76946396538847</v>
      </c>
    </row>
    <row r="20" spans="1:12" x14ac:dyDescent="0.35">
      <c r="A20" s="1">
        <v>3250</v>
      </c>
      <c r="B20" s="1" t="s">
        <v>62</v>
      </c>
      <c r="D20" s="1">
        <v>0</v>
      </c>
      <c r="E20" s="1">
        <v>14.411826133728001</v>
      </c>
      <c r="F20" s="1">
        <v>0</v>
      </c>
      <c r="G20" s="1">
        <v>0.33827975392341603</v>
      </c>
      <c r="H20" s="1">
        <v>0</v>
      </c>
      <c r="I20" s="3">
        <f t="shared" si="0"/>
        <v>3250</v>
      </c>
      <c r="J20" s="3">
        <f t="shared" si="1"/>
        <v>-0.31131302100362213</v>
      </c>
      <c r="K20" s="3">
        <f t="shared" si="2"/>
        <v>-0.15835185570688226</v>
      </c>
      <c r="L20" s="3">
        <f t="shared" si="3"/>
        <v>143.76903308172791</v>
      </c>
    </row>
    <row r="21" spans="1:12" x14ac:dyDescent="0.35">
      <c r="A21" s="1">
        <v>3300</v>
      </c>
      <c r="B21" s="1" t="s">
        <v>63</v>
      </c>
      <c r="D21" s="1">
        <v>86.699996948242202</v>
      </c>
      <c r="E21" s="1">
        <v>14.1301259994507</v>
      </c>
      <c r="F21" s="1">
        <v>3630</v>
      </c>
      <c r="G21" s="1">
        <v>0.29842102527618403</v>
      </c>
      <c r="H21" s="1">
        <v>11.3884286880493</v>
      </c>
      <c r="I21" s="3">
        <f t="shared" si="0"/>
        <v>3300</v>
      </c>
      <c r="J21" s="3">
        <f t="shared" si="1"/>
        <v>-0.41630236294792988</v>
      </c>
      <c r="K21" s="3">
        <f t="shared" si="2"/>
        <v>-0.26633104643256422</v>
      </c>
      <c r="L21" s="3">
        <f t="shared" si="3"/>
        <v>122.03494662629464</v>
      </c>
    </row>
    <row r="22" spans="1:12" x14ac:dyDescent="0.35">
      <c r="A22" s="1">
        <v>3350</v>
      </c>
      <c r="B22" s="1" t="s">
        <v>64</v>
      </c>
      <c r="D22" s="1">
        <v>0</v>
      </c>
      <c r="E22" s="1">
        <v>13.8804388046265</v>
      </c>
      <c r="F22" s="1">
        <v>0</v>
      </c>
      <c r="G22" s="1">
        <v>0.26035833358764598</v>
      </c>
      <c r="H22" s="1">
        <v>0</v>
      </c>
      <c r="I22" s="3">
        <f t="shared" si="0"/>
        <v>3350</v>
      </c>
      <c r="J22" s="3">
        <f t="shared" si="1"/>
        <v>-0.52319249317453143</v>
      </c>
      <c r="K22" s="3">
        <f t="shared" si="2"/>
        <v>-0.375871253334085</v>
      </c>
      <c r="L22" s="3">
        <f t="shared" si="3"/>
        <v>102.76466665635871</v>
      </c>
    </row>
    <row r="23" spans="1:12" x14ac:dyDescent="0.35">
      <c r="A23" s="1">
        <v>3400</v>
      </c>
      <c r="B23" s="1" t="s">
        <v>65</v>
      </c>
      <c r="D23" s="1">
        <v>60.900009155273402</v>
      </c>
      <c r="E23" s="1">
        <v>13.6407976150513</v>
      </c>
      <c r="F23" s="1">
        <v>3524</v>
      </c>
      <c r="G23" s="1">
        <v>0.22430822253227201</v>
      </c>
      <c r="H23" s="1">
        <v>10.172762870788601</v>
      </c>
      <c r="I23" s="3">
        <f t="shared" si="0"/>
        <v>3400</v>
      </c>
      <c r="J23" s="3">
        <f t="shared" si="1"/>
        <v>-0.63214795756419395</v>
      </c>
      <c r="K23" s="3">
        <f t="shared" si="2"/>
        <v>-0.48737017025158047</v>
      </c>
      <c r="L23" s="3">
        <f t="shared" si="3"/>
        <v>85.636444817622987</v>
      </c>
    </row>
    <row r="24" spans="1:12" x14ac:dyDescent="0.35">
      <c r="A24" s="1">
        <v>3450</v>
      </c>
      <c r="B24" s="1" t="s">
        <v>66</v>
      </c>
      <c r="D24" s="1">
        <v>49.900009155273402</v>
      </c>
      <c r="E24" s="1">
        <v>13.424811363220201</v>
      </c>
      <c r="F24" s="1">
        <v>2</v>
      </c>
      <c r="G24" s="1">
        <v>0.19098301231861101</v>
      </c>
      <c r="H24" s="1">
        <v>9.4107036590576207</v>
      </c>
      <c r="I24" s="3">
        <f t="shared" si="0"/>
        <v>3450</v>
      </c>
      <c r="J24" s="3">
        <f t="shared" si="1"/>
        <v>-0.74246570960173008</v>
      </c>
      <c r="K24" s="3">
        <f t="shared" si="2"/>
        <v>-0.599980311085762</v>
      </c>
      <c r="L24" s="3">
        <f t="shared" si="3"/>
        <v>70.740443927611068</v>
      </c>
    </row>
    <row r="25" spans="1:12" x14ac:dyDescent="0.35">
      <c r="A25" s="1">
        <v>3500</v>
      </c>
      <c r="B25" s="1" t="s">
        <v>67</v>
      </c>
      <c r="D25" s="1">
        <v>38</v>
      </c>
      <c r="E25" s="1">
        <v>13.2173767089844</v>
      </c>
      <c r="F25" s="1">
        <v>202</v>
      </c>
      <c r="G25" s="1">
        <v>0.16045255959033999</v>
      </c>
      <c r="H25" s="1">
        <v>8.3147964477539098</v>
      </c>
      <c r="I25" s="3">
        <f t="shared" si="0"/>
        <v>3500</v>
      </c>
      <c r="J25" s="3">
        <f t="shared" si="1"/>
        <v>-0.85446792317820852</v>
      </c>
      <c r="K25" s="3">
        <f t="shared" si="2"/>
        <v>-0.7141841503369063</v>
      </c>
      <c r="L25" s="3">
        <f t="shared" si="3"/>
        <v>57.795829075968868</v>
      </c>
    </row>
    <row r="26" spans="1:12" x14ac:dyDescent="0.35">
      <c r="A26" s="1">
        <v>3550</v>
      </c>
      <c r="B26" s="1" t="s">
        <v>68</v>
      </c>
      <c r="D26" s="1">
        <v>0</v>
      </c>
      <c r="E26" s="1">
        <v>13.0410270690918</v>
      </c>
      <c r="F26" s="1">
        <v>0</v>
      </c>
      <c r="G26" s="1">
        <v>0.1333998888731</v>
      </c>
      <c r="H26" s="1">
        <v>0</v>
      </c>
      <c r="I26" s="3">
        <f t="shared" si="0"/>
        <v>3550</v>
      </c>
      <c r="J26" s="3">
        <f t="shared" si="1"/>
        <v>-0.96661946158724799</v>
      </c>
      <c r="K26" s="3">
        <f t="shared" si="2"/>
        <v>-0.8282073909277049</v>
      </c>
      <c r="L26" s="3">
        <f t="shared" si="3"/>
        <v>46.89947168212268</v>
      </c>
    </row>
    <row r="27" spans="1:12" x14ac:dyDescent="0.35">
      <c r="A27" s="1">
        <v>3600</v>
      </c>
      <c r="B27" s="1" t="s">
        <v>69</v>
      </c>
      <c r="D27" s="1">
        <v>21.8999938964844</v>
      </c>
      <c r="E27" s="1">
        <v>12.8919973373413</v>
      </c>
      <c r="F27" s="1">
        <v>116</v>
      </c>
      <c r="G27" s="1">
        <v>0.10983499139547299</v>
      </c>
      <c r="H27" s="1">
        <v>6.1861801147460902</v>
      </c>
      <c r="I27" s="3">
        <f t="shared" si="0"/>
        <v>3600</v>
      </c>
      <c r="J27" s="3">
        <f t="shared" si="1"/>
        <v>-1.078418516531682</v>
      </c>
      <c r="K27" s="3">
        <f t="shared" si="2"/>
        <v>-0.94158818584186199</v>
      </c>
      <c r="L27" s="3">
        <f t="shared" si="3"/>
        <v>37.81936099488496</v>
      </c>
    </row>
    <row r="28" spans="1:12" x14ac:dyDescent="0.35">
      <c r="A28" s="1">
        <v>3650</v>
      </c>
      <c r="B28" s="1" t="s">
        <v>70</v>
      </c>
      <c r="D28" s="1">
        <v>0</v>
      </c>
      <c r="E28" s="1">
        <v>12.7754096984863</v>
      </c>
      <c r="F28" s="1">
        <v>0</v>
      </c>
      <c r="G28" s="1">
        <v>8.9782997965812697E-2</v>
      </c>
      <c r="H28" s="1">
        <v>0</v>
      </c>
      <c r="I28" s="3">
        <f t="shared" si="0"/>
        <v>3650</v>
      </c>
      <c r="J28" s="3">
        <f t="shared" si="1"/>
        <v>-1.1887430191002868</v>
      </c>
      <c r="K28" s="3">
        <f t="shared" si="2"/>
        <v>-1.0531501014164926</v>
      </c>
      <c r="L28" s="3">
        <f t="shared" si="3"/>
        <v>30.388459379229687</v>
      </c>
    </row>
    <row r="29" spans="1:12" x14ac:dyDescent="0.35">
      <c r="A29" s="1">
        <v>3700</v>
      </c>
      <c r="B29" s="1" t="s">
        <v>71</v>
      </c>
      <c r="D29" s="1">
        <v>15.300000190734901</v>
      </c>
      <c r="E29" s="1">
        <v>12.6671237945557</v>
      </c>
      <c r="F29" s="1">
        <v>140</v>
      </c>
      <c r="G29" s="1">
        <v>7.2619050741195706E-2</v>
      </c>
      <c r="H29" s="1">
        <v>5.0809230804443404</v>
      </c>
      <c r="I29" s="3">
        <f t="shared" si="0"/>
        <v>3700</v>
      </c>
      <c r="J29" s="3">
        <f t="shared" si="1"/>
        <v>-1.2989505565863901</v>
      </c>
      <c r="K29" s="3">
        <f t="shared" si="2"/>
        <v>-1.1645069407257473</v>
      </c>
      <c r="L29" s="3">
        <f t="shared" si="3"/>
        <v>24.21702673724559</v>
      </c>
    </row>
    <row r="30" spans="1:12" x14ac:dyDescent="0.35">
      <c r="A30" s="1">
        <v>3750</v>
      </c>
      <c r="B30" s="1" t="s">
        <v>72</v>
      </c>
      <c r="D30" s="1">
        <v>12</v>
      </c>
      <c r="E30" s="1">
        <v>12.5755319595337</v>
      </c>
      <c r="F30" s="1">
        <v>340</v>
      </c>
      <c r="G30" s="1">
        <v>5.8267574757337598E-2</v>
      </c>
      <c r="H30" s="1">
        <v>4.3711099624633798</v>
      </c>
      <c r="I30" s="3">
        <f t="shared" si="0"/>
        <v>3750</v>
      </c>
      <c r="J30" s="3">
        <f t="shared" si="1"/>
        <v>-1.40800403296795</v>
      </c>
      <c r="K30" s="3">
        <f t="shared" si="2"/>
        <v>-1.2745325349837395</v>
      </c>
      <c r="L30" s="3">
        <f t="shared" si="3"/>
        <v>19.196008745117467</v>
      </c>
    </row>
    <row r="31" spans="1:12" x14ac:dyDescent="0.35">
      <c r="A31" s="1">
        <v>3800</v>
      </c>
      <c r="B31" s="1" t="s">
        <v>73</v>
      </c>
      <c r="D31" s="1">
        <v>8.8999996185302699</v>
      </c>
      <c r="E31" s="1">
        <v>12.526813507080099</v>
      </c>
      <c r="F31" s="1">
        <v>140</v>
      </c>
      <c r="G31" s="1">
        <v>4.6801824122667299E-2</v>
      </c>
      <c r="H31" s="1">
        <v>3.5940709114074698</v>
      </c>
      <c r="I31" s="3">
        <f t="shared" si="0"/>
        <v>3800</v>
      </c>
      <c r="J31" s="3">
        <f t="shared" si="1"/>
        <v>-1.5125841778246067</v>
      </c>
      <c r="K31" s="3">
        <f t="shared" si="2"/>
        <v>-1.3796297573564313</v>
      </c>
      <c r="L31" s="3">
        <f t="shared" si="3"/>
        <v>15.287383082608784</v>
      </c>
    </row>
    <row r="32" spans="1:12" x14ac:dyDescent="0.35">
      <c r="A32" s="1">
        <v>3850</v>
      </c>
      <c r="B32" s="1" t="s">
        <v>74</v>
      </c>
      <c r="D32" s="1">
        <v>7.1000003814697301</v>
      </c>
      <c r="E32" s="1">
        <v>12.473371505737299</v>
      </c>
      <c r="F32" s="1">
        <v>140</v>
      </c>
      <c r="G32" s="1">
        <v>3.7197124212980298E-2</v>
      </c>
      <c r="H32" s="1">
        <v>3.0857999324798602</v>
      </c>
      <c r="I32" s="3">
        <f t="shared" si="0"/>
        <v>3850</v>
      </c>
      <c r="J32" s="3">
        <f t="shared" si="1"/>
        <v>-1.6172376721000177</v>
      </c>
      <c r="K32" s="3">
        <f t="shared" si="2"/>
        <v>-1.4848504629432564</v>
      </c>
      <c r="L32" s="3">
        <f t="shared" si="3"/>
        <v>12.063286872449908</v>
      </c>
    </row>
    <row r="33" spans="1:12" x14ac:dyDescent="0.35">
      <c r="A33" s="1">
        <v>3900</v>
      </c>
      <c r="B33" s="1" t="s">
        <v>75</v>
      </c>
      <c r="D33" s="1">
        <v>5.3000001907348597</v>
      </c>
      <c r="E33" s="1">
        <v>12.446177482605</v>
      </c>
      <c r="F33" s="1">
        <v>140</v>
      </c>
      <c r="G33" s="1">
        <v>2.9569288715720201E-2</v>
      </c>
      <c r="H33" s="1">
        <v>2.5185096263885498</v>
      </c>
      <c r="I33" s="3">
        <f t="shared" si="0"/>
        <v>3900</v>
      </c>
      <c r="J33" s="3">
        <f t="shared" si="1"/>
        <v>-1.7181623967318687</v>
      </c>
      <c r="K33" s="3">
        <f t="shared" si="2"/>
        <v>-1.5860638136956853</v>
      </c>
      <c r="L33" s="3">
        <f t="shared" si="3"/>
        <v>9.5446886895955458</v>
      </c>
    </row>
    <row r="34" spans="1:12" x14ac:dyDescent="0.35">
      <c r="A34" s="1">
        <v>3950</v>
      </c>
      <c r="B34" s="1" t="s">
        <v>76</v>
      </c>
      <c r="D34" s="1">
        <v>4</v>
      </c>
      <c r="E34" s="1">
        <v>12.454384803771999</v>
      </c>
      <c r="F34" s="1">
        <v>140</v>
      </c>
      <c r="G34" s="1">
        <v>2.36593205481768E-2</v>
      </c>
      <c r="H34" s="1">
        <v>2.0541751384735099</v>
      </c>
      <c r="I34" s="3">
        <f t="shared" si="0"/>
        <v>3950</v>
      </c>
      <c r="J34" s="3">
        <f t="shared" si="1"/>
        <v>-1.8134894230720757</v>
      </c>
      <c r="K34" s="3">
        <f t="shared" si="2"/>
        <v>-1.6813037309216123</v>
      </c>
      <c r="L34" s="3">
        <f t="shared" si="3"/>
        <v>7.620208703296214</v>
      </c>
    </row>
    <row r="35" spans="1:12" x14ac:dyDescent="0.35">
      <c r="A35" s="1">
        <v>4000</v>
      </c>
      <c r="B35" s="1" t="s">
        <v>77</v>
      </c>
      <c r="D35" s="1">
        <v>3</v>
      </c>
      <c r="E35" s="1">
        <v>12.490044593811</v>
      </c>
      <c r="F35" s="1">
        <v>330</v>
      </c>
      <c r="G35" s="1">
        <v>1.9058058038353899E-2</v>
      </c>
      <c r="H35" s="1">
        <v>1.6579020023345901</v>
      </c>
      <c r="I35" s="3">
        <f t="shared" si="0"/>
        <v>4000</v>
      </c>
      <c r="J35" s="3">
        <f t="shared" si="1"/>
        <v>-1.9035779957421688</v>
      </c>
      <c r="K35" s="3">
        <f t="shared" si="2"/>
        <v>-1.7710138253205974</v>
      </c>
      <c r="L35" s="3">
        <f t="shared" si="3"/>
        <v>6.1361719061617492</v>
      </c>
    </row>
    <row r="36" spans="1:12" x14ac:dyDescent="0.35">
      <c r="A36" s="1">
        <v>4050</v>
      </c>
      <c r="B36" s="1" t="s">
        <v>78</v>
      </c>
      <c r="D36" s="1">
        <v>0</v>
      </c>
      <c r="E36" s="1">
        <v>12.4377527236938</v>
      </c>
      <c r="F36" s="1">
        <v>0</v>
      </c>
      <c r="G36" s="1">
        <v>1.4698851853609101E-2</v>
      </c>
      <c r="H36" s="1">
        <v>0</v>
      </c>
      <c r="I36" s="3">
        <f t="shared" si="0"/>
        <v>4050</v>
      </c>
      <c r="J36" s="3">
        <f t="shared" si="1"/>
        <v>-2.0051284765495474</v>
      </c>
      <c r="K36" s="3">
        <f t="shared" si="2"/>
        <v>-1.873119310421981</v>
      </c>
      <c r="L36" s="3">
        <f t="shared" si="3"/>
        <v>4.7239826489116439</v>
      </c>
    </row>
    <row r="37" spans="1:12" x14ac:dyDescent="0.35">
      <c r="A37" s="1">
        <v>4100</v>
      </c>
      <c r="B37" s="1" t="s">
        <v>79</v>
      </c>
      <c r="D37" s="1">
        <v>0</v>
      </c>
      <c r="E37" s="1">
        <v>12.5692386627197</v>
      </c>
      <c r="F37" s="1">
        <v>0</v>
      </c>
      <c r="G37" s="1">
        <v>1.23047335073352E-2</v>
      </c>
      <c r="H37" s="1">
        <v>0</v>
      </c>
      <c r="I37" s="3">
        <f t="shared" si="0"/>
        <v>4100</v>
      </c>
      <c r="J37" s="3">
        <f t="shared" si="1"/>
        <v>-2.0775176655017153</v>
      </c>
      <c r="K37" s="3">
        <f t="shared" si="2"/>
        <v>-1.9441129619684852</v>
      </c>
      <c r="L37" s="3">
        <f t="shared" si="3"/>
        <v>3.9694519667198307</v>
      </c>
    </row>
    <row r="38" spans="1:12" x14ac:dyDescent="0.35">
      <c r="A38" s="1">
        <v>4150</v>
      </c>
      <c r="B38" s="1" t="s">
        <v>80</v>
      </c>
      <c r="D38" s="1">
        <v>0</v>
      </c>
      <c r="E38" s="1">
        <v>12.6250896453857</v>
      </c>
      <c r="F38" s="1">
        <v>0</v>
      </c>
      <c r="G38" s="1">
        <v>9.9351070821285196E-3</v>
      </c>
      <c r="H38" s="1">
        <v>0</v>
      </c>
      <c r="I38" s="3">
        <f t="shared" si="0"/>
        <v>4150</v>
      </c>
      <c r="J38" s="3">
        <f t="shared" si="1"/>
        <v>-2.1593782063714761</v>
      </c>
      <c r="K38" s="3">
        <f t="shared" si="2"/>
        <v>-2.0253807235948464</v>
      </c>
      <c r="L38" s="3">
        <f t="shared" si="3"/>
        <v>3.2126005440043031</v>
      </c>
    </row>
  </sheetData>
  <mergeCells count="1"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12_18_20 (2year) call</vt:lpstr>
      <vt:lpstr>12_20_19 (1year)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 Cheng</cp:lastModifiedBy>
  <dcterms:created xsi:type="dcterms:W3CDTF">2013-04-03T15:49:21Z</dcterms:created>
  <dcterms:modified xsi:type="dcterms:W3CDTF">2018-12-03T14:59:18Z</dcterms:modified>
</cp:coreProperties>
</file>