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d_board" sheetId="1" r:id="rId1"/>
  </sheets>
  <definedNames>
    <definedName name="BoardQty" localSheetId="0">'std_board'!$H$1</definedName>
    <definedName name="PURCHASE_DESCRIPTION" localSheetId="0">'std_board'!$H$94</definedName>
    <definedName name="TotalCost" localSheetId="0">'std_board'!$H$3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L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R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X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D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G93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J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P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V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H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N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T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Z93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G94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B94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<sst xmlns="http://schemas.openxmlformats.org/spreadsheetml/2006/main" count="401" uniqueCount="244">
  <si>
    <t>Global Part Info</t>
  </si>
  <si>
    <t>Refs</t>
  </si>
  <si>
    <t>Value</t>
  </si>
  <si>
    <t>Footprint</t>
  </si>
  <si>
    <t>Manf</t>
  </si>
  <si>
    <t>Manf#</t>
  </si>
  <si>
    <t>Qty</t>
  </si>
  <si>
    <t>Unit$</t>
  </si>
  <si>
    <t>Ext$</t>
  </si>
  <si>
    <t>+5V_In2</t>
  </si>
  <si>
    <t>+5V</t>
  </si>
  <si>
    <t>TerminalBlock_bornier-2_P5.08mm</t>
  </si>
  <si>
    <t>24Vac_In1</t>
  </si>
  <si>
    <t>PowerSupply</t>
  </si>
  <si>
    <t>ACS712_1</t>
  </si>
  <si>
    <t>ACS712_Module</t>
  </si>
  <si>
    <t>PinHeader_1x03_P2.54mm_Vertical</t>
  </si>
  <si>
    <t>AC_Output1</t>
  </si>
  <si>
    <t>Driver_AC_1</t>
  </si>
  <si>
    <t>TerminalBlock_bornier-6_P5.08mm</t>
  </si>
  <si>
    <t>BMP280_1</t>
  </si>
  <si>
    <t>BMP280</t>
  </si>
  <si>
    <t>PinHeader_1x04_P2.54mm_Vertical</t>
  </si>
  <si>
    <t>MM</t>
  </si>
  <si>
    <t>C1,C3,C5</t>
  </si>
  <si>
    <t>10 nF</t>
  </si>
  <si>
    <t>C_Rect_L11.5mm_W4.3mm_P10.00mm_MKT</t>
  </si>
  <si>
    <t>C2,C4,C6</t>
  </si>
  <si>
    <t>47 nF</t>
  </si>
  <si>
    <t>C_Rect_L9.0mm_W4.2mm_P7.50mm_MKT</t>
  </si>
  <si>
    <t>C7</t>
  </si>
  <si>
    <t>47 uF</t>
  </si>
  <si>
    <t>C4_elec_7x6.7_pth</t>
  </si>
  <si>
    <t>mmmm</t>
  </si>
  <si>
    <t>C8-C11</t>
  </si>
  <si>
    <t>C_0805_2012Metric</t>
  </si>
  <si>
    <t>C12-C16,C30</t>
  </si>
  <si>
    <t>C17</t>
  </si>
  <si>
    <t>0.1 uF</t>
  </si>
  <si>
    <t>C18</t>
  </si>
  <si>
    <t>1 nF</t>
  </si>
  <si>
    <t>C19-C21</t>
  </si>
  <si>
    <t>1 uF</t>
  </si>
  <si>
    <t>C22</t>
  </si>
  <si>
    <t>2.2 uF</t>
  </si>
  <si>
    <t>C23</t>
  </si>
  <si>
    <t>22 uF</t>
  </si>
  <si>
    <t>C24</t>
  </si>
  <si>
    <t>C3_elec_5x4.5_pth</t>
  </si>
  <si>
    <t>C25</t>
  </si>
  <si>
    <t>100 nF</t>
  </si>
  <si>
    <t>C26</t>
  </si>
  <si>
    <t>10 uF</t>
  </si>
  <si>
    <t>C27</t>
  </si>
  <si>
    <t>4.7 uF</t>
  </si>
  <si>
    <t>C29</t>
  </si>
  <si>
    <t>100 uF</t>
  </si>
  <si>
    <t>D1-D3,D5</t>
  </si>
  <si>
    <t>Led_Micro</t>
  </si>
  <si>
    <t>LED_0805_2012Metric</t>
  </si>
  <si>
    <t>D4</t>
  </si>
  <si>
    <t>Diode</t>
  </si>
  <si>
    <t>D_SMA</t>
  </si>
  <si>
    <t>D6</t>
  </si>
  <si>
    <t>1N4005GP</t>
  </si>
  <si>
    <t>D7</t>
  </si>
  <si>
    <t>D_SOD-123</t>
  </si>
  <si>
    <t>D9</t>
  </si>
  <si>
    <t>UF4005</t>
  </si>
  <si>
    <t>DHT11_1</t>
  </si>
  <si>
    <t>DHT11</t>
  </si>
  <si>
    <t>DS3231_1</t>
  </si>
  <si>
    <t>DS3231_module_vertical</t>
  </si>
  <si>
    <t>E1-E4</t>
  </si>
  <si>
    <t>ScrewHole</t>
  </si>
  <si>
    <t>ScrewHole_4.2mm</t>
  </si>
  <si>
    <t>F1,F3</t>
  </si>
  <si>
    <t>Fuse</t>
  </si>
  <si>
    <t>Fuse_1812_4532Metric</t>
  </si>
  <si>
    <t>VISHAY</t>
  </si>
  <si>
    <t>IC1</t>
  </si>
  <si>
    <t>ESP32</t>
  </si>
  <si>
    <t>ESP32_DEVKIT</t>
  </si>
  <si>
    <t>Espressif</t>
  </si>
  <si>
    <t>https://www.espressif.com/sites/default/files/documentation/esp32_datasheet_en.pdf</t>
  </si>
  <si>
    <t>IC2</t>
  </si>
  <si>
    <t>ACS712</t>
  </si>
  <si>
    <t>SO-8_5.3x6.2mm_P1.27mm</t>
  </si>
  <si>
    <t>Allegro</t>
  </si>
  <si>
    <t>IC3</t>
  </si>
  <si>
    <t>L78L05</t>
  </si>
  <si>
    <t>SOT-89-3</t>
  </si>
  <si>
    <t>ST</t>
  </si>
  <si>
    <t>IC4</t>
  </si>
  <si>
    <t>AMS1117-V</t>
  </si>
  <si>
    <t>SOT-223</t>
  </si>
  <si>
    <t>AMS</t>
  </si>
  <si>
    <t>Inputs1</t>
  </si>
  <si>
    <t>CONN_5X1</t>
  </si>
  <si>
    <t>TerminalBlock_bornier-5_P5.08mm</t>
  </si>
  <si>
    <t>J1-J5,J9,J11,J12,J14,J15,J17-J26,J31-J45</t>
  </si>
  <si>
    <t>Jumper</t>
  </si>
  <si>
    <t>J_0603</t>
  </si>
  <si>
    <t>J10</t>
  </si>
  <si>
    <t>J_DHT11</t>
  </si>
  <si>
    <t>J16</t>
  </si>
  <si>
    <t>J_PRess</t>
  </si>
  <si>
    <t>JTAG1</t>
  </si>
  <si>
    <t>JTAG_CONN-06_adapted</t>
  </si>
  <si>
    <t>PinHeader_2x04_P2.54mm_Vertical</t>
  </si>
  <si>
    <t>L1,L2</t>
  </si>
  <si>
    <t>L_Micro</t>
  </si>
  <si>
    <t>L_Radial_D7.5mm_P5.00mm_Fastron_07P</t>
  </si>
  <si>
    <t>L4</t>
  </si>
  <si>
    <t>1 mH</t>
  </si>
  <si>
    <t>LS1,LS2</t>
  </si>
  <si>
    <t>I_sens</t>
  </si>
  <si>
    <t>MMMM</t>
  </si>
  <si>
    <t>LevelSens_1</t>
  </si>
  <si>
    <t>levelSensors</t>
  </si>
  <si>
    <t>M1</t>
  </si>
  <si>
    <t>ADS1x15_module</t>
  </si>
  <si>
    <t>PinHeader_1x10_P2.54mm_Vertical</t>
  </si>
  <si>
    <t>Opto1</t>
  </si>
  <si>
    <t>Optocoupler</t>
  </si>
  <si>
    <t>DIP-6_W7.62mm</t>
  </si>
  <si>
    <t>Opto2,Opto3</t>
  </si>
  <si>
    <t>MOC3021M</t>
  </si>
  <si>
    <t>PRess1,PRess2</t>
  </si>
  <si>
    <t>pressureSensor</t>
  </si>
  <si>
    <t>R1</t>
  </si>
  <si>
    <t>330</t>
  </si>
  <si>
    <t>R_Axial_DIN0207_L6.3mm_D2.5mm_P10.16mm_Horizontal</t>
  </si>
  <si>
    <t>R2,R7,R12</t>
  </si>
  <si>
    <t>470</t>
  </si>
  <si>
    <t>R3,R8,R13</t>
  </si>
  <si>
    <t>680</t>
  </si>
  <si>
    <t>R_0805_2012Metric</t>
  </si>
  <si>
    <t>R4</t>
  </si>
  <si>
    <t>39</t>
  </si>
  <si>
    <t>R5,R10,R15</t>
  </si>
  <si>
    <t>1 k</t>
  </si>
  <si>
    <t>R6,R11</t>
  </si>
  <si>
    <t>360</t>
  </si>
  <si>
    <t>R9,R14</t>
  </si>
  <si>
    <t>47</t>
  </si>
  <si>
    <t>R16,R76</t>
  </si>
  <si>
    <t>4.7 k</t>
  </si>
  <si>
    <t>R17,R18,R31,R32</t>
  </si>
  <si>
    <t>560 k</t>
  </si>
  <si>
    <t>R19</t>
  </si>
  <si>
    <t>47 k</t>
  </si>
  <si>
    <t>R20-R23</t>
  </si>
  <si>
    <t>56 k</t>
  </si>
  <si>
    <t>R24,R39</t>
  </si>
  <si>
    <t>2.2 k</t>
  </si>
  <si>
    <t>R25,R26,R34,R35</t>
  </si>
  <si>
    <t>33 k</t>
  </si>
  <si>
    <t>R27,R28,R36,R37,R64</t>
  </si>
  <si>
    <t>220 k</t>
  </si>
  <si>
    <t>R29,R30</t>
  </si>
  <si>
    <t>R_Micro</t>
  </si>
  <si>
    <t>R33,R74</t>
  </si>
  <si>
    <t>12 k</t>
  </si>
  <si>
    <t>R38,R65,R66,R75</t>
  </si>
  <si>
    <t>6.8 k</t>
  </si>
  <si>
    <t>R40</t>
  </si>
  <si>
    <t>100 k</t>
  </si>
  <si>
    <t>R41</t>
  </si>
  <si>
    <t>13 k</t>
  </si>
  <si>
    <t>R42</t>
  </si>
  <si>
    <t>1 M</t>
  </si>
  <si>
    <t>R43,R44,R50,R51,R54,R55</t>
  </si>
  <si>
    <t>30</t>
  </si>
  <si>
    <t>R45,R47,R49</t>
  </si>
  <si>
    <t>180 k</t>
  </si>
  <si>
    <t>R46,R48</t>
  </si>
  <si>
    <t>120</t>
  </si>
  <si>
    <t>R52,R57,R58</t>
  </si>
  <si>
    <t>3.3 k</t>
  </si>
  <si>
    <t>R53</t>
  </si>
  <si>
    <t>510</t>
  </si>
  <si>
    <t>R56</t>
  </si>
  <si>
    <t>2.05 k</t>
  </si>
  <si>
    <t>R59-R61</t>
  </si>
  <si>
    <t>120 k</t>
  </si>
  <si>
    <t>R62,R63</t>
  </si>
  <si>
    <t>10 k</t>
  </si>
  <si>
    <t>R73</t>
  </si>
  <si>
    <t>70 k</t>
  </si>
  <si>
    <t>Rectifier1</t>
  </si>
  <si>
    <t>DF10S</t>
  </si>
  <si>
    <t>TO-269AA</t>
  </si>
  <si>
    <t>T1</t>
  </si>
  <si>
    <t>TRIAC_Micro</t>
  </si>
  <si>
    <t>TO-220-3_Vertical</t>
  </si>
  <si>
    <t>BT136</t>
  </si>
  <si>
    <t>T2,T3</t>
  </si>
  <si>
    <t>T4-T7,T9</t>
  </si>
  <si>
    <t>NPN_MMBT222A</t>
  </si>
  <si>
    <t>SOT-23</t>
  </si>
  <si>
    <t>T8</t>
  </si>
  <si>
    <t>PNP_2N3906</t>
  </si>
  <si>
    <t>TO-92</t>
  </si>
  <si>
    <t>yyyy</t>
  </si>
  <si>
    <t>Temp1</t>
  </si>
  <si>
    <t>DS18B20</t>
  </si>
  <si>
    <t>U1</t>
  </si>
  <si>
    <t>LNK306</t>
  </si>
  <si>
    <t>PowerIntegrations_SMD-8B</t>
  </si>
  <si>
    <t>M</t>
  </si>
  <si>
    <t>VR1,VR3</t>
  </si>
  <si>
    <t>VR_Micro</t>
  </si>
  <si>
    <t>RV_Disc_D12mm_W3.9mm_P7.5mm</t>
  </si>
  <si>
    <t>currentSource_1</t>
  </si>
  <si>
    <t>Connector_2</t>
  </si>
  <si>
    <t>iSensConn_0</t>
  </si>
  <si>
    <t>sensConn</t>
  </si>
  <si>
    <t>Arrow</t>
  </si>
  <si>
    <t>Avail</t>
  </si>
  <si>
    <t>Purch</t>
  </si>
  <si>
    <t>MOQ</t>
  </si>
  <si>
    <t>Cat#</t>
  </si>
  <si>
    <t>Buy here</t>
  </si>
  <si>
    <t>Digi-Key</t>
  </si>
  <si>
    <t>Farnell</t>
  </si>
  <si>
    <t>LCSC</t>
  </si>
  <si>
    <t>Mouser</t>
  </si>
  <si>
    <t>Newark</t>
  </si>
  <si>
    <t>RS Components</t>
  </si>
  <si>
    <t>TME</t>
  </si>
  <si>
    <t>Total Purchase:</t>
  </si>
  <si>
    <t>Purchase description:</t>
  </si>
  <si>
    <t>Prj:</t>
  </si>
  <si>
    <t>std_board.xml</t>
  </si>
  <si>
    <t>Co.:</t>
  </si>
  <si>
    <t>Prj date:</t>
  </si>
  <si>
    <t>sex 12 nov 2021 16:19:44</t>
  </si>
  <si>
    <t>Board Qty:</t>
  </si>
  <si>
    <t>Total Cost:</t>
  </si>
  <si>
    <t>Unit Cost:</t>
  </si>
  <si>
    <t>$ date:</t>
  </si>
  <si>
    <t>2021-11-12 16:20:21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</si>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</sst>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0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1" applyAlignment="1" applyProtection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AAAAAA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espressif.com/sites/default/files/documentation/esp32_datasheet_en.pdf" TargetMode="External"/><Relationship Id="rId2" Type="http://schemas.openxmlformats.org/officeDocument/2006/relationships/hyperlink" Target="https://www.arrow.com/en/bom-tool/" TargetMode="External"/><Relationship Id="rId3" Type="http://schemas.openxmlformats.org/officeDocument/2006/relationships/hyperlink" Target="https://www.digikey.com/ordering/shoppingcart" TargetMode="External"/><Relationship Id="rId4" Type="http://schemas.openxmlformats.org/officeDocument/2006/relationships/hyperlink" Target="https://fr.farnell.com/en-FR/quick-order?isQuickPaste=true" TargetMode="External"/><Relationship Id="rId5" Type="http://schemas.openxmlformats.org/officeDocument/2006/relationships/hyperlink" Target="https://lcsc.com/bom.html" TargetMode="External"/><Relationship Id="rId6" Type="http://schemas.openxmlformats.org/officeDocument/2006/relationships/hyperlink" Target="https://mouser.com/bom/" TargetMode="External"/><Relationship Id="rId7" Type="http://schemas.openxmlformats.org/officeDocument/2006/relationships/hyperlink" Target="https://www.newark.com/quick-order?isQuickPaste=true" TargetMode="External"/><Relationship Id="rId8" Type="http://schemas.openxmlformats.org/officeDocument/2006/relationships/hyperlink" Target="https://uk.rs-online.com/web/mylists/manualQuotes.html?method=showEnquiryCreationPage&amp;mode=new" TargetMode="External"/><Relationship Id="rId9" Type="http://schemas.openxmlformats.org/officeDocument/2006/relationships/hyperlink" Target="https://www.tme.eu/en/Profile/QuickBuy/load.html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65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1.7109375" customWidth="1"/>
    <col min="3" max="3" width="33.7109375" customWidth="1" outlineLevel="2"/>
    <col min="4" max="4" width="10.7109375" customWidth="1" outlineLevel="1"/>
    <col min="5" max="5" width="33.7109375" customWidth="1" outlineLevel="1"/>
    <col min="6" max="6" width="9.140625" outlineLevel="1"/>
    <col min="7" max="7" width="22.7109375" customWidth="1"/>
    <col min="8" max="8" width="16.7109375" customWidth="1"/>
    <col min="9" max="9" width="9.7109375" customWidth="1" outlineLevel="1"/>
    <col min="10" max="10" width="9.140625" outlineLevel="2"/>
    <col min="11" max="11" width="10.7109375" customWidth="1" outlineLevel="2"/>
    <col min="12" max="12" width="0" hidden="1" customWidth="1" outlineLevel="3" collapsed="1"/>
    <col min="13" max="13" width="16.7109375" customWidth="1"/>
    <col min="14" max="14" width="16.7109375" customWidth="1" outlineLevel="2"/>
    <col min="15" max="15" width="9.7109375" customWidth="1" outlineLevel="1"/>
    <col min="16" max="16" width="9.140625" outlineLevel="2"/>
    <col min="17" max="17" width="10.7109375" customWidth="1" outlineLevel="2"/>
    <col min="18" max="18" width="0" hidden="1" customWidth="1" outlineLevel="3" collapsed="1"/>
    <col min="19" max="19" width="16.7109375" customWidth="1"/>
    <col min="20" max="20" width="16.7109375" customWidth="1" outlineLevel="2"/>
    <col min="21" max="21" width="9.7109375" customWidth="1" outlineLevel="1"/>
    <col min="22" max="22" width="9.140625" outlineLevel="2"/>
    <col min="23" max="23" width="10.7109375" customWidth="1" outlineLevel="2"/>
    <col min="24" max="24" width="0" hidden="1" customWidth="1" outlineLevel="3" collapsed="1"/>
    <col min="25" max="25" width="16.7109375" customWidth="1"/>
    <col min="26" max="26" width="16.7109375" customWidth="1" outlineLevel="2"/>
    <col min="27" max="27" width="9.7109375" customWidth="1" outlineLevel="1"/>
    <col min="28" max="28" width="9.140625" outlineLevel="2"/>
    <col min="29" max="29" width="10.7109375" customWidth="1" outlineLevel="2"/>
    <col min="30" max="30" width="0" hidden="1" customWidth="1" outlineLevel="3" collapsed="1"/>
    <col min="31" max="31" width="16.7109375" customWidth="1"/>
    <col min="32" max="32" width="16.7109375" customWidth="1" outlineLevel="2"/>
    <col min="33" max="33" width="9.7109375" customWidth="1" outlineLevel="1"/>
    <col min="34" max="34" width="9.140625" outlineLevel="2"/>
    <col min="35" max="35" width="10.7109375" customWidth="1" outlineLevel="2"/>
    <col min="36" max="36" width="0" hidden="1" customWidth="1" outlineLevel="3" collapsed="1"/>
    <col min="37" max="37" width="16.7109375" customWidth="1"/>
    <col min="38" max="38" width="16.7109375" customWidth="1" outlineLevel="2"/>
    <col min="39" max="39" width="9.7109375" customWidth="1" outlineLevel="1"/>
    <col min="40" max="40" width="9.140625" outlineLevel="2"/>
    <col min="41" max="41" width="10.7109375" customWidth="1" outlineLevel="2"/>
    <col min="42" max="42" width="0" hidden="1" customWidth="1" outlineLevel="3" collapsed="1"/>
    <col min="43" max="43" width="16.7109375" customWidth="1"/>
    <col min="44" max="44" width="16.7109375" customWidth="1" outlineLevel="2"/>
    <col min="45" max="45" width="9.7109375" customWidth="1" outlineLevel="1"/>
    <col min="46" max="46" width="9.140625" outlineLevel="2"/>
    <col min="47" max="47" width="10.7109375" customWidth="1" outlineLevel="2"/>
    <col min="48" max="48" width="0" hidden="1" customWidth="1" outlineLevel="3" collapsed="1"/>
    <col min="49" max="49" width="16.7109375" customWidth="1"/>
    <col min="50" max="50" width="16.7109375" customWidth="1" outlineLevel="2"/>
    <col min="51" max="51" width="9.7109375" customWidth="1" outlineLevel="1"/>
    <col min="52" max="52" width="9.140625" outlineLevel="2"/>
    <col min="53" max="53" width="10.7109375" customWidth="1" outlineLevel="2"/>
    <col min="54" max="54" width="0" hidden="1" customWidth="1" outlineLevel="3" collapsed="1"/>
    <col min="55" max="55" width="16.7109375" customWidth="1"/>
    <col min="56" max="56" width="16.7109375" customWidth="1" outlineLevel="2"/>
  </cols>
  <sheetData>
    <row r="1" spans="1:56">
      <c r="A1" s="1" t="s">
        <v>233</v>
      </c>
      <c r="B1" s="2" t="s">
        <v>234</v>
      </c>
      <c r="G1" s="3" t="s">
        <v>238</v>
      </c>
      <c r="H1" s="3">
        <v>100</v>
      </c>
    </row>
    <row r="2" spans="1:56">
      <c r="A2" s="1" t="s">
        <v>235</v>
      </c>
      <c r="B2" s="2"/>
      <c r="G2" s="1" t="s">
        <v>240</v>
      </c>
      <c r="H2" s="4">
        <f>TotalCost/BoardQty</f>
        <v>0.0</v>
      </c>
    </row>
    <row r="3" spans="1:56">
      <c r="A3" s="1" t="s">
        <v>236</v>
      </c>
      <c r="B3" s="2" t="s">
        <v>237</v>
      </c>
      <c r="G3" s="1" t="s">
        <v>239</v>
      </c>
      <c r="H3" s="5">
        <f>SUM(H7:H91)</f>
        <v>0</v>
      </c>
      <c r="M3" s="5">
        <f>SUM(M7:M91)</f>
        <v>0</v>
      </c>
      <c r="N3" s="6" t="str">
        <f>(COUNTA(M7:M91)&amp;" of "&amp;ROWS(M7:M91)&amp;" parts found")</f>
        <v>0 of 85 parts found</v>
      </c>
      <c r="S3" s="5">
        <f>SUM(S7:S91)</f>
        <v>0</v>
      </c>
      <c r="T3" s="6" t="str">
        <f>(COUNTA(S7:S91)&amp;" of "&amp;ROWS(S7:S91)&amp;" parts found")</f>
        <v>0 of 85 parts found</v>
      </c>
      <c r="Y3" s="5">
        <f>SUM(Y7:Y91)</f>
        <v>0</v>
      </c>
      <c r="Z3" s="6" t="str">
        <f>(COUNTA(Y7:Y91)&amp;" of "&amp;ROWS(Y7:Y91)&amp;" parts found")</f>
        <v>0 of 85 parts found</v>
      </c>
      <c r="AE3" s="5">
        <f>SUM(AE7:AE91)</f>
        <v>0</v>
      </c>
      <c r="AF3" s="6" t="str">
        <f>(COUNTA(AE7:AE91)&amp;" of "&amp;ROWS(AE7:AE91)&amp;" parts found")</f>
        <v>0 of 85 parts found</v>
      </c>
      <c r="AK3" s="5">
        <f>SUM(AK7:AK91)</f>
        <v>0</v>
      </c>
      <c r="AL3" s="6" t="str">
        <f>(COUNTA(AK7:AK91)&amp;" of "&amp;ROWS(AK7:AK91)&amp;" parts found")</f>
        <v>0 of 85 parts found</v>
      </c>
      <c r="AQ3" s="5">
        <f>SUM(AQ7:AQ91)</f>
        <v>0</v>
      </c>
      <c r="AR3" s="6" t="str">
        <f>(COUNTA(AQ7:AQ91)&amp;" of "&amp;ROWS(AQ7:AQ91)&amp;" parts found")</f>
        <v>0 of 85 parts found</v>
      </c>
      <c r="AW3" s="5">
        <f>SUM(AW7:AW91)</f>
        <v>0</v>
      </c>
      <c r="AX3" s="6" t="str">
        <f>(COUNTA(AW7:AW91)&amp;" of "&amp;ROWS(AW7:AW91)&amp;" parts found")</f>
        <v>0 of 85 parts found</v>
      </c>
      <c r="BC3" s="5">
        <f>SUM(BC7:BC91)</f>
        <v>0</v>
      </c>
      <c r="BD3" s="6" t="str">
        <f>(COUNTA(BC7:BC91)&amp;" of "&amp;ROWS(BC7:BC91)&amp;" parts found")</f>
        <v>0 of 85 parts found</v>
      </c>
    </row>
    <row r="4" spans="1:56">
      <c r="A4" s="1" t="s">
        <v>241</v>
      </c>
      <c r="B4" s="2" t="s">
        <v>242</v>
      </c>
    </row>
    <row r="5" spans="1:56">
      <c r="A5" s="7" t="s">
        <v>0</v>
      </c>
      <c r="B5" s="7"/>
      <c r="C5" s="7"/>
      <c r="D5" s="7"/>
      <c r="E5" s="7"/>
      <c r="F5" s="7"/>
      <c r="G5" s="7"/>
      <c r="H5" s="7"/>
      <c r="I5" s="8" t="s">
        <v>218</v>
      </c>
      <c r="J5" s="8"/>
      <c r="K5" s="8"/>
      <c r="L5" s="8"/>
      <c r="M5" s="8"/>
      <c r="N5" s="8"/>
      <c r="O5" s="9" t="s">
        <v>224</v>
      </c>
      <c r="P5" s="9"/>
      <c r="Q5" s="9"/>
      <c r="R5" s="9"/>
      <c r="S5" s="9"/>
      <c r="T5" s="9"/>
      <c r="U5" s="10" t="s">
        <v>225</v>
      </c>
      <c r="V5" s="10"/>
      <c r="W5" s="10"/>
      <c r="X5" s="10"/>
      <c r="Y5" s="10"/>
      <c r="Z5" s="10"/>
      <c r="AA5" s="11" t="s">
        <v>226</v>
      </c>
      <c r="AB5" s="11"/>
      <c r="AC5" s="11"/>
      <c r="AD5" s="11"/>
      <c r="AE5" s="11"/>
      <c r="AF5" s="11"/>
      <c r="AG5" s="12" t="s">
        <v>227</v>
      </c>
      <c r="AH5" s="12"/>
      <c r="AI5" s="12"/>
      <c r="AJ5" s="12"/>
      <c r="AK5" s="12"/>
      <c r="AL5" s="12"/>
      <c r="AM5" s="13" t="s">
        <v>228</v>
      </c>
      <c r="AN5" s="13"/>
      <c r="AO5" s="13"/>
      <c r="AP5" s="13"/>
      <c r="AQ5" s="13"/>
      <c r="AR5" s="13"/>
      <c r="AS5" s="14" t="s">
        <v>229</v>
      </c>
      <c r="AT5" s="14"/>
      <c r="AU5" s="14"/>
      <c r="AV5" s="14"/>
      <c r="AW5" s="14"/>
      <c r="AX5" s="14"/>
      <c r="AY5" s="15" t="s">
        <v>230</v>
      </c>
      <c r="AZ5" s="15"/>
      <c r="BA5" s="15"/>
      <c r="BB5" s="15"/>
      <c r="BC5" s="15"/>
      <c r="BD5" s="15"/>
    </row>
    <row r="6" spans="1:56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219</v>
      </c>
      <c r="J6" s="16" t="s">
        <v>220</v>
      </c>
      <c r="K6" s="16" t="s">
        <v>7</v>
      </c>
      <c r="L6" s="16" t="s">
        <v>221</v>
      </c>
      <c r="M6" s="16" t="s">
        <v>8</v>
      </c>
      <c r="N6" s="16" t="s">
        <v>222</v>
      </c>
      <c r="O6" s="16" t="s">
        <v>219</v>
      </c>
      <c r="P6" s="16" t="s">
        <v>220</v>
      </c>
      <c r="Q6" s="16" t="s">
        <v>7</v>
      </c>
      <c r="R6" s="16" t="s">
        <v>221</v>
      </c>
      <c r="S6" s="16" t="s">
        <v>8</v>
      </c>
      <c r="T6" s="16" t="s">
        <v>222</v>
      </c>
      <c r="U6" s="16" t="s">
        <v>219</v>
      </c>
      <c r="V6" s="16" t="s">
        <v>220</v>
      </c>
      <c r="W6" s="16" t="s">
        <v>7</v>
      </c>
      <c r="X6" s="16" t="s">
        <v>221</v>
      </c>
      <c r="Y6" s="16" t="s">
        <v>8</v>
      </c>
      <c r="Z6" s="16" t="s">
        <v>222</v>
      </c>
      <c r="AA6" s="16" t="s">
        <v>219</v>
      </c>
      <c r="AB6" s="16" t="s">
        <v>220</v>
      </c>
      <c r="AC6" s="16" t="s">
        <v>7</v>
      </c>
      <c r="AD6" s="16" t="s">
        <v>221</v>
      </c>
      <c r="AE6" s="16" t="s">
        <v>8</v>
      </c>
      <c r="AF6" s="16" t="s">
        <v>222</v>
      </c>
      <c r="AG6" s="16" t="s">
        <v>219</v>
      </c>
      <c r="AH6" s="16" t="s">
        <v>220</v>
      </c>
      <c r="AI6" s="16" t="s">
        <v>7</v>
      </c>
      <c r="AJ6" s="16" t="s">
        <v>221</v>
      </c>
      <c r="AK6" s="16" t="s">
        <v>8</v>
      </c>
      <c r="AL6" s="16" t="s">
        <v>222</v>
      </c>
      <c r="AM6" s="16" t="s">
        <v>219</v>
      </c>
      <c r="AN6" s="16" t="s">
        <v>220</v>
      </c>
      <c r="AO6" s="16" t="s">
        <v>7</v>
      </c>
      <c r="AP6" s="16" t="s">
        <v>221</v>
      </c>
      <c r="AQ6" s="16" t="s">
        <v>8</v>
      </c>
      <c r="AR6" s="16" t="s">
        <v>222</v>
      </c>
      <c r="AS6" s="16" t="s">
        <v>219</v>
      </c>
      <c r="AT6" s="16" t="s">
        <v>220</v>
      </c>
      <c r="AU6" s="16" t="s">
        <v>7</v>
      </c>
      <c r="AV6" s="16" t="s">
        <v>221</v>
      </c>
      <c r="AW6" s="16" t="s">
        <v>8</v>
      </c>
      <c r="AX6" s="16" t="s">
        <v>222</v>
      </c>
      <c r="AY6" s="16" t="s">
        <v>219</v>
      </c>
      <c r="AZ6" s="16" t="s">
        <v>220</v>
      </c>
      <c r="BA6" s="16" t="s">
        <v>7</v>
      </c>
      <c r="BB6" s="16" t="s">
        <v>221</v>
      </c>
      <c r="BC6" s="16" t="s">
        <v>8</v>
      </c>
      <c r="BD6" s="16" t="s">
        <v>222</v>
      </c>
    </row>
    <row r="7" spans="1:56">
      <c r="A7" s="17" t="s">
        <v>9</v>
      </c>
      <c r="B7" s="17" t="s">
        <v>10</v>
      </c>
      <c r="C7" s="17" t="s">
        <v>11</v>
      </c>
      <c r="F7" s="17">
        <f>CEILING(BoardQty*1,1)</f>
        <v>100</v>
      </c>
      <c r="G7" s="18">
        <f>IF(MIN(K7,Q7,W7,AC7,AI7,AO7,AU7,BA7)&lt;&gt;0,MIN(K7,Q7,W7,AC7,AI7,AO7,AU7,BA7),"")</f>
        <v/>
      </c>
      <c r="H7" s="19">
        <f>IF(AND(ISNUMBER(F7),ISNUMBER(G7)),F7*G7,"")</f>
        <v/>
      </c>
    </row>
    <row r="8" spans="1:56">
      <c r="A8" s="17" t="s">
        <v>12</v>
      </c>
      <c r="B8" s="17" t="s">
        <v>13</v>
      </c>
      <c r="C8" s="17" t="s">
        <v>11</v>
      </c>
      <c r="F8" s="17">
        <f>CEILING(BoardQty*1,1)</f>
        <v>100</v>
      </c>
      <c r="G8" s="18">
        <f>IF(MIN(K8,Q8,W8,AC8,AI8,AO8,AU8,BA8)&lt;&gt;0,MIN(K8,Q8,W8,AC8,AI8,AO8,AU8,BA8),"")</f>
        <v/>
      </c>
      <c r="H8" s="19">
        <f>IF(AND(ISNUMBER(F8),ISNUMBER(G8)),F8*G8,"")</f>
        <v/>
      </c>
    </row>
    <row r="9" spans="1:56">
      <c r="A9" s="17" t="s">
        <v>14</v>
      </c>
      <c r="B9" s="17" t="s">
        <v>15</v>
      </c>
      <c r="C9" s="17" t="s">
        <v>16</v>
      </c>
      <c r="F9" s="17">
        <f>CEILING(BoardQty*1,1)</f>
        <v>100</v>
      </c>
      <c r="G9" s="18">
        <f>IF(MIN(K9,Q9,W9,AC9,AI9,AO9,AU9,BA9)&lt;&gt;0,MIN(K9,Q9,W9,AC9,AI9,AO9,AU9,BA9),"")</f>
        <v/>
      </c>
      <c r="H9" s="19">
        <f>IF(AND(ISNUMBER(F9),ISNUMBER(G9)),F9*G9,"")</f>
        <v/>
      </c>
    </row>
    <row r="10" spans="1:56">
      <c r="A10" s="17" t="s">
        <v>17</v>
      </c>
      <c r="B10" s="17" t="s">
        <v>18</v>
      </c>
      <c r="C10" s="17" t="s">
        <v>19</v>
      </c>
      <c r="F10" s="17">
        <f>CEILING(BoardQty*1,1)</f>
        <v>100</v>
      </c>
      <c r="G10" s="18">
        <f>IF(MIN(K10,Q10,W10,AC10,AI10,AO10,AU10,BA10)&lt;&gt;0,MIN(K10,Q10,W10,AC10,AI10,AO10,AU10,BA10),"")</f>
        <v/>
      </c>
      <c r="H10" s="19">
        <f>IF(AND(ISNUMBER(F10),ISNUMBER(G10)),F10*G10,"")</f>
        <v/>
      </c>
    </row>
    <row r="11" spans="1:56">
      <c r="A11" s="17" t="s">
        <v>20</v>
      </c>
      <c r="B11" s="17" t="s">
        <v>21</v>
      </c>
      <c r="C11" s="17" t="s">
        <v>22</v>
      </c>
      <c r="D11" s="17" t="s">
        <v>23</v>
      </c>
      <c r="F11" s="17">
        <f>CEILING(BoardQty*1,1)</f>
        <v>100</v>
      </c>
      <c r="G11" s="18">
        <f>IF(MIN(K11,Q11,W11,AC11,AI11,AO11,AU11,BA11)&lt;&gt;0,MIN(K11,Q11,W11,AC11,AI11,AO11,AU11,BA11),"")</f>
        <v/>
      </c>
      <c r="H11" s="19">
        <f>IF(AND(ISNUMBER(F11),ISNUMBER(G11)),F11*G11,"")</f>
        <v/>
      </c>
    </row>
    <row r="12" spans="1:56" ht="30" customHeight="1">
      <c r="A12" s="17" t="s">
        <v>24</v>
      </c>
      <c r="B12" s="17" t="s">
        <v>25</v>
      </c>
      <c r="C12" s="17" t="s">
        <v>26</v>
      </c>
      <c r="F12" s="17">
        <f>CEILING(BoardQty*3,1)</f>
        <v>300</v>
      </c>
      <c r="G12" s="18">
        <f>IF(MIN(K12,Q12,W12,AC12,AI12,AO12,AU12,BA12)&lt;&gt;0,MIN(K12,Q12,W12,AC12,AI12,AO12,AU12,BA12),"")</f>
        <v/>
      </c>
      <c r="H12" s="19">
        <f>IF(AND(ISNUMBER(F12),ISNUMBER(G12)),F12*G12,"")</f>
        <v/>
      </c>
    </row>
    <row r="13" spans="1:56">
      <c r="A13" s="17" t="s">
        <v>27</v>
      </c>
      <c r="B13" s="17" t="s">
        <v>28</v>
      </c>
      <c r="C13" s="17" t="s">
        <v>29</v>
      </c>
      <c r="F13" s="17">
        <f>CEILING(BoardQty*3,1)</f>
        <v>300</v>
      </c>
      <c r="G13" s="18">
        <f>IF(MIN(K13,Q13,W13,AC13,AI13,AO13,AU13,BA13)&lt;&gt;0,MIN(K13,Q13,W13,AC13,AI13,AO13,AU13,BA13),"")</f>
        <v/>
      </c>
      <c r="H13" s="19">
        <f>IF(AND(ISNUMBER(F13),ISNUMBER(G13)),F13*G13,"")</f>
        <v/>
      </c>
    </row>
    <row r="14" spans="1:56">
      <c r="A14" s="17" t="s">
        <v>30</v>
      </c>
      <c r="B14" s="17" t="s">
        <v>31</v>
      </c>
      <c r="C14" s="17" t="s">
        <v>32</v>
      </c>
      <c r="D14" s="17" t="s">
        <v>33</v>
      </c>
      <c r="F14" s="17">
        <f>CEILING(BoardQty*1,1)</f>
        <v>100</v>
      </c>
      <c r="G14" s="18">
        <f>IF(MIN(K14,Q14,W14,AC14,AI14,AO14,AU14,BA14)&lt;&gt;0,MIN(K14,Q14,W14,AC14,AI14,AO14,AU14,BA14),"")</f>
        <v/>
      </c>
      <c r="H14" s="19">
        <f>IF(AND(ISNUMBER(F14),ISNUMBER(G14)),F14*G14,"")</f>
        <v/>
      </c>
    </row>
    <row r="15" spans="1:56">
      <c r="A15" s="17" t="s">
        <v>34</v>
      </c>
      <c r="B15" s="17" t="s">
        <v>28</v>
      </c>
      <c r="C15" s="17" t="s">
        <v>35</v>
      </c>
      <c r="F15" s="17">
        <f>CEILING(BoardQty*4,1)</f>
        <v>400</v>
      </c>
      <c r="G15" s="18">
        <f>IF(MIN(K15,Q15,W15,AC15,AI15,AO15,AU15,BA15)&lt;&gt;0,MIN(K15,Q15,W15,AC15,AI15,AO15,AU15,BA15),"")</f>
        <v/>
      </c>
      <c r="H15" s="19">
        <f>IF(AND(ISNUMBER(F15),ISNUMBER(G15)),F15*G15,"")</f>
        <v/>
      </c>
    </row>
    <row r="16" spans="1:56">
      <c r="A16" s="17" t="s">
        <v>36</v>
      </c>
      <c r="B16" s="17" t="s">
        <v>25</v>
      </c>
      <c r="C16" s="17" t="s">
        <v>35</v>
      </c>
      <c r="F16" s="17">
        <f>CEILING(BoardQty*6,1)</f>
        <v>600</v>
      </c>
      <c r="G16" s="18">
        <f>IF(MIN(K16,Q16,W16,AC16,AI16,AO16,AU16,BA16)&lt;&gt;0,MIN(K16,Q16,W16,AC16,AI16,AO16,AU16,BA16),"")</f>
        <v/>
      </c>
      <c r="H16" s="19">
        <f>IF(AND(ISNUMBER(F16),ISNUMBER(G16)),F16*G16,"")</f>
        <v/>
      </c>
    </row>
    <row r="17" spans="1:8">
      <c r="A17" s="17" t="s">
        <v>37</v>
      </c>
      <c r="B17" s="17" t="s">
        <v>38</v>
      </c>
      <c r="C17" s="17" t="s">
        <v>35</v>
      </c>
      <c r="F17" s="17">
        <f>CEILING(BoardQty*1,1)</f>
        <v>100</v>
      </c>
      <c r="G17" s="18">
        <f>IF(MIN(K17,Q17,W17,AC17,AI17,AO17,AU17,BA17)&lt;&gt;0,MIN(K17,Q17,W17,AC17,AI17,AO17,AU17,BA17),"")</f>
        <v/>
      </c>
      <c r="H17" s="19">
        <f>IF(AND(ISNUMBER(F17),ISNUMBER(G17)),F17*G17,"")</f>
        <v/>
      </c>
    </row>
    <row r="18" spans="1:8">
      <c r="A18" s="17" t="s">
        <v>39</v>
      </c>
      <c r="B18" s="17" t="s">
        <v>40</v>
      </c>
      <c r="C18" s="17" t="s">
        <v>35</v>
      </c>
      <c r="F18" s="17">
        <f>CEILING(BoardQty*1,1)</f>
        <v>100</v>
      </c>
      <c r="G18" s="18">
        <f>IF(MIN(K18,Q18,W18,AC18,AI18,AO18,AU18,BA18)&lt;&gt;0,MIN(K18,Q18,W18,AC18,AI18,AO18,AU18,BA18),"")</f>
        <v/>
      </c>
      <c r="H18" s="19">
        <f>IF(AND(ISNUMBER(F18),ISNUMBER(G18)),F18*G18,"")</f>
        <v/>
      </c>
    </row>
    <row r="19" spans="1:8">
      <c r="A19" s="17" t="s">
        <v>41</v>
      </c>
      <c r="B19" s="17" t="s">
        <v>42</v>
      </c>
      <c r="C19" s="17" t="s">
        <v>35</v>
      </c>
      <c r="F19" s="17">
        <f>CEILING(BoardQty*3,1)</f>
        <v>300</v>
      </c>
      <c r="G19" s="18">
        <f>IF(MIN(K19,Q19,W19,AC19,AI19,AO19,AU19,BA19)&lt;&gt;0,MIN(K19,Q19,W19,AC19,AI19,AO19,AU19,BA19),"")</f>
        <v/>
      </c>
      <c r="H19" s="19">
        <f>IF(AND(ISNUMBER(F19),ISNUMBER(G19)),F19*G19,"")</f>
        <v/>
      </c>
    </row>
    <row r="20" spans="1:8">
      <c r="A20" s="17" t="s">
        <v>43</v>
      </c>
      <c r="B20" s="17" t="s">
        <v>44</v>
      </c>
      <c r="C20" s="17" t="s">
        <v>32</v>
      </c>
      <c r="D20" s="17" t="s">
        <v>33</v>
      </c>
      <c r="F20" s="17">
        <f>CEILING(BoardQty*1,1)</f>
        <v>100</v>
      </c>
      <c r="G20" s="18">
        <f>IF(MIN(K20,Q20,W20,AC20,AI20,AO20,AU20,BA20)&lt;&gt;0,MIN(K20,Q20,W20,AC20,AI20,AO20,AU20,BA20),"")</f>
        <v/>
      </c>
      <c r="H20" s="19">
        <f>IF(AND(ISNUMBER(F20),ISNUMBER(G20)),F20*G20,"")</f>
        <v/>
      </c>
    </row>
    <row r="21" spans="1:8">
      <c r="A21" s="17" t="s">
        <v>45</v>
      </c>
      <c r="B21" s="17" t="s">
        <v>46</v>
      </c>
      <c r="C21" s="17" t="s">
        <v>32</v>
      </c>
      <c r="D21" s="17" t="s">
        <v>33</v>
      </c>
      <c r="F21" s="17">
        <f>CEILING(BoardQty*1,1)</f>
        <v>100</v>
      </c>
      <c r="G21" s="18">
        <f>IF(MIN(K21,Q21,W21,AC21,AI21,AO21,AU21,BA21)&lt;&gt;0,MIN(K21,Q21,W21,AC21,AI21,AO21,AU21,BA21),"")</f>
        <v/>
      </c>
      <c r="H21" s="19">
        <f>IF(AND(ISNUMBER(F21),ISNUMBER(G21)),F21*G21,"")</f>
        <v/>
      </c>
    </row>
    <row r="22" spans="1:8">
      <c r="A22" s="17" t="s">
        <v>47</v>
      </c>
      <c r="B22" s="17" t="s">
        <v>46</v>
      </c>
      <c r="C22" s="17" t="s">
        <v>48</v>
      </c>
      <c r="D22" s="17" t="s">
        <v>33</v>
      </c>
      <c r="F22" s="17">
        <f>CEILING(BoardQty*1,1)</f>
        <v>100</v>
      </c>
      <c r="G22" s="18">
        <f>IF(MIN(K22,Q22,W22,AC22,AI22,AO22,AU22,BA22)&lt;&gt;0,MIN(K22,Q22,W22,AC22,AI22,AO22,AU22,BA22),"")</f>
        <v/>
      </c>
      <c r="H22" s="19">
        <f>IF(AND(ISNUMBER(F22),ISNUMBER(G22)),F22*G22,"")</f>
        <v/>
      </c>
    </row>
    <row r="23" spans="1:8">
      <c r="A23" s="17" t="s">
        <v>49</v>
      </c>
      <c r="B23" s="17" t="s">
        <v>50</v>
      </c>
      <c r="C23" s="17" t="s">
        <v>35</v>
      </c>
      <c r="F23" s="17">
        <f>CEILING(BoardQty*1,1)</f>
        <v>100</v>
      </c>
      <c r="G23" s="18">
        <f>IF(MIN(K23,Q23,W23,AC23,AI23,AO23,AU23,BA23)&lt;&gt;0,MIN(K23,Q23,W23,AC23,AI23,AO23,AU23,BA23),"")</f>
        <v/>
      </c>
      <c r="H23" s="19">
        <f>IF(AND(ISNUMBER(F23),ISNUMBER(G23)),F23*G23,"")</f>
        <v/>
      </c>
    </row>
    <row r="24" spans="1:8">
      <c r="A24" s="17" t="s">
        <v>51</v>
      </c>
      <c r="B24" s="17" t="s">
        <v>52</v>
      </c>
      <c r="C24" s="17" t="s">
        <v>32</v>
      </c>
      <c r="D24" s="17" t="s">
        <v>33</v>
      </c>
      <c r="F24" s="17">
        <f>CEILING(BoardQty*1,1)</f>
        <v>100</v>
      </c>
      <c r="G24" s="18">
        <f>IF(MIN(K24,Q24,W24,AC24,AI24,AO24,AU24,BA24)&lt;&gt;0,MIN(K24,Q24,W24,AC24,AI24,AO24,AU24,BA24),"")</f>
        <v/>
      </c>
      <c r="H24" s="19">
        <f>IF(AND(ISNUMBER(F24),ISNUMBER(G24)),F24*G24,"")</f>
        <v/>
      </c>
    </row>
    <row r="25" spans="1:8">
      <c r="A25" s="17" t="s">
        <v>53</v>
      </c>
      <c r="B25" s="17" t="s">
        <v>54</v>
      </c>
      <c r="C25" s="17" t="s">
        <v>48</v>
      </c>
      <c r="D25" s="17" t="s">
        <v>33</v>
      </c>
      <c r="F25" s="17">
        <f>CEILING(BoardQty*1,1)</f>
        <v>100</v>
      </c>
      <c r="G25" s="18">
        <f>IF(MIN(K25,Q25,W25,AC25,AI25,AO25,AU25,BA25)&lt;&gt;0,MIN(K25,Q25,W25,AC25,AI25,AO25,AU25,BA25),"")</f>
        <v/>
      </c>
      <c r="H25" s="19">
        <f>IF(AND(ISNUMBER(F25),ISNUMBER(G25)),F25*G25,"")</f>
        <v/>
      </c>
    </row>
    <row r="26" spans="1:8">
      <c r="A26" s="17" t="s">
        <v>55</v>
      </c>
      <c r="B26" s="17" t="s">
        <v>56</v>
      </c>
      <c r="C26" s="17" t="s">
        <v>32</v>
      </c>
      <c r="D26" s="17" t="s">
        <v>33</v>
      </c>
      <c r="F26" s="17">
        <f>CEILING(BoardQty*1,1)</f>
        <v>100</v>
      </c>
      <c r="G26" s="18">
        <f>IF(MIN(K26,Q26,W26,AC26,AI26,AO26,AU26,BA26)&lt;&gt;0,MIN(K26,Q26,W26,AC26,AI26,AO26,AU26,BA26),"")</f>
        <v/>
      </c>
      <c r="H26" s="19">
        <f>IF(AND(ISNUMBER(F26),ISNUMBER(G26)),F26*G26,"")</f>
        <v/>
      </c>
    </row>
    <row r="27" spans="1:8">
      <c r="A27" s="17" t="s">
        <v>57</v>
      </c>
      <c r="B27" s="17" t="s">
        <v>58</v>
      </c>
      <c r="C27" s="17" t="s">
        <v>59</v>
      </c>
      <c r="D27" s="17" t="s">
        <v>23</v>
      </c>
      <c r="F27" s="17">
        <f>CEILING(BoardQty*4,1)</f>
        <v>400</v>
      </c>
      <c r="G27" s="18">
        <f>IF(MIN(K27,Q27,W27,AC27,AI27,AO27,AU27,BA27)&lt;&gt;0,MIN(K27,Q27,W27,AC27,AI27,AO27,AU27,BA27),"")</f>
        <v/>
      </c>
      <c r="H27" s="19">
        <f>IF(AND(ISNUMBER(F27),ISNUMBER(G27)),F27*G27,"")</f>
        <v/>
      </c>
    </row>
    <row r="28" spans="1:8">
      <c r="A28" s="17" t="s">
        <v>60</v>
      </c>
      <c r="B28" s="17" t="s">
        <v>61</v>
      </c>
      <c r="C28" s="17" t="s">
        <v>62</v>
      </c>
      <c r="D28" s="17" t="s">
        <v>23</v>
      </c>
      <c r="F28" s="17">
        <f>CEILING(BoardQty*1,1)</f>
        <v>100</v>
      </c>
      <c r="G28" s="18">
        <f>IF(MIN(K28,Q28,W28,AC28,AI28,AO28,AU28,BA28)&lt;&gt;0,MIN(K28,Q28,W28,AC28,AI28,AO28,AU28,BA28),"")</f>
        <v/>
      </c>
      <c r="H28" s="19">
        <f>IF(AND(ISNUMBER(F28),ISNUMBER(G28)),F28*G28,"")</f>
        <v/>
      </c>
    </row>
    <row r="29" spans="1:8">
      <c r="A29" s="17" t="s">
        <v>63</v>
      </c>
      <c r="B29" s="17" t="s">
        <v>64</v>
      </c>
      <c r="C29" s="17" t="s">
        <v>62</v>
      </c>
      <c r="D29" s="17" t="s">
        <v>23</v>
      </c>
      <c r="F29" s="17">
        <f>CEILING(BoardQty*1,1)</f>
        <v>100</v>
      </c>
      <c r="G29" s="18">
        <f>IF(MIN(K29,Q29,W29,AC29,AI29,AO29,AU29,BA29)&lt;&gt;0,MIN(K29,Q29,W29,AC29,AI29,AO29,AU29,BA29),"")</f>
        <v/>
      </c>
      <c r="H29" s="19">
        <f>IF(AND(ISNUMBER(F29),ISNUMBER(G29)),F29*G29,"")</f>
        <v/>
      </c>
    </row>
    <row r="30" spans="1:8">
      <c r="A30" s="17" t="s">
        <v>65</v>
      </c>
      <c r="B30" s="17" t="s">
        <v>61</v>
      </c>
      <c r="C30" s="17" t="s">
        <v>66</v>
      </c>
      <c r="D30" s="17" t="s">
        <v>23</v>
      </c>
      <c r="F30" s="17">
        <f>CEILING(BoardQty*1,1)</f>
        <v>100</v>
      </c>
      <c r="G30" s="18">
        <f>IF(MIN(K30,Q30,W30,AC30,AI30,AO30,AU30,BA30)&lt;&gt;0,MIN(K30,Q30,W30,AC30,AI30,AO30,AU30,BA30),"")</f>
        <v/>
      </c>
      <c r="H30" s="19">
        <f>IF(AND(ISNUMBER(F30),ISNUMBER(G30)),F30*G30,"")</f>
        <v/>
      </c>
    </row>
    <row r="31" spans="1:8">
      <c r="A31" s="17" t="s">
        <v>67</v>
      </c>
      <c r="B31" s="17" t="s">
        <v>68</v>
      </c>
      <c r="C31" s="17" t="s">
        <v>62</v>
      </c>
      <c r="D31" s="17" t="s">
        <v>23</v>
      </c>
      <c r="F31" s="17">
        <f>CEILING(BoardQty*1,1)</f>
        <v>100</v>
      </c>
      <c r="G31" s="18">
        <f>IF(MIN(K31,Q31,W31,AC31,AI31,AO31,AU31,BA31)&lt;&gt;0,MIN(K31,Q31,W31,AC31,AI31,AO31,AU31,BA31),"")</f>
        <v/>
      </c>
      <c r="H31" s="19">
        <f>IF(AND(ISNUMBER(F31),ISNUMBER(G31)),F31*G31,"")</f>
        <v/>
      </c>
    </row>
    <row r="32" spans="1:8">
      <c r="A32" s="17" t="s">
        <v>69</v>
      </c>
      <c r="B32" s="17" t="s">
        <v>70</v>
      </c>
      <c r="C32" s="17" t="s">
        <v>22</v>
      </c>
      <c r="D32" s="17" t="s">
        <v>23</v>
      </c>
      <c r="F32" s="17">
        <f>CEILING(BoardQty*1,1)</f>
        <v>100</v>
      </c>
      <c r="G32" s="18">
        <f>IF(MIN(K32,Q32,W32,AC32,AI32,AO32,AU32,BA32)&lt;&gt;0,MIN(K32,Q32,W32,AC32,AI32,AO32,AU32,BA32),"")</f>
        <v/>
      </c>
      <c r="H32" s="19">
        <f>IF(AND(ISNUMBER(F32),ISNUMBER(G32)),F32*G32,"")</f>
        <v/>
      </c>
    </row>
    <row r="33" spans="1:8">
      <c r="A33" s="17" t="s">
        <v>71</v>
      </c>
      <c r="B33" s="17" t="s">
        <v>71</v>
      </c>
      <c r="C33" s="17" t="s">
        <v>72</v>
      </c>
      <c r="F33" s="17">
        <f>CEILING(BoardQty*1,1)</f>
        <v>100</v>
      </c>
      <c r="G33" s="18">
        <f>IF(MIN(K33,Q33,W33,AC33,AI33,AO33,AU33,BA33)&lt;&gt;0,MIN(K33,Q33,W33,AC33,AI33,AO33,AU33,BA33),"")</f>
        <v/>
      </c>
      <c r="H33" s="19">
        <f>IF(AND(ISNUMBER(F33),ISNUMBER(G33)),F33*G33,"")</f>
        <v/>
      </c>
    </row>
    <row r="34" spans="1:8">
      <c r="A34" s="17" t="s">
        <v>73</v>
      </c>
      <c r="B34" s="17" t="s">
        <v>74</v>
      </c>
      <c r="C34" s="17" t="s">
        <v>75</v>
      </c>
      <c r="F34" s="17">
        <f>CEILING(BoardQty*4,1)</f>
        <v>400</v>
      </c>
      <c r="G34" s="18">
        <f>IF(MIN(K34,Q34,W34,AC34,AI34,AO34,AU34,BA34)&lt;&gt;0,MIN(K34,Q34,W34,AC34,AI34,AO34,AU34,BA34),"")</f>
        <v/>
      </c>
      <c r="H34" s="19">
        <f>IF(AND(ISNUMBER(F34),ISNUMBER(G34)),F34*G34,"")</f>
        <v/>
      </c>
    </row>
    <row r="35" spans="1:8">
      <c r="A35" s="17" t="s">
        <v>76</v>
      </c>
      <c r="B35" s="17" t="s">
        <v>77</v>
      </c>
      <c r="C35" s="17" t="s">
        <v>78</v>
      </c>
      <c r="D35" s="17" t="s">
        <v>79</v>
      </c>
      <c r="F35" s="17">
        <f>CEILING(BoardQty*2,1)</f>
        <v>200</v>
      </c>
      <c r="G35" s="18">
        <f>IF(MIN(K35,Q35,W35,AC35,AI35,AO35,AU35,BA35)&lt;&gt;0,MIN(K35,Q35,W35,AC35,AI35,AO35,AU35,BA35),"")</f>
        <v/>
      </c>
      <c r="H35" s="19">
        <f>IF(AND(ISNUMBER(F35),ISNUMBER(G35)),F35*G35,"")</f>
        <v/>
      </c>
    </row>
    <row r="36" spans="1:8" ht="45" customHeight="1">
      <c r="A36" s="17" t="s">
        <v>80</v>
      </c>
      <c r="B36" s="17" t="s">
        <v>81</v>
      </c>
      <c r="C36" s="17" t="s">
        <v>82</v>
      </c>
      <c r="D36" s="17" t="s">
        <v>83</v>
      </c>
      <c r="E36" s="17" t="s">
        <v>84</v>
      </c>
      <c r="F36" s="17">
        <f>CEILING(BoardQty*1,1)</f>
        <v>100</v>
      </c>
      <c r="G36" s="18">
        <f>IF(MIN(K36,Q36,W36,AC36,AI36,AO36,AU36,BA36)&lt;&gt;0,MIN(K36,Q36,W36,AC36,AI36,AO36,AU36,BA36),"")</f>
        <v/>
      </c>
      <c r="H36" s="19">
        <f>IF(AND(ISNUMBER(F36),ISNUMBER(G36)),F36*G36,"")</f>
        <v/>
      </c>
    </row>
    <row r="37" spans="1:8">
      <c r="A37" s="17" t="s">
        <v>85</v>
      </c>
      <c r="B37" s="17" t="s">
        <v>86</v>
      </c>
      <c r="C37" s="17" t="s">
        <v>87</v>
      </c>
      <c r="D37" s="17" t="s">
        <v>88</v>
      </c>
      <c r="F37" s="17">
        <f>CEILING(BoardQty*1,1)</f>
        <v>100</v>
      </c>
      <c r="G37" s="18">
        <f>IF(MIN(K37,Q37,W37,AC37,AI37,AO37,AU37,BA37)&lt;&gt;0,MIN(K37,Q37,W37,AC37,AI37,AO37,AU37,BA37),"")</f>
        <v/>
      </c>
      <c r="H37" s="19">
        <f>IF(AND(ISNUMBER(F37),ISNUMBER(G37)),F37*G37,"")</f>
        <v/>
      </c>
    </row>
    <row r="38" spans="1:8">
      <c r="A38" s="17" t="s">
        <v>89</v>
      </c>
      <c r="B38" s="17" t="s">
        <v>90</v>
      </c>
      <c r="C38" s="17" t="s">
        <v>91</v>
      </c>
      <c r="D38" s="17" t="s">
        <v>92</v>
      </c>
      <c r="F38" s="17">
        <f>CEILING(BoardQty*1,1)</f>
        <v>100</v>
      </c>
      <c r="G38" s="18">
        <f>IF(MIN(K38,Q38,W38,AC38,AI38,AO38,AU38,BA38)&lt;&gt;0,MIN(K38,Q38,W38,AC38,AI38,AO38,AU38,BA38),"")</f>
        <v/>
      </c>
      <c r="H38" s="19">
        <f>IF(AND(ISNUMBER(F38),ISNUMBER(G38)),F38*G38,"")</f>
        <v/>
      </c>
    </row>
    <row r="39" spans="1:8">
      <c r="A39" s="17" t="s">
        <v>93</v>
      </c>
      <c r="B39" s="17" t="s">
        <v>94</v>
      </c>
      <c r="C39" s="17" t="s">
        <v>95</v>
      </c>
      <c r="D39" s="17" t="s">
        <v>96</v>
      </c>
      <c r="F39" s="17">
        <f>CEILING(BoardQty*1,1)</f>
        <v>100</v>
      </c>
      <c r="G39" s="18">
        <f>IF(MIN(K39,Q39,W39,AC39,AI39,AO39,AU39,BA39)&lt;&gt;0,MIN(K39,Q39,W39,AC39,AI39,AO39,AU39,BA39),"")</f>
        <v/>
      </c>
      <c r="H39" s="19">
        <f>IF(AND(ISNUMBER(F39),ISNUMBER(G39)),F39*G39,"")</f>
        <v/>
      </c>
    </row>
    <row r="40" spans="1:8">
      <c r="A40" s="17" t="s">
        <v>97</v>
      </c>
      <c r="B40" s="17" t="s">
        <v>98</v>
      </c>
      <c r="C40" s="17" t="s">
        <v>99</v>
      </c>
      <c r="F40" s="17">
        <f>CEILING(BoardQty*1,1)</f>
        <v>100</v>
      </c>
      <c r="G40" s="18">
        <f>IF(MIN(K40,Q40,W40,AC40,AI40,AO40,AU40,BA40)&lt;&gt;0,MIN(K40,Q40,W40,AC40,AI40,AO40,AU40,BA40),"")</f>
        <v/>
      </c>
      <c r="H40" s="19">
        <f>IF(AND(ISNUMBER(F40),ISNUMBER(G40)),F40*G40,"")</f>
        <v/>
      </c>
    </row>
    <row r="41" spans="1:8" ht="30" customHeight="1">
      <c r="A41" s="17" t="s">
        <v>100</v>
      </c>
      <c r="B41" s="17" t="s">
        <v>101</v>
      </c>
      <c r="C41" s="17" t="s">
        <v>102</v>
      </c>
      <c r="F41" s="17">
        <f>CEILING(BoardQty*35,1)</f>
        <v>3500</v>
      </c>
      <c r="G41" s="18">
        <f>IF(MIN(K41,Q41,W41,AC41,AI41,AO41,AU41,BA41)&lt;&gt;0,MIN(K41,Q41,W41,AC41,AI41,AO41,AU41,BA41),"")</f>
        <v/>
      </c>
      <c r="H41" s="19">
        <f>IF(AND(ISNUMBER(F41),ISNUMBER(G41)),F41*G41,"")</f>
        <v/>
      </c>
    </row>
    <row r="42" spans="1:8">
      <c r="A42" s="17" t="s">
        <v>103</v>
      </c>
      <c r="B42" s="17" t="s">
        <v>104</v>
      </c>
      <c r="C42" s="17" t="s">
        <v>102</v>
      </c>
      <c r="F42" s="17">
        <f>CEILING(BoardQty*1,1)</f>
        <v>100</v>
      </c>
      <c r="G42" s="18">
        <f>IF(MIN(K42,Q42,W42,AC42,AI42,AO42,AU42,BA42)&lt;&gt;0,MIN(K42,Q42,W42,AC42,AI42,AO42,AU42,BA42),"")</f>
        <v/>
      </c>
      <c r="H42" s="19">
        <f>IF(AND(ISNUMBER(F42),ISNUMBER(G42)),F42*G42,"")</f>
        <v/>
      </c>
    </row>
    <row r="43" spans="1:8">
      <c r="A43" s="17" t="s">
        <v>105</v>
      </c>
      <c r="B43" s="17" t="s">
        <v>106</v>
      </c>
      <c r="C43" s="17" t="s">
        <v>102</v>
      </c>
      <c r="F43" s="17">
        <f>CEILING(BoardQty*1,1)</f>
        <v>100</v>
      </c>
      <c r="G43" s="18">
        <f>IF(MIN(K43,Q43,W43,AC43,AI43,AO43,AU43,BA43)&lt;&gt;0,MIN(K43,Q43,W43,AC43,AI43,AO43,AU43,BA43),"")</f>
        <v/>
      </c>
      <c r="H43" s="19">
        <f>IF(AND(ISNUMBER(F43),ISNUMBER(G43)),F43*G43,"")</f>
        <v/>
      </c>
    </row>
    <row r="44" spans="1:8">
      <c r="A44" s="17" t="s">
        <v>107</v>
      </c>
      <c r="B44" s="17" t="s">
        <v>108</v>
      </c>
      <c r="C44" s="17" t="s">
        <v>109</v>
      </c>
      <c r="F44" s="17">
        <f>CEILING(BoardQty*1,1)</f>
        <v>100</v>
      </c>
      <c r="G44" s="18">
        <f>IF(MIN(K44,Q44,W44,AC44,AI44,AO44,AU44,BA44)&lt;&gt;0,MIN(K44,Q44,W44,AC44,AI44,AO44,AU44,BA44),"")</f>
        <v/>
      </c>
      <c r="H44" s="19">
        <f>IF(AND(ISNUMBER(F44),ISNUMBER(G44)),F44*G44,"")</f>
        <v/>
      </c>
    </row>
    <row r="45" spans="1:8" ht="30" customHeight="1">
      <c r="A45" s="17" t="s">
        <v>110</v>
      </c>
      <c r="B45" s="17" t="s">
        <v>111</v>
      </c>
      <c r="C45" s="17" t="s">
        <v>112</v>
      </c>
      <c r="F45" s="17">
        <f>CEILING(BoardQty*2,1)</f>
        <v>200</v>
      </c>
      <c r="G45" s="18">
        <f>IF(MIN(K45,Q45,W45,AC45,AI45,AO45,AU45,BA45)&lt;&gt;0,MIN(K45,Q45,W45,AC45,AI45,AO45,AU45,BA45),"")</f>
        <v/>
      </c>
      <c r="H45" s="19">
        <f>IF(AND(ISNUMBER(F45),ISNUMBER(G45)),F45*G45,"")</f>
        <v/>
      </c>
    </row>
    <row r="46" spans="1:8" ht="30" customHeight="1">
      <c r="A46" s="17" t="s">
        <v>113</v>
      </c>
      <c r="B46" s="17" t="s">
        <v>114</v>
      </c>
      <c r="C46" s="17" t="s">
        <v>112</v>
      </c>
      <c r="F46" s="17">
        <f>CEILING(BoardQty*1,1)</f>
        <v>100</v>
      </c>
      <c r="G46" s="18">
        <f>IF(MIN(K46,Q46,W46,AC46,AI46,AO46,AU46,BA46)&lt;&gt;0,MIN(K46,Q46,W46,AC46,AI46,AO46,AU46,BA46),"")</f>
        <v/>
      </c>
      <c r="H46" s="19">
        <f>IF(AND(ISNUMBER(F46),ISNUMBER(G46)),F46*G46,"")</f>
        <v/>
      </c>
    </row>
    <row r="47" spans="1:8">
      <c r="A47" s="17" t="s">
        <v>115</v>
      </c>
      <c r="B47" s="17" t="s">
        <v>116</v>
      </c>
      <c r="C47" s="17" t="s">
        <v>11</v>
      </c>
      <c r="D47" s="17" t="s">
        <v>117</v>
      </c>
      <c r="F47" s="17">
        <f>CEILING(BoardQty*2,1)</f>
        <v>200</v>
      </c>
      <c r="G47" s="18">
        <f>IF(MIN(K47,Q47,W47,AC47,AI47,AO47,AU47,BA47)&lt;&gt;0,MIN(K47,Q47,W47,AC47,AI47,AO47,AU47,BA47),"")</f>
        <v/>
      </c>
      <c r="H47" s="19">
        <f>IF(AND(ISNUMBER(F47),ISNUMBER(G47)),F47*G47,"")</f>
        <v/>
      </c>
    </row>
    <row r="48" spans="1:8">
      <c r="A48" s="17" t="s">
        <v>118</v>
      </c>
      <c r="B48" s="17" t="s">
        <v>119</v>
      </c>
      <c r="C48" s="17" t="s">
        <v>99</v>
      </c>
      <c r="F48" s="17">
        <f>CEILING(BoardQty*1,1)</f>
        <v>100</v>
      </c>
      <c r="G48" s="18">
        <f>IF(MIN(K48,Q48,W48,AC48,AI48,AO48,AU48,BA48)&lt;&gt;0,MIN(K48,Q48,W48,AC48,AI48,AO48,AU48,BA48),"")</f>
        <v/>
      </c>
      <c r="H48" s="19">
        <f>IF(AND(ISNUMBER(F48),ISNUMBER(G48)),F48*G48,"")</f>
        <v/>
      </c>
    </row>
    <row r="49" spans="1:8">
      <c r="A49" s="17" t="s">
        <v>120</v>
      </c>
      <c r="B49" s="17" t="s">
        <v>121</v>
      </c>
      <c r="C49" s="17" t="s">
        <v>122</v>
      </c>
      <c r="F49" s="17">
        <f>CEILING(BoardQty*1,1)</f>
        <v>100</v>
      </c>
      <c r="G49" s="18">
        <f>IF(MIN(K49,Q49,W49,AC49,AI49,AO49,AU49,BA49)&lt;&gt;0,MIN(K49,Q49,W49,AC49,AI49,AO49,AU49,BA49),"")</f>
        <v/>
      </c>
      <c r="H49" s="19">
        <f>IF(AND(ISNUMBER(F49),ISNUMBER(G49)),F49*G49,"")</f>
        <v/>
      </c>
    </row>
    <row r="50" spans="1:8">
      <c r="A50" s="17" t="s">
        <v>123</v>
      </c>
      <c r="B50" s="17" t="s">
        <v>124</v>
      </c>
      <c r="C50" s="17" t="s">
        <v>125</v>
      </c>
      <c r="D50" s="17" t="s">
        <v>117</v>
      </c>
      <c r="F50" s="17">
        <f>CEILING(BoardQty*1,1)</f>
        <v>100</v>
      </c>
      <c r="G50" s="18">
        <f>IF(MIN(K50,Q50,W50,AC50,AI50,AO50,AU50,BA50)&lt;&gt;0,MIN(K50,Q50,W50,AC50,AI50,AO50,AU50,BA50),"")</f>
        <v/>
      </c>
      <c r="H50" s="19">
        <f>IF(AND(ISNUMBER(F50),ISNUMBER(G50)),F50*G50,"")</f>
        <v/>
      </c>
    </row>
    <row r="51" spans="1:8">
      <c r="A51" s="17" t="s">
        <v>126</v>
      </c>
      <c r="B51" s="17" t="s">
        <v>124</v>
      </c>
      <c r="C51" s="17" t="s">
        <v>125</v>
      </c>
      <c r="D51" s="17" t="s">
        <v>117</v>
      </c>
      <c r="E51" s="17" t="s">
        <v>127</v>
      </c>
      <c r="F51" s="17">
        <f>CEILING(BoardQty*2.0,1)</f>
        <v>200</v>
      </c>
      <c r="G51" s="18">
        <f>IF(MIN(K51,Q51,W51,AC51,AI51,AO51,AU51,BA51)&lt;&gt;0,MIN(K51,Q51,W51,AC51,AI51,AO51,AU51,BA51),"")</f>
        <v/>
      </c>
      <c r="H51" s="19">
        <f>IF(AND(ISNUMBER(F51),ISNUMBER(G51)),F51*G51,"")</f>
        <v/>
      </c>
    </row>
    <row r="52" spans="1:8">
      <c r="A52" s="17" t="s">
        <v>128</v>
      </c>
      <c r="B52" s="17" t="s">
        <v>129</v>
      </c>
      <c r="C52" s="17" t="s">
        <v>16</v>
      </c>
      <c r="F52" s="17">
        <f>CEILING(BoardQty*2,1)</f>
        <v>200</v>
      </c>
      <c r="G52" s="18">
        <f>IF(MIN(K52,Q52,W52,AC52,AI52,AO52,AU52,BA52)&lt;&gt;0,MIN(K52,Q52,W52,AC52,AI52,AO52,AU52,BA52),"")</f>
        <v/>
      </c>
      <c r="H52" s="19">
        <f>IF(AND(ISNUMBER(F52),ISNUMBER(G52)),F52*G52,"")</f>
        <v/>
      </c>
    </row>
    <row r="53" spans="1:8" ht="30" customHeight="1">
      <c r="A53" s="17" t="s">
        <v>130</v>
      </c>
      <c r="B53" s="17" t="s">
        <v>131</v>
      </c>
      <c r="C53" s="17" t="s">
        <v>132</v>
      </c>
      <c r="D53" s="17" t="s">
        <v>79</v>
      </c>
      <c r="F53" s="17">
        <f>CEILING(BoardQty*1,1)</f>
        <v>100</v>
      </c>
      <c r="G53" s="18">
        <f>IF(MIN(K53,Q53,W53,AC53,AI53,AO53,AU53,BA53)&lt;&gt;0,MIN(K53,Q53,W53,AC53,AI53,AO53,AU53,BA53),"")</f>
        <v/>
      </c>
      <c r="H53" s="19">
        <f>IF(AND(ISNUMBER(F53),ISNUMBER(G53)),F53*G53,"")</f>
        <v/>
      </c>
    </row>
    <row r="54" spans="1:8" ht="30" customHeight="1">
      <c r="A54" s="17" t="s">
        <v>133</v>
      </c>
      <c r="B54" s="17" t="s">
        <v>134</v>
      </c>
      <c r="C54" s="17" t="s">
        <v>132</v>
      </c>
      <c r="D54" s="17" t="s">
        <v>79</v>
      </c>
      <c r="F54" s="17">
        <f>CEILING(BoardQty*3,1)</f>
        <v>300</v>
      </c>
      <c r="G54" s="18">
        <f>IF(MIN(K54,Q54,W54,AC54,AI54,AO54,AU54,BA54)&lt;&gt;0,MIN(K54,Q54,W54,AC54,AI54,AO54,AU54,BA54),"")</f>
        <v/>
      </c>
      <c r="H54" s="19">
        <f>IF(AND(ISNUMBER(F54),ISNUMBER(G54)),F54*G54,"")</f>
        <v/>
      </c>
    </row>
    <row r="55" spans="1:8">
      <c r="A55" s="17" t="s">
        <v>135</v>
      </c>
      <c r="B55" s="17" t="s">
        <v>136</v>
      </c>
      <c r="C55" s="17" t="s">
        <v>137</v>
      </c>
      <c r="D55" s="17" t="s">
        <v>79</v>
      </c>
      <c r="F55" s="17">
        <f>CEILING(BoardQty*3,1)</f>
        <v>300</v>
      </c>
      <c r="G55" s="18">
        <f>IF(MIN(K55,Q55,W55,AC55,AI55,AO55,AU55,BA55)&lt;&gt;0,MIN(K55,Q55,W55,AC55,AI55,AO55,AU55,BA55),"")</f>
        <v/>
      </c>
      <c r="H55" s="19">
        <f>IF(AND(ISNUMBER(F55),ISNUMBER(G55)),F55*G55,"")</f>
        <v/>
      </c>
    </row>
    <row r="56" spans="1:8" ht="30" customHeight="1">
      <c r="A56" s="17" t="s">
        <v>138</v>
      </c>
      <c r="B56" s="17" t="s">
        <v>139</v>
      </c>
      <c r="C56" s="17" t="s">
        <v>132</v>
      </c>
      <c r="D56" s="17" t="s">
        <v>79</v>
      </c>
      <c r="F56" s="17">
        <f>CEILING(BoardQty*1,1)</f>
        <v>100</v>
      </c>
      <c r="G56" s="18">
        <f>IF(MIN(K56,Q56,W56,AC56,AI56,AO56,AU56,BA56)&lt;&gt;0,MIN(K56,Q56,W56,AC56,AI56,AO56,AU56,BA56),"")</f>
        <v/>
      </c>
      <c r="H56" s="19">
        <f>IF(AND(ISNUMBER(F56),ISNUMBER(G56)),F56*G56,"")</f>
        <v/>
      </c>
    </row>
    <row r="57" spans="1:8">
      <c r="A57" s="17" t="s">
        <v>140</v>
      </c>
      <c r="B57" s="17" t="s">
        <v>141</v>
      </c>
      <c r="C57" s="17" t="s">
        <v>137</v>
      </c>
      <c r="D57" s="17" t="s">
        <v>79</v>
      </c>
      <c r="F57" s="17">
        <f>CEILING(BoardQty*3,1)</f>
        <v>300</v>
      </c>
      <c r="G57" s="18">
        <f>IF(MIN(K57,Q57,W57,AC57,AI57,AO57,AU57,BA57)&lt;&gt;0,MIN(K57,Q57,W57,AC57,AI57,AO57,AU57,BA57),"")</f>
        <v/>
      </c>
      <c r="H57" s="19">
        <f>IF(AND(ISNUMBER(F57),ISNUMBER(G57)),F57*G57,"")</f>
        <v/>
      </c>
    </row>
    <row r="58" spans="1:8" ht="30" customHeight="1">
      <c r="A58" s="17" t="s">
        <v>142</v>
      </c>
      <c r="B58" s="17" t="s">
        <v>143</v>
      </c>
      <c r="C58" s="17" t="s">
        <v>132</v>
      </c>
      <c r="D58" s="17" t="s">
        <v>79</v>
      </c>
      <c r="F58" s="17">
        <f>CEILING(BoardQty*2,1)</f>
        <v>200</v>
      </c>
      <c r="G58" s="18">
        <f>IF(MIN(K58,Q58,W58,AC58,AI58,AO58,AU58,BA58)&lt;&gt;0,MIN(K58,Q58,W58,AC58,AI58,AO58,AU58,BA58),"")</f>
        <v/>
      </c>
      <c r="H58" s="19">
        <f>IF(AND(ISNUMBER(F58),ISNUMBER(G58)),F58*G58,"")</f>
        <v/>
      </c>
    </row>
    <row r="59" spans="1:8" ht="30" customHeight="1">
      <c r="A59" s="17" t="s">
        <v>144</v>
      </c>
      <c r="B59" s="17" t="s">
        <v>145</v>
      </c>
      <c r="C59" s="17" t="s">
        <v>132</v>
      </c>
      <c r="D59" s="17" t="s">
        <v>79</v>
      </c>
      <c r="F59" s="17">
        <f>CEILING(BoardQty*2,1)</f>
        <v>200</v>
      </c>
      <c r="G59" s="18">
        <f>IF(MIN(K59,Q59,W59,AC59,AI59,AO59,AU59,BA59)&lt;&gt;0,MIN(K59,Q59,W59,AC59,AI59,AO59,AU59,BA59),"")</f>
        <v/>
      </c>
      <c r="H59" s="19">
        <f>IF(AND(ISNUMBER(F59),ISNUMBER(G59)),F59*G59,"")</f>
        <v/>
      </c>
    </row>
    <row r="60" spans="1:8">
      <c r="A60" s="17" t="s">
        <v>146</v>
      </c>
      <c r="B60" s="17" t="s">
        <v>147</v>
      </c>
      <c r="C60" s="17" t="s">
        <v>137</v>
      </c>
      <c r="D60" s="17" t="s">
        <v>79</v>
      </c>
      <c r="F60" s="17">
        <f>CEILING(BoardQty*2,1)</f>
        <v>200</v>
      </c>
      <c r="G60" s="18">
        <f>IF(MIN(K60,Q60,W60,AC60,AI60,AO60,AU60,BA60)&lt;&gt;0,MIN(K60,Q60,W60,AC60,AI60,AO60,AU60,BA60),"")</f>
        <v/>
      </c>
      <c r="H60" s="19">
        <f>IF(AND(ISNUMBER(F60),ISNUMBER(G60)),F60*G60,"")</f>
        <v/>
      </c>
    </row>
    <row r="61" spans="1:8">
      <c r="A61" s="17" t="s">
        <v>148</v>
      </c>
      <c r="B61" s="17" t="s">
        <v>149</v>
      </c>
      <c r="C61" s="17" t="s">
        <v>137</v>
      </c>
      <c r="D61" s="17" t="s">
        <v>79</v>
      </c>
      <c r="F61" s="17">
        <f>CEILING(BoardQty*4,1)</f>
        <v>400</v>
      </c>
      <c r="G61" s="18">
        <f>IF(MIN(K61,Q61,W61,AC61,AI61,AO61,AU61,BA61)&lt;&gt;0,MIN(K61,Q61,W61,AC61,AI61,AO61,AU61,BA61),"")</f>
        <v/>
      </c>
      <c r="H61" s="19">
        <f>IF(AND(ISNUMBER(F61),ISNUMBER(G61)),F61*G61,"")</f>
        <v/>
      </c>
    </row>
    <row r="62" spans="1:8">
      <c r="A62" s="17" t="s">
        <v>150</v>
      </c>
      <c r="B62" s="17" t="s">
        <v>151</v>
      </c>
      <c r="C62" s="17" t="s">
        <v>137</v>
      </c>
      <c r="D62" s="17" t="s">
        <v>79</v>
      </c>
      <c r="F62" s="17">
        <f>CEILING(BoardQty*1,1)</f>
        <v>100</v>
      </c>
      <c r="G62" s="18">
        <f>IF(MIN(K62,Q62,W62,AC62,AI62,AO62,AU62,BA62)&lt;&gt;0,MIN(K62,Q62,W62,AC62,AI62,AO62,AU62,BA62),"")</f>
        <v/>
      </c>
      <c r="H62" s="19">
        <f>IF(AND(ISNUMBER(F62),ISNUMBER(G62)),F62*G62,"")</f>
        <v/>
      </c>
    </row>
    <row r="63" spans="1:8">
      <c r="A63" s="17" t="s">
        <v>152</v>
      </c>
      <c r="B63" s="17" t="s">
        <v>153</v>
      </c>
      <c r="C63" s="17" t="s">
        <v>137</v>
      </c>
      <c r="D63" s="17" t="s">
        <v>79</v>
      </c>
      <c r="F63" s="17">
        <f>CEILING(BoardQty*4,1)</f>
        <v>400</v>
      </c>
      <c r="G63" s="18">
        <f>IF(MIN(K63,Q63,W63,AC63,AI63,AO63,AU63,BA63)&lt;&gt;0,MIN(K63,Q63,W63,AC63,AI63,AO63,AU63,BA63),"")</f>
        <v/>
      </c>
      <c r="H63" s="19">
        <f>IF(AND(ISNUMBER(F63),ISNUMBER(G63)),F63*G63,"")</f>
        <v/>
      </c>
    </row>
    <row r="64" spans="1:8">
      <c r="A64" s="17" t="s">
        <v>154</v>
      </c>
      <c r="B64" s="17" t="s">
        <v>155</v>
      </c>
      <c r="C64" s="17" t="s">
        <v>137</v>
      </c>
      <c r="D64" s="17" t="s">
        <v>79</v>
      </c>
      <c r="F64" s="17">
        <f>CEILING(BoardQty*2,1)</f>
        <v>200</v>
      </c>
      <c r="G64" s="18">
        <f>IF(MIN(K64,Q64,W64,AC64,AI64,AO64,AU64,BA64)&lt;&gt;0,MIN(K64,Q64,W64,AC64,AI64,AO64,AU64,BA64),"")</f>
        <v/>
      </c>
      <c r="H64" s="19">
        <f>IF(AND(ISNUMBER(F64),ISNUMBER(G64)),F64*G64,"")</f>
        <v/>
      </c>
    </row>
    <row r="65" spans="1:8">
      <c r="A65" s="17" t="s">
        <v>156</v>
      </c>
      <c r="B65" s="17" t="s">
        <v>157</v>
      </c>
      <c r="C65" s="17" t="s">
        <v>137</v>
      </c>
      <c r="D65" s="17" t="s">
        <v>79</v>
      </c>
      <c r="F65" s="17">
        <f>CEILING(BoardQty*4,1)</f>
        <v>400</v>
      </c>
      <c r="G65" s="18">
        <f>IF(MIN(K65,Q65,W65,AC65,AI65,AO65,AU65,BA65)&lt;&gt;0,MIN(K65,Q65,W65,AC65,AI65,AO65,AU65,BA65),"")</f>
        <v/>
      </c>
      <c r="H65" s="19">
        <f>IF(AND(ISNUMBER(F65),ISNUMBER(G65)),F65*G65,"")</f>
        <v/>
      </c>
    </row>
    <row r="66" spans="1:8">
      <c r="A66" s="17" t="s">
        <v>158</v>
      </c>
      <c r="B66" s="17" t="s">
        <v>159</v>
      </c>
      <c r="C66" s="17" t="s">
        <v>137</v>
      </c>
      <c r="D66" s="17" t="s">
        <v>79</v>
      </c>
      <c r="F66" s="17">
        <f>CEILING(BoardQty*5,1)</f>
        <v>500</v>
      </c>
      <c r="G66" s="18">
        <f>IF(MIN(K66,Q66,W66,AC66,AI66,AO66,AU66,BA66)&lt;&gt;0,MIN(K66,Q66,W66,AC66,AI66,AO66,AU66,BA66),"")</f>
        <v/>
      </c>
      <c r="H66" s="19">
        <f>IF(AND(ISNUMBER(F66),ISNUMBER(G66)),F66*G66,"")</f>
        <v/>
      </c>
    </row>
    <row r="67" spans="1:8">
      <c r="A67" s="17" t="s">
        <v>160</v>
      </c>
      <c r="B67" s="17" t="s">
        <v>161</v>
      </c>
      <c r="C67" s="17" t="s">
        <v>137</v>
      </c>
      <c r="D67" s="17" t="s">
        <v>79</v>
      </c>
      <c r="F67" s="17">
        <f>CEILING(BoardQty*2,1)</f>
        <v>200</v>
      </c>
      <c r="G67" s="18">
        <f>IF(MIN(K67,Q67,W67,AC67,AI67,AO67,AU67,BA67)&lt;&gt;0,MIN(K67,Q67,W67,AC67,AI67,AO67,AU67,BA67),"")</f>
        <v/>
      </c>
      <c r="H67" s="19">
        <f>IF(AND(ISNUMBER(F67),ISNUMBER(G67)),F67*G67,"")</f>
        <v/>
      </c>
    </row>
    <row r="68" spans="1:8">
      <c r="A68" s="17" t="s">
        <v>162</v>
      </c>
      <c r="B68" s="17" t="s">
        <v>163</v>
      </c>
      <c r="C68" s="17" t="s">
        <v>137</v>
      </c>
      <c r="D68" s="17" t="s">
        <v>79</v>
      </c>
      <c r="F68" s="17">
        <f>CEILING(BoardQty*2,1)</f>
        <v>200</v>
      </c>
      <c r="G68" s="18">
        <f>IF(MIN(K68,Q68,W68,AC68,AI68,AO68,AU68,BA68)&lt;&gt;0,MIN(K68,Q68,W68,AC68,AI68,AO68,AU68,BA68),"")</f>
        <v/>
      </c>
      <c r="H68" s="19">
        <f>IF(AND(ISNUMBER(F68),ISNUMBER(G68)),F68*G68,"")</f>
        <v/>
      </c>
    </row>
    <row r="69" spans="1:8">
      <c r="A69" s="17" t="s">
        <v>164</v>
      </c>
      <c r="B69" s="17" t="s">
        <v>165</v>
      </c>
      <c r="C69" s="17" t="s">
        <v>137</v>
      </c>
      <c r="D69" s="17" t="s">
        <v>79</v>
      </c>
      <c r="F69" s="17">
        <f>CEILING(BoardQty*4,1)</f>
        <v>400</v>
      </c>
      <c r="G69" s="18">
        <f>IF(MIN(K69,Q69,W69,AC69,AI69,AO69,AU69,BA69)&lt;&gt;0,MIN(K69,Q69,W69,AC69,AI69,AO69,AU69,BA69),"")</f>
        <v/>
      </c>
      <c r="H69" s="19">
        <f>IF(AND(ISNUMBER(F69),ISNUMBER(G69)),F69*G69,"")</f>
        <v/>
      </c>
    </row>
    <row r="70" spans="1:8">
      <c r="A70" s="17" t="s">
        <v>166</v>
      </c>
      <c r="B70" s="17" t="s">
        <v>167</v>
      </c>
      <c r="C70" s="17" t="s">
        <v>137</v>
      </c>
      <c r="D70" s="17" t="s">
        <v>79</v>
      </c>
      <c r="F70" s="17">
        <f>CEILING(BoardQty*1,1)</f>
        <v>100</v>
      </c>
      <c r="G70" s="18">
        <f>IF(MIN(K70,Q70,W70,AC70,AI70,AO70,AU70,BA70)&lt;&gt;0,MIN(K70,Q70,W70,AC70,AI70,AO70,AU70,BA70),"")</f>
        <v/>
      </c>
      <c r="H70" s="19">
        <f>IF(AND(ISNUMBER(F70),ISNUMBER(G70)),F70*G70,"")</f>
        <v/>
      </c>
    </row>
    <row r="71" spans="1:8">
      <c r="A71" s="17" t="s">
        <v>168</v>
      </c>
      <c r="B71" s="17" t="s">
        <v>169</v>
      </c>
      <c r="C71" s="17" t="s">
        <v>137</v>
      </c>
      <c r="D71" s="17" t="s">
        <v>79</v>
      </c>
      <c r="F71" s="17">
        <f>CEILING(BoardQty*1,1)</f>
        <v>100</v>
      </c>
      <c r="G71" s="18">
        <f>IF(MIN(K71,Q71,W71,AC71,AI71,AO71,AU71,BA71)&lt;&gt;0,MIN(K71,Q71,W71,AC71,AI71,AO71,AU71,BA71),"")</f>
        <v/>
      </c>
      <c r="H71" s="19">
        <f>IF(AND(ISNUMBER(F71),ISNUMBER(G71)),F71*G71,"")</f>
        <v/>
      </c>
    </row>
    <row r="72" spans="1:8" ht="30" customHeight="1">
      <c r="A72" s="17" t="s">
        <v>170</v>
      </c>
      <c r="B72" s="17" t="s">
        <v>171</v>
      </c>
      <c r="C72" s="17" t="s">
        <v>132</v>
      </c>
      <c r="D72" s="17" t="s">
        <v>79</v>
      </c>
      <c r="F72" s="17">
        <f>CEILING(BoardQty*1,1)</f>
        <v>100</v>
      </c>
      <c r="G72" s="18">
        <f>IF(MIN(K72,Q72,W72,AC72,AI72,AO72,AU72,BA72)&lt;&gt;0,MIN(K72,Q72,W72,AC72,AI72,AO72,AU72,BA72),"")</f>
        <v/>
      </c>
      <c r="H72" s="19">
        <f>IF(AND(ISNUMBER(F72),ISNUMBER(G72)),F72*G72,"")</f>
        <v/>
      </c>
    </row>
    <row r="73" spans="1:8">
      <c r="A73" s="17" t="s">
        <v>172</v>
      </c>
      <c r="B73" s="17" t="s">
        <v>173</v>
      </c>
      <c r="C73" s="17" t="s">
        <v>137</v>
      </c>
      <c r="D73" s="17" t="s">
        <v>79</v>
      </c>
      <c r="F73" s="17">
        <f>CEILING(BoardQty*6,1)</f>
        <v>600</v>
      </c>
      <c r="G73" s="18">
        <f>IF(MIN(K73,Q73,W73,AC73,AI73,AO73,AU73,BA73)&lt;&gt;0,MIN(K73,Q73,W73,AC73,AI73,AO73,AU73,BA73),"")</f>
        <v/>
      </c>
      <c r="H73" s="19">
        <f>IF(AND(ISNUMBER(F73),ISNUMBER(G73)),F73*G73,"")</f>
        <v/>
      </c>
    </row>
    <row r="74" spans="1:8">
      <c r="A74" s="17" t="s">
        <v>174</v>
      </c>
      <c r="B74" s="17" t="s">
        <v>175</v>
      </c>
      <c r="C74" s="17" t="s">
        <v>137</v>
      </c>
      <c r="D74" s="17" t="s">
        <v>79</v>
      </c>
      <c r="F74" s="17">
        <f>CEILING(BoardQty*3,1)</f>
        <v>300</v>
      </c>
      <c r="G74" s="18">
        <f>IF(MIN(K74,Q74,W74,AC74,AI74,AO74,AU74,BA74)&lt;&gt;0,MIN(K74,Q74,W74,AC74,AI74,AO74,AU74,BA74),"")</f>
        <v/>
      </c>
      <c r="H74" s="19">
        <f>IF(AND(ISNUMBER(F74),ISNUMBER(G74)),F74*G74,"")</f>
        <v/>
      </c>
    </row>
    <row r="75" spans="1:8">
      <c r="A75" s="17" t="s">
        <v>176</v>
      </c>
      <c r="B75" s="17" t="s">
        <v>177</v>
      </c>
      <c r="C75" s="17" t="s">
        <v>137</v>
      </c>
      <c r="D75" s="17" t="s">
        <v>79</v>
      </c>
      <c r="F75" s="17">
        <f>CEILING(BoardQty*2,1)</f>
        <v>200</v>
      </c>
      <c r="G75" s="18">
        <f>IF(MIN(K75,Q75,W75,AC75,AI75,AO75,AU75,BA75)&lt;&gt;0,MIN(K75,Q75,W75,AC75,AI75,AO75,AU75,BA75),"")</f>
        <v/>
      </c>
      <c r="H75" s="19">
        <f>IF(AND(ISNUMBER(F75),ISNUMBER(G75)),F75*G75,"")</f>
        <v/>
      </c>
    </row>
    <row r="76" spans="1:8">
      <c r="A76" s="17" t="s">
        <v>178</v>
      </c>
      <c r="B76" s="17" t="s">
        <v>179</v>
      </c>
      <c r="C76" s="17" t="s">
        <v>137</v>
      </c>
      <c r="D76" s="17" t="s">
        <v>79</v>
      </c>
      <c r="F76" s="17">
        <f>CEILING(BoardQty*3,1)</f>
        <v>300</v>
      </c>
      <c r="G76" s="18">
        <f>IF(MIN(K76,Q76,W76,AC76,AI76,AO76,AU76,BA76)&lt;&gt;0,MIN(K76,Q76,W76,AC76,AI76,AO76,AU76,BA76),"")</f>
        <v/>
      </c>
      <c r="H76" s="19">
        <f>IF(AND(ISNUMBER(F76),ISNUMBER(G76)),F76*G76,"")</f>
        <v/>
      </c>
    </row>
    <row r="77" spans="1:8">
      <c r="A77" s="17" t="s">
        <v>180</v>
      </c>
      <c r="B77" s="17" t="s">
        <v>181</v>
      </c>
      <c r="C77" s="17" t="s">
        <v>137</v>
      </c>
      <c r="D77" s="17" t="s">
        <v>79</v>
      </c>
      <c r="F77" s="17">
        <f>CEILING(BoardQty*1,1)</f>
        <v>100</v>
      </c>
      <c r="G77" s="18">
        <f>IF(MIN(K77,Q77,W77,AC77,AI77,AO77,AU77,BA77)&lt;&gt;0,MIN(K77,Q77,W77,AC77,AI77,AO77,AU77,BA77),"")</f>
        <v/>
      </c>
      <c r="H77" s="19">
        <f>IF(AND(ISNUMBER(F77),ISNUMBER(G77)),F77*G77,"")</f>
        <v/>
      </c>
    </row>
    <row r="78" spans="1:8">
      <c r="A78" s="17" t="s">
        <v>182</v>
      </c>
      <c r="B78" s="17" t="s">
        <v>183</v>
      </c>
      <c r="C78" s="17" t="s">
        <v>137</v>
      </c>
      <c r="D78" s="17" t="s">
        <v>79</v>
      </c>
      <c r="F78" s="17">
        <f>CEILING(BoardQty*1,1)</f>
        <v>100</v>
      </c>
      <c r="G78" s="18">
        <f>IF(MIN(K78,Q78,W78,AC78,AI78,AO78,AU78,BA78)&lt;&gt;0,MIN(K78,Q78,W78,AC78,AI78,AO78,AU78,BA78),"")</f>
        <v/>
      </c>
      <c r="H78" s="19">
        <f>IF(AND(ISNUMBER(F78),ISNUMBER(G78)),F78*G78,"")</f>
        <v/>
      </c>
    </row>
    <row r="79" spans="1:8">
      <c r="A79" s="17" t="s">
        <v>184</v>
      </c>
      <c r="B79" s="17" t="s">
        <v>185</v>
      </c>
      <c r="C79" s="17" t="s">
        <v>137</v>
      </c>
      <c r="D79" s="17" t="s">
        <v>79</v>
      </c>
      <c r="F79" s="17">
        <f>CEILING(BoardQty*3,1)</f>
        <v>300</v>
      </c>
      <c r="G79" s="18">
        <f>IF(MIN(K79,Q79,W79,AC79,AI79,AO79,AU79,BA79)&lt;&gt;0,MIN(K79,Q79,W79,AC79,AI79,AO79,AU79,BA79),"")</f>
        <v/>
      </c>
      <c r="H79" s="19">
        <f>IF(AND(ISNUMBER(F79),ISNUMBER(G79)),F79*G79,"")</f>
        <v/>
      </c>
    </row>
    <row r="80" spans="1:8">
      <c r="A80" s="17" t="s">
        <v>186</v>
      </c>
      <c r="B80" s="17" t="s">
        <v>187</v>
      </c>
      <c r="C80" s="17" t="s">
        <v>137</v>
      </c>
      <c r="D80" s="17" t="s">
        <v>79</v>
      </c>
      <c r="F80" s="17">
        <f>CEILING(BoardQty*2,1)</f>
        <v>200</v>
      </c>
      <c r="G80" s="18">
        <f>IF(MIN(K80,Q80,W80,AC80,AI80,AO80,AU80,BA80)&lt;&gt;0,MIN(K80,Q80,W80,AC80,AI80,AO80,AU80,BA80),"")</f>
        <v/>
      </c>
      <c r="H80" s="19">
        <f>IF(AND(ISNUMBER(F80),ISNUMBER(G80)),F80*G80,"")</f>
        <v/>
      </c>
    </row>
    <row r="81" spans="1:55">
      <c r="A81" s="17" t="s">
        <v>188</v>
      </c>
      <c r="B81" s="17" t="s">
        <v>189</v>
      </c>
      <c r="C81" s="17" t="s">
        <v>137</v>
      </c>
      <c r="D81" s="17" t="s">
        <v>79</v>
      </c>
      <c r="F81" s="17">
        <f>CEILING(BoardQty*1,1)</f>
        <v>100</v>
      </c>
      <c r="G81" s="18">
        <f>IF(MIN(K81,Q81,W81,AC81,AI81,AO81,AU81,BA81)&lt;&gt;0,MIN(K81,Q81,W81,AC81,AI81,AO81,AU81,BA81),"")</f>
        <v/>
      </c>
      <c r="H81" s="19">
        <f>IF(AND(ISNUMBER(F81),ISNUMBER(G81)),F81*G81,"")</f>
        <v/>
      </c>
    </row>
    <row r="82" spans="1:55">
      <c r="A82" s="17" t="s">
        <v>190</v>
      </c>
      <c r="B82" s="17" t="s">
        <v>191</v>
      </c>
      <c r="C82" s="17" t="s">
        <v>192</v>
      </c>
      <c r="D82" s="17" t="s">
        <v>117</v>
      </c>
      <c r="F82" s="17">
        <f>CEILING(BoardQty*1,1)</f>
        <v>100</v>
      </c>
      <c r="G82" s="18">
        <f>IF(MIN(K82,Q82,W82,AC82,AI82,AO82,AU82,BA82)&lt;&gt;0,MIN(K82,Q82,W82,AC82,AI82,AO82,AU82,BA82),"")</f>
        <v/>
      </c>
      <c r="H82" s="19">
        <f>IF(AND(ISNUMBER(F82),ISNUMBER(G82)),F82*G82,"")</f>
        <v/>
      </c>
    </row>
    <row r="83" spans="1:55">
      <c r="A83" s="17" t="s">
        <v>193</v>
      </c>
      <c r="B83" s="17" t="s">
        <v>194</v>
      </c>
      <c r="C83" s="17" t="s">
        <v>195</v>
      </c>
      <c r="D83" s="17" t="s">
        <v>196</v>
      </c>
      <c r="F83" s="17">
        <f>CEILING(BoardQty*1,1)</f>
        <v>100</v>
      </c>
      <c r="G83" s="18">
        <f>IF(MIN(K83,Q83,W83,AC83,AI83,AO83,AU83,BA83)&lt;&gt;0,MIN(K83,Q83,W83,AC83,AI83,AO83,AU83,BA83),"")</f>
        <v/>
      </c>
      <c r="H83" s="19">
        <f>IF(AND(ISNUMBER(F83),ISNUMBER(G83)),F83*G83,"")</f>
        <v/>
      </c>
    </row>
    <row r="84" spans="1:55">
      <c r="A84" s="17" t="s">
        <v>197</v>
      </c>
      <c r="B84" s="17" t="s">
        <v>194</v>
      </c>
      <c r="C84" s="17" t="s">
        <v>195</v>
      </c>
      <c r="D84" s="17" t="s">
        <v>117</v>
      </c>
      <c r="F84" s="17">
        <f>CEILING(BoardQty*2,1)</f>
        <v>200</v>
      </c>
      <c r="G84" s="18">
        <f>IF(MIN(K84,Q84,W84,AC84,AI84,AO84,AU84,BA84)&lt;&gt;0,MIN(K84,Q84,W84,AC84,AI84,AO84,AU84,BA84),"")</f>
        <v/>
      </c>
      <c r="H84" s="19">
        <f>IF(AND(ISNUMBER(F84),ISNUMBER(G84)),F84*G84,"")</f>
        <v/>
      </c>
    </row>
    <row r="85" spans="1:55">
      <c r="A85" s="17" t="s">
        <v>198</v>
      </c>
      <c r="B85" s="17" t="s">
        <v>199</v>
      </c>
      <c r="C85" s="17" t="s">
        <v>200</v>
      </c>
      <c r="D85" s="17" t="s">
        <v>33</v>
      </c>
      <c r="F85" s="17">
        <f>CEILING(BoardQty*5,1)</f>
        <v>500</v>
      </c>
      <c r="G85" s="18">
        <f>IF(MIN(K85,Q85,W85,AC85,AI85,AO85,AU85,BA85)&lt;&gt;0,MIN(K85,Q85,W85,AC85,AI85,AO85,AU85,BA85),"")</f>
        <v/>
      </c>
      <c r="H85" s="19">
        <f>IF(AND(ISNUMBER(F85),ISNUMBER(G85)),F85*G85,"")</f>
        <v/>
      </c>
    </row>
    <row r="86" spans="1:55">
      <c r="A86" s="17" t="s">
        <v>201</v>
      </c>
      <c r="B86" s="17" t="s">
        <v>202</v>
      </c>
      <c r="C86" s="17" t="s">
        <v>203</v>
      </c>
      <c r="D86" s="17" t="s">
        <v>204</v>
      </c>
      <c r="F86" s="17">
        <f>CEILING(BoardQty*1,1)</f>
        <v>100</v>
      </c>
      <c r="G86" s="18">
        <f>IF(MIN(K86,Q86,W86,AC86,AI86,AO86,AU86,BA86)&lt;&gt;0,MIN(K86,Q86,W86,AC86,AI86,AO86,AU86,BA86),"")</f>
        <v/>
      </c>
      <c r="H86" s="19">
        <f>IF(AND(ISNUMBER(F86),ISNUMBER(G86)),F86*G86,"")</f>
        <v/>
      </c>
    </row>
    <row r="87" spans="1:55">
      <c r="A87" s="17" t="s">
        <v>205</v>
      </c>
      <c r="B87" s="17" t="s">
        <v>206</v>
      </c>
      <c r="C87" s="17" t="s">
        <v>16</v>
      </c>
      <c r="F87" s="17">
        <f>CEILING(BoardQty*1,1)</f>
        <v>100</v>
      </c>
      <c r="G87" s="18">
        <f>IF(MIN(K87,Q87,W87,AC87,AI87,AO87,AU87,BA87)&lt;&gt;0,MIN(K87,Q87,W87,AC87,AI87,AO87,AU87,BA87),"")</f>
        <v/>
      </c>
      <c r="H87" s="19">
        <f>IF(AND(ISNUMBER(F87),ISNUMBER(G87)),F87*G87,"")</f>
        <v/>
      </c>
    </row>
    <row r="88" spans="1:55">
      <c r="A88" s="17" t="s">
        <v>207</v>
      </c>
      <c r="B88" s="17" t="s">
        <v>208</v>
      </c>
      <c r="C88" s="17" t="s">
        <v>209</v>
      </c>
      <c r="D88" s="17" t="s">
        <v>210</v>
      </c>
      <c r="F88" s="17">
        <f>CEILING(BoardQty*1,1)</f>
        <v>100</v>
      </c>
      <c r="G88" s="18">
        <f>IF(MIN(K88,Q88,W88,AC88,AI88,AO88,AU88,BA88)&lt;&gt;0,MIN(K88,Q88,W88,AC88,AI88,AO88,AU88,BA88),"")</f>
        <v/>
      </c>
      <c r="H88" s="19">
        <f>IF(AND(ISNUMBER(F88),ISNUMBER(G88)),F88*G88,"")</f>
        <v/>
      </c>
    </row>
    <row r="89" spans="1:55">
      <c r="A89" s="17" t="s">
        <v>211</v>
      </c>
      <c r="B89" s="17" t="s">
        <v>212</v>
      </c>
      <c r="C89" s="17" t="s">
        <v>213</v>
      </c>
      <c r="D89" s="17" t="s">
        <v>79</v>
      </c>
      <c r="F89" s="17">
        <f>CEILING(BoardQty*2,1)</f>
        <v>200</v>
      </c>
      <c r="G89" s="18">
        <f>IF(MIN(K89,Q89,W89,AC89,AI89,AO89,AU89,BA89)&lt;&gt;0,MIN(K89,Q89,W89,AC89,AI89,AO89,AU89,BA89),"")</f>
        <v/>
      </c>
      <c r="H89" s="19">
        <f>IF(AND(ISNUMBER(F89),ISNUMBER(G89)),F89*G89,"")</f>
        <v/>
      </c>
    </row>
    <row r="90" spans="1:55">
      <c r="A90" s="17" t="s">
        <v>214</v>
      </c>
      <c r="B90" s="17" t="s">
        <v>215</v>
      </c>
      <c r="C90" s="17" t="s">
        <v>11</v>
      </c>
      <c r="F90" s="17">
        <f>CEILING(BoardQty*1,1)</f>
        <v>100</v>
      </c>
      <c r="G90" s="18">
        <f>IF(MIN(K90,Q90,W90,AC90,AI90,AO90,AU90,BA90)&lt;&gt;0,MIN(K90,Q90,W90,AC90,AI90,AO90,AU90,BA90),"")</f>
        <v/>
      </c>
      <c r="H90" s="19">
        <f>IF(AND(ISNUMBER(F90),ISNUMBER(G90)),F90*G90,"")</f>
        <v/>
      </c>
    </row>
    <row r="91" spans="1:55">
      <c r="A91" s="17" t="s">
        <v>216</v>
      </c>
      <c r="B91" s="17" t="s">
        <v>217</v>
      </c>
      <c r="C91" s="17" t="s">
        <v>11</v>
      </c>
      <c r="F91" s="17">
        <f>CEILING(BoardQty*1,1)</f>
        <v>100</v>
      </c>
      <c r="G91" s="18">
        <f>IF(MIN(K91,Q91,W91,AC91,AI91,AO91,AU91,BA91)&lt;&gt;0,MIN(K91,Q91,W91,AC91,AI91,AO91,AU91,BA91),"")</f>
        <v/>
      </c>
      <c r="H91" s="19">
        <f>IF(AND(ISNUMBER(F91),ISNUMBER(G91)),F91*G91,"")</f>
        <v/>
      </c>
    </row>
    <row r="93" spans="1:55">
      <c r="G93" s="1" t="s">
        <v>231</v>
      </c>
      <c r="H93" s="5">
        <f>SUM(M93,S93,Y93,AE93,AK93,AQ93,AW93,BC93)</f>
        <v>0</v>
      </c>
      <c r="I93" s="20" t="s">
        <v>223</v>
      </c>
      <c r="J93" s="6">
        <f>IFERROR(IF(COUNTIF(J7:J91,"&gt;0")&gt;0,COUNTIF(J7:J91,"&gt;0")&amp;" of "&amp;(ROWS(L7:L91)-COUNTBLANK(L7:L91))&amp;" parts purchased",""),"")</f>
        <v/>
      </c>
      <c r="M93" s="5">
        <f>SUMIF(J7:J91,"&gt;0",M7:M91)</f>
        <v>0</v>
      </c>
      <c r="O93" s="20" t="s">
        <v>223</v>
      </c>
      <c r="P93" s="6">
        <f>IFERROR(IF(COUNTIF(P7:P91,"&gt;0")&gt;0,COUNTIF(P7:P91,"&gt;0")&amp;" of "&amp;(ROWS(R7:R91)-COUNTBLANK(R7:R91))&amp;" parts purchased",""),"")</f>
        <v/>
      </c>
      <c r="S93" s="5">
        <f>SUMIF(P7:P91,"&gt;0",S7:S91)</f>
        <v>0</v>
      </c>
      <c r="U93" s="20" t="s">
        <v>223</v>
      </c>
      <c r="V93" s="6">
        <f>IFERROR(IF(COUNTIF(V7:V91,"&gt;0")&gt;0,COUNTIF(V7:V91,"&gt;0")&amp;" of "&amp;(ROWS(X7:X91)-COUNTBLANK(X7:X91))&amp;" parts purchased",""),"")</f>
        <v/>
      </c>
      <c r="Y93" s="5">
        <f>SUMIF(V7:V91,"&gt;0",Y7:Y91)</f>
        <v>0</v>
      </c>
      <c r="AA93" s="20" t="s">
        <v>223</v>
      </c>
      <c r="AB93" s="6">
        <f>IFERROR(IF(COUNTIF(AB7:AB91,"&gt;0")&gt;0,COUNTIF(AB7:AB91,"&gt;0")&amp;" of "&amp;(ROWS(AD7:AD91)-COUNTBLANK(AD7:AD91))&amp;" parts purchased",""),"")</f>
        <v/>
      </c>
      <c r="AE93" s="5">
        <f>SUMIF(AB7:AB91,"&gt;0",AE7:AE91)</f>
        <v>0</v>
      </c>
      <c r="AG93" s="20" t="s">
        <v>223</v>
      </c>
      <c r="AH93" s="6">
        <f>IFERROR(IF(COUNTIF(AH7:AH91,"&gt;0")&gt;0,COUNTIF(AH7:AH91,"&gt;0")&amp;" of "&amp;(ROWS(AJ7:AJ91)-COUNTBLANK(AJ7:AJ91))&amp;" parts purchased",""),"")</f>
        <v/>
      </c>
      <c r="AK93" s="5">
        <f>SUMIF(AH7:AH91,"&gt;0",AK7:AK91)</f>
        <v>0</v>
      </c>
      <c r="AM93" s="20" t="s">
        <v>223</v>
      </c>
      <c r="AN93" s="6">
        <f>IFERROR(IF(COUNTIF(AN7:AN91,"&gt;0")&gt;0,COUNTIF(AN7:AN91,"&gt;0")&amp;" of "&amp;(ROWS(AP7:AP91)-COUNTBLANK(AP7:AP91))&amp;" parts purchased",""),"")</f>
        <v/>
      </c>
      <c r="AQ93" s="5">
        <f>SUMIF(AN7:AN91,"&gt;0",AQ7:AQ91)</f>
        <v>0</v>
      </c>
      <c r="AS93" s="20" t="s">
        <v>223</v>
      </c>
      <c r="AT93" s="6">
        <f>IFERROR(IF(COUNTIF(AT7:AT91,"&gt;0")&gt;0,COUNTIF(AT7:AT91,"&gt;0")&amp;" of "&amp;(ROWS(AV7:AV91)-COUNTBLANK(AV7:AV91))&amp;" parts purchased",""),"")</f>
        <v/>
      </c>
      <c r="AW93" s="5">
        <f>SUMIF(AT7:AT91,"&gt;0",AW7:AW91)</f>
        <v>0</v>
      </c>
      <c r="AY93" s="20" t="s">
        <v>223</v>
      </c>
      <c r="AZ93" s="6">
        <f>IFERROR(IF(COUNTIF(AZ7:AZ91,"&gt;0")&gt;0,COUNTIF(AZ7:AZ91,"&gt;0")&amp;" of "&amp;(ROWS(BB7:BB91)-COUNTBLANK(BB7:BB91))&amp;" parts purchased",""),"")</f>
        <v/>
      </c>
      <c r="BC93" s="5">
        <f>SUMIF(AZ7:AZ91,"&gt;0",BC7:BC91)</f>
        <v>0</v>
      </c>
    </row>
    <row r="94" spans="1:55">
      <c r="A94" s="2" t="s">
        <v>243</v>
      </c>
      <c r="G94" s="21" t="s">
        <v>232</v>
      </c>
      <c r="J94" s="22">
        <f>CONCATENATE(J180,J181,J182,J183,J184,J185,J186,J187,J188,J189,J190,J191,J192,J193,J194,J195,J196,J197,J198,J199,J200,J201,J202,J203,J204,J205,J206,J207,J208,J209,J210,J211,J212,J213,J214,J215,J216,J217,J218,J219,J220,J221,J222,J223,J224,J225,J226,J227,J228,J229,J230,J231,J232,J233,J234,J235,J236,J237,J238,J239,J240,J241,J242,J243,J244,J245,J246,J247,J248,J249,J250,J251,J252,J253,J254,J255,J256,J257,J258,J259,J260,J261,J262,J263,J264)</f>
        <v/>
      </c>
      <c r="P94" s="22">
        <f>CONCATENATE(P180,P181,P182,P183,P184,P185,P186,P187,P188,P189,P190,P191,P192,P193,P194,P195,P196,P197,P198,P199,P200,P201,P202,P203,P204,P205,P206,P207,P208,P209,P210,P211,P212,P213,P214,P215,P216,P217,P218,P219,P220,P221,P222,P223,P224,P225,P226,P227,P228,P229,P230,P231,P232,P233,P234,P235,P236,P237,P238,P239,P240,P241,P242,P243,P244,P245,P246,P247,P248,P249,P250,P251,P252,P253,P254,P255,P256,P257,P258,P259,P260,P261,P262,P263,P264)</f>
        <v/>
      </c>
      <c r="V94" s="22">
        <f>CONCATENATE(V180,V181,V182,V183,V184,V185,V186,V187,V188,V189,V190,V191,V192,V193,V194,V195,V196,V197,V198,V199,V200,V201,V202,V203,V204,V205,V206,V207,V208,V209,V210,V211,V212,V213,V214,V215,V216,V217,V218,V219,V220,V221,V222,V223,V224,V225,V226,V227,V228,V229,V230,V231,V232,V233,V234,V235,V236,V237,V238,V239,V240,V241,V242,V243,V244,V245,V246,V247,V248,V249,V250,V251,V252,V253,V254,V255,V256,V257,V258,V259,V260,V261,V262,V263,V264)</f>
        <v/>
      </c>
      <c r="AB94" s="22" t="str">
        <f>CONCATENATE(AB265,AB180,AB181,AB182,AB183,AB184,AB185,AB186,AB187,AB188,AB189,AB190,AB191,AB192,AB193,AB194,AB195,AB196,AB197,AB198,AB199,AB200,AB201,AB202,AB203,AB204,AB205,AB206,AB207,AB208,AB209,AB210,AB211,AB212,AB213,AB214,AB215,AB216,AB217,AB218,AB219,AB220,AB221,AB222,AB223,AB224,AB225,AB226,AB227,AB228,AB229,AB230,AB231,AB232,AB233,AB234,AB235,AB236,AB237,AB238,AB239,AB240,AB241,AB242,AB243,AB244,AB245,AB246,AB247,AB248,AB249,AB250,AB251,AB252,AB253,AB254,AB255,AB256,AB257,AB258,AB259,AB260,AB261,AB262,AB263,AB264)</f>
        <v>Copy this header and order to a CSV
file and use it for JLCPCB 
manufacturer PCB house.
The multipart components that use
"#" symbol are not allowed by JLCPCB.</v>
      </c>
      <c r="AH94" s="22">
        <f>CONCATENATE(AH180,AH181,AH182,AH183,AH184,AH185,AH186,AH187,AH188,AH189,AH190,AH191,AH192,AH193,AH194,AH195,AH196,AH197,AH198,AH199,AH200,AH201,AH202,AH203,AH204,AH205,AH206,AH207,AH208,AH209,AH210,AH211,AH212,AH213,AH214,AH215,AH216,AH217,AH218,AH219,AH220,AH221,AH222,AH223,AH224,AH225,AH226,AH227,AH228,AH229,AH230,AH231,AH232,AH233,AH234,AH235,AH236,AH237,AH238,AH239,AH240,AH241,AH242,AH243,AH244,AH245,AH246,AH247,AH248,AH249,AH250,AH251,AH252,AH253,AH254,AH255,AH256,AH257,AH258,AH259,AH260,AH261,AH262,AH263,AH264)</f>
        <v/>
      </c>
      <c r="AN94" s="22">
        <f>CONCATENATE(AN180,AN181,AN182,AN183,AN184,AN185,AN186,AN187,AN188,AN189,AN190,AN191,AN192,AN193,AN194,AN195,AN196,AN197,AN198,AN199,AN200,AN201,AN202,AN203,AN204,AN205,AN206,AN207,AN208,AN209,AN210,AN211,AN212,AN213,AN214,AN215,AN216,AN217,AN218,AN219,AN220,AN221,AN222,AN223,AN224,AN225,AN226,AN227,AN228,AN229,AN230,AN231,AN232,AN233,AN234,AN235,AN236,AN237,AN238,AN239,AN240,AN241,AN242,AN243,AN244,AN245,AN246,AN247,AN248,AN249,AN250,AN251,AN252,AN253,AN254,AN255,AN256,AN257,AN258,AN259,AN260,AN261,AN262,AN263,AN264)</f>
        <v/>
      </c>
      <c r="AT94" s="22">
        <f>CONCATENATE(AT180,AT181,AT182,AT183,AT184,AT185,AT186,AT187,AT188,AT189,AT190,AT191,AT192,AT193,AT194,AT195,AT196,AT197,AT198,AT199,AT200,AT201,AT202,AT203,AT204,AT205,AT206,AT207,AT208,AT209,AT210,AT211,AT212,AT213,AT214,AT215,AT216,AT217,AT218,AT219,AT220,AT221,AT222,AT223,AT224,AT225,AT226,AT227,AT228,AT229,AT230,AT231,AT232,AT233,AT234,AT235,AT236,AT237,AT238,AT239,AT240,AT241,AT242,AT243,AT244,AT245,AT246,AT247,AT248,AT249,AT250,AT251,AT252,AT253,AT254,AT255,AT256,AT257,AT258,AT259,AT260,AT261,AT262,AT263,AT264)</f>
        <v/>
      </c>
      <c r="AZ94" s="22">
        <f>CONCATENATE(AZ180,AZ181,AZ182,AZ183,AZ184,AZ185,AZ186,AZ187,AZ188,AZ189,AZ190,AZ191,AZ192,AZ193,AZ194,AZ195,AZ196,AZ197,AZ198,AZ199,AZ200,AZ201,AZ202,AZ203,AZ204,AZ205,AZ206,AZ207,AZ208,AZ209,AZ210,AZ211,AZ212,AZ213,AZ214,AZ215,AZ216,AZ217,AZ218,AZ219,AZ220,AZ221,AZ222,AZ223,AZ224,AZ225,AZ226,AZ227,AZ228,AZ229,AZ230,AZ231,AZ232,AZ233,AZ234,AZ235,AZ236,AZ237,AZ238,AZ239,AZ240,AZ241,AZ242,AZ243,AZ244,AZ245,AZ246,AZ247,AZ248,AZ249,AZ250,AZ251,AZ252,AZ253,AZ254,AZ255,AZ256,AZ257,AZ258,AZ259,AZ260,AZ261,AZ262,AZ263,AZ264)</f>
        <v/>
      </c>
    </row>
    <row r="180" spans="10:52" ht="30" hidden="1" customHeight="1">
      <c r="J180" t="str">
        <f t="array" ref="J180:J264">IF(ISNUMBER(J7:J91)*(J7:J91&gt;=L7:L91)*(N7:N91&lt;&gt;""),N7:N91&amp;","&amp;TEXT(ROUNDUP(J7:J91/IF(ISNUMBER(L7:L91),L7:L91,1))*L7:L91,"##0")&amp;","&amp;SUBSTITUTE(SUBSTITUTE(IF(PURCHASE_DESCRIPTION&lt;&gt;"",PURCHASE_DESCRIPTION&amp;":","")&amp;A7:A91,",",";"),"
"," ")&amp;CHAR(10),"")</f>
        <v/>
      </c>
      <c r="P180" t="str">
        <f t="array" ref="P180:P264">IF(ISNUMBER(P7:P91)*(P7:P91&gt;=R7:R91)*(T7:T91&lt;&gt;""),TEXT(ROUNDUP(P7:P91/IF(ISNUMBER(R7:R91),R7:R91,1))*R7:R91,"##0")&amp;","&amp;T7:T91&amp;","&amp;SUBSTITUTE(SUBSTITUTE(IF(PURCHASE_DESCRIPTION&lt;&gt;"",PURCHASE_DESCRIPTION&amp;":","")&amp;A7:A91,",",";"),"
"," ")&amp;CHAR(10),"")</f>
        <v/>
      </c>
      <c r="V180" t="str">
        <f t="array" ref="V180:V264">IF(ISNUMBER(V7:V91)*(V7:V91&gt;=X7:X91)*(Z7:Z91&lt;&gt;""),Z7:Z91&amp;","&amp;TEXT(ROUNDUP(V7:V91/IF(ISNUMBER(X7:X91),X7:X91,1))*X7:X91,"##0")&amp;","&amp;""&amp;","&amp;LEFT(SUBSTITUTE(SUBSTITUTE(IF(PURCHASE_DESCRIPTION&lt;&gt;"",PURCHASE_DESCRIPTION&amp;":","")&amp;A7:A91,",",";"),"
"," "),30)&amp;CHAR(10),"")</f>
        <v/>
      </c>
      <c r="AB180" t="str">
        <f t="array" ref="AB180:AB264">IF(ISNUMBER(AB7:AB91)*(AB7:AB91&gt;=AD7:AD91)*(AF7:AF91&lt;&gt;""),TEXT(ROUNDUP(AB7:AB91/IF(ISNUMBER(AD7:AD91),AD7:AD91,1))*AD7:AD91,"##0")&amp;","&amp;SUBSTITUTE(SUBSTITUTE(IF(PURCHASE_DESCRIPTION&lt;&gt;"",PURCHASE_DESCRIPTION&amp;":","")&amp;A7:A91,",",";"),"
"," ")&amp;","&amp;SUBSTITUTE(SUBSTITUTE(IF(PURCHASE_DESCRIPTION&lt;&gt;"",PURCHASE_DESCRIPTION&amp;":","")&amp;C7:C91,",",";"),"
"," ")&amp;","&amp;AF7:AF91&amp;CHAR(10),"")</f>
        <v/>
      </c>
      <c r="AH180" t="str">
        <f t="array" ref="AH180:AH264">IF(ISNUMBER(AH7:AH91)*(AH7:AH91&gt;=AJ7:AJ91)*(AL7:AL91&lt;&gt;""),AL7:AL91&amp;"|"&amp;TEXT(ROUNDUP(AH7:AH91/IF(ISNUMBER(AJ7:AJ91),AJ7:AJ91,1))*AJ7:AJ91,"##0")&amp;"|"&amp;SUBSTITUTE(SUBSTITUTE(SUBSTITUTE(IF(PURCHASE_DESCRIPTION&lt;&gt;"",PURCHASE_DESCRIPTION&amp;":","")&amp;A7:A91,"|",";")," ","_"),"
","_")&amp;CHAR(10),"")</f>
        <v/>
      </c>
      <c r="AN180" t="str">
        <f t="array" ref="AN180:AN264">IF(ISNUMBER(AN7:AN91)*(AN7:AN91&gt;=AP7:AP91)*(AR7:AR91&lt;&gt;""),AR7:AR91&amp;","&amp;TEXT(ROUNDUP(AN7:AN91/IF(ISNUMBER(AP7:AP91),AP7:AP91,1))*AP7:AP91,"##0")&amp;","&amp;SUBSTITUTE(SUBSTITUTE(IF(PURCHASE_DESCRIPTION&lt;&gt;"",PURCHASE_DESCRIPTION&amp;":","")&amp;A7:A91,",",";"),"
"," ")&amp;","&amp;""&amp;CHAR(10),"")</f>
        <v/>
      </c>
      <c r="AT180" t="str">
        <f t="array" ref="AT180:AT264">IF(ISNUMBER(AT7:AT91)*(AT7:AT91&gt;=AV7:AV91)*(AX7:AX91&lt;&gt;""),AX7:AX91&amp;","&amp;TEXT(ROUNDUP(AT7:AT91/IF(ISNUMBER(AV7:AV91),AV7:AV91,1))*AV7:AV91,"##0")&amp;","&amp;""&amp;","&amp;""&amp;","&amp;""&amp;","&amp;E7:E91&amp;","&amp;SUBSTITUTE(SUBSTITUTE(IF(PURCHASE_DESCRIPTION&lt;&gt;"",PURCHASE_DESCRIPTION&amp;":","")&amp;A7:A91,",",";"),"
"," ")&amp;CHAR(10),"")</f>
        <v/>
      </c>
      <c r="AZ180" t="str">
        <f t="array" ref="AZ180:AZ264">IF(ISNUMBER(AZ7:AZ91)*(AZ7:AZ91&gt;=BB7:BB91)*(BD7:BD91&lt;&gt;""),BD7:BD91&amp;" "&amp;TEXT(ROUNDUP(AZ7:AZ91/IF(ISNUMBER(BB7:BB91),BB7:BB91,1))*BB7:BB91,"##0")&amp;" "&amp;SUBSTITUTE(SUBSTITUTE(IF(PURCHASE_DESCRIPTION&lt;&gt;"",PURCHASE_DESCRIPTION&amp;":","")&amp;A7:A91," ",";"),"
",";")&amp;CHAR(10),"")</f>
        <v/>
      </c>
    </row>
    <row r="181" spans="10:52" ht="30" hidden="1" customHeight="1">
      <c r="J181">
        <v>0</v>
      </c>
      <c r="P181">
        <v>0</v>
      </c>
      <c r="V181">
        <v>0</v>
      </c>
      <c r="AB181">
        <v>0</v>
      </c>
      <c r="AH181">
        <v>0</v>
      </c>
      <c r="AN181">
        <v>0</v>
      </c>
      <c r="AT181">
        <v>0</v>
      </c>
      <c r="AZ181">
        <v>0</v>
      </c>
    </row>
    <row r="182" spans="10:52" ht="30" hidden="1" customHeight="1">
      <c r="J182">
        <v>0</v>
      </c>
      <c r="P182">
        <v>0</v>
      </c>
      <c r="V182">
        <v>0</v>
      </c>
      <c r="AB182">
        <v>0</v>
      </c>
      <c r="AH182">
        <v>0</v>
      </c>
      <c r="AN182">
        <v>0</v>
      </c>
      <c r="AT182">
        <v>0</v>
      </c>
      <c r="AZ182">
        <v>0</v>
      </c>
    </row>
    <row r="183" spans="10:52" ht="30" hidden="1" customHeight="1">
      <c r="J183">
        <v>0</v>
      </c>
      <c r="P183">
        <v>0</v>
      </c>
      <c r="V183">
        <v>0</v>
      </c>
      <c r="AB183">
        <v>0</v>
      </c>
      <c r="AH183">
        <v>0</v>
      </c>
      <c r="AN183">
        <v>0</v>
      </c>
      <c r="AT183">
        <v>0</v>
      </c>
      <c r="AZ183">
        <v>0</v>
      </c>
    </row>
    <row r="184" spans="10:52" ht="30" hidden="1" customHeight="1">
      <c r="J184">
        <v>0</v>
      </c>
      <c r="P184">
        <v>0</v>
      </c>
      <c r="V184">
        <v>0</v>
      </c>
      <c r="AB184">
        <v>0</v>
      </c>
      <c r="AH184">
        <v>0</v>
      </c>
      <c r="AN184">
        <v>0</v>
      </c>
      <c r="AT184">
        <v>0</v>
      </c>
      <c r="AZ184">
        <v>0</v>
      </c>
    </row>
    <row r="185" spans="10:52" ht="30" hidden="1" customHeight="1">
      <c r="J185">
        <v>0</v>
      </c>
      <c r="P185">
        <v>0</v>
      </c>
      <c r="V185">
        <v>0</v>
      </c>
      <c r="AB185">
        <v>0</v>
      </c>
      <c r="AH185">
        <v>0</v>
      </c>
      <c r="AN185">
        <v>0</v>
      </c>
      <c r="AT185">
        <v>0</v>
      </c>
      <c r="AZ185">
        <v>0</v>
      </c>
    </row>
    <row r="186" spans="10:52" ht="30" hidden="1" customHeight="1">
      <c r="J186">
        <v>0</v>
      </c>
      <c r="P186">
        <v>0</v>
      </c>
      <c r="V186">
        <v>0</v>
      </c>
      <c r="AB186">
        <v>0</v>
      </c>
      <c r="AH186">
        <v>0</v>
      </c>
      <c r="AN186">
        <v>0</v>
      </c>
      <c r="AT186">
        <v>0</v>
      </c>
      <c r="AZ186">
        <v>0</v>
      </c>
    </row>
    <row r="187" spans="10:52" ht="30" hidden="1" customHeight="1">
      <c r="J187">
        <v>0</v>
      </c>
      <c r="P187">
        <v>0</v>
      </c>
      <c r="V187">
        <v>0</v>
      </c>
      <c r="AB187">
        <v>0</v>
      </c>
      <c r="AH187">
        <v>0</v>
      </c>
      <c r="AN187">
        <v>0</v>
      </c>
      <c r="AT187">
        <v>0</v>
      </c>
      <c r="AZ187">
        <v>0</v>
      </c>
    </row>
    <row r="188" spans="10:52" ht="30" hidden="1" customHeight="1">
      <c r="J188">
        <v>0</v>
      </c>
      <c r="P188">
        <v>0</v>
      </c>
      <c r="V188">
        <v>0</v>
      </c>
      <c r="AB188">
        <v>0</v>
      </c>
      <c r="AH188">
        <v>0</v>
      </c>
      <c r="AN188">
        <v>0</v>
      </c>
      <c r="AT188">
        <v>0</v>
      </c>
      <c r="AZ188">
        <v>0</v>
      </c>
    </row>
    <row r="189" spans="10:52" ht="30" hidden="1" customHeight="1">
      <c r="J189">
        <v>0</v>
      </c>
      <c r="P189">
        <v>0</v>
      </c>
      <c r="V189">
        <v>0</v>
      </c>
      <c r="AB189">
        <v>0</v>
      </c>
      <c r="AH189">
        <v>0</v>
      </c>
      <c r="AN189">
        <v>0</v>
      </c>
      <c r="AT189">
        <v>0</v>
      </c>
      <c r="AZ189">
        <v>0</v>
      </c>
    </row>
    <row r="190" spans="10:52" ht="30" hidden="1" customHeight="1">
      <c r="J190">
        <v>0</v>
      </c>
      <c r="P190">
        <v>0</v>
      </c>
      <c r="V190">
        <v>0</v>
      </c>
      <c r="AB190">
        <v>0</v>
      </c>
      <c r="AH190">
        <v>0</v>
      </c>
      <c r="AN190">
        <v>0</v>
      </c>
      <c r="AT190">
        <v>0</v>
      </c>
      <c r="AZ190">
        <v>0</v>
      </c>
    </row>
    <row r="191" spans="10:52" ht="30" hidden="1" customHeight="1">
      <c r="J191">
        <v>0</v>
      </c>
      <c r="P191">
        <v>0</v>
      </c>
      <c r="V191">
        <v>0</v>
      </c>
      <c r="AB191">
        <v>0</v>
      </c>
      <c r="AH191">
        <v>0</v>
      </c>
      <c r="AN191">
        <v>0</v>
      </c>
      <c r="AT191">
        <v>0</v>
      </c>
      <c r="AZ191">
        <v>0</v>
      </c>
    </row>
    <row r="192" spans="10:52" ht="30" hidden="1" customHeight="1">
      <c r="J192">
        <v>0</v>
      </c>
      <c r="P192">
        <v>0</v>
      </c>
      <c r="V192">
        <v>0</v>
      </c>
      <c r="AB192">
        <v>0</v>
      </c>
      <c r="AH192">
        <v>0</v>
      </c>
      <c r="AN192">
        <v>0</v>
      </c>
      <c r="AT192">
        <v>0</v>
      </c>
      <c r="AZ192">
        <v>0</v>
      </c>
    </row>
    <row r="193" spans="10:52" ht="30" hidden="1" customHeight="1">
      <c r="J193">
        <v>0</v>
      </c>
      <c r="P193">
        <v>0</v>
      </c>
      <c r="V193">
        <v>0</v>
      </c>
      <c r="AB193">
        <v>0</v>
      </c>
      <c r="AH193">
        <v>0</v>
      </c>
      <c r="AN193">
        <v>0</v>
      </c>
      <c r="AT193">
        <v>0</v>
      </c>
      <c r="AZ193">
        <v>0</v>
      </c>
    </row>
    <row r="194" spans="10:52" ht="30" hidden="1" customHeight="1">
      <c r="J194">
        <v>0</v>
      </c>
      <c r="P194">
        <v>0</v>
      </c>
      <c r="V194">
        <v>0</v>
      </c>
      <c r="AB194">
        <v>0</v>
      </c>
      <c r="AH194">
        <v>0</v>
      </c>
      <c r="AN194">
        <v>0</v>
      </c>
      <c r="AT194">
        <v>0</v>
      </c>
      <c r="AZ194">
        <v>0</v>
      </c>
    </row>
    <row r="195" spans="10:52" ht="30" hidden="1" customHeight="1">
      <c r="J195">
        <v>0</v>
      </c>
      <c r="P195">
        <v>0</v>
      </c>
      <c r="V195">
        <v>0</v>
      </c>
      <c r="AB195">
        <v>0</v>
      </c>
      <c r="AH195">
        <v>0</v>
      </c>
      <c r="AN195">
        <v>0</v>
      </c>
      <c r="AT195">
        <v>0</v>
      </c>
      <c r="AZ195">
        <v>0</v>
      </c>
    </row>
    <row r="196" spans="10:52" ht="30" hidden="1" customHeight="1">
      <c r="J196">
        <v>0</v>
      </c>
      <c r="P196">
        <v>0</v>
      </c>
      <c r="V196">
        <v>0</v>
      </c>
      <c r="AB196">
        <v>0</v>
      </c>
      <c r="AH196">
        <v>0</v>
      </c>
      <c r="AN196">
        <v>0</v>
      </c>
      <c r="AT196">
        <v>0</v>
      </c>
      <c r="AZ196">
        <v>0</v>
      </c>
    </row>
    <row r="197" spans="10:52" ht="30" hidden="1" customHeight="1">
      <c r="J197">
        <v>0</v>
      </c>
      <c r="P197">
        <v>0</v>
      </c>
      <c r="V197">
        <v>0</v>
      </c>
      <c r="AB197">
        <v>0</v>
      </c>
      <c r="AH197">
        <v>0</v>
      </c>
      <c r="AN197">
        <v>0</v>
      </c>
      <c r="AT197">
        <v>0</v>
      </c>
      <c r="AZ197">
        <v>0</v>
      </c>
    </row>
    <row r="198" spans="10:52" ht="30" hidden="1" customHeight="1">
      <c r="J198">
        <v>0</v>
      </c>
      <c r="P198">
        <v>0</v>
      </c>
      <c r="V198">
        <v>0</v>
      </c>
      <c r="AB198">
        <v>0</v>
      </c>
      <c r="AH198">
        <v>0</v>
      </c>
      <c r="AN198">
        <v>0</v>
      </c>
      <c r="AT198">
        <v>0</v>
      </c>
      <c r="AZ198">
        <v>0</v>
      </c>
    </row>
    <row r="199" spans="10:52" ht="30" hidden="1" customHeight="1">
      <c r="J199">
        <v>0</v>
      </c>
      <c r="P199">
        <v>0</v>
      </c>
      <c r="V199">
        <v>0</v>
      </c>
      <c r="AB199">
        <v>0</v>
      </c>
      <c r="AH199">
        <v>0</v>
      </c>
      <c r="AN199">
        <v>0</v>
      </c>
      <c r="AT199">
        <v>0</v>
      </c>
      <c r="AZ199">
        <v>0</v>
      </c>
    </row>
    <row r="200" spans="10:52" ht="30" hidden="1" customHeight="1">
      <c r="J200">
        <v>0</v>
      </c>
      <c r="P200">
        <v>0</v>
      </c>
      <c r="V200">
        <v>0</v>
      </c>
      <c r="AB200">
        <v>0</v>
      </c>
      <c r="AH200">
        <v>0</v>
      </c>
      <c r="AN200">
        <v>0</v>
      </c>
      <c r="AT200">
        <v>0</v>
      </c>
      <c r="AZ200">
        <v>0</v>
      </c>
    </row>
    <row r="201" spans="10:52" ht="30" hidden="1" customHeight="1">
      <c r="J201">
        <v>0</v>
      </c>
      <c r="P201">
        <v>0</v>
      </c>
      <c r="V201">
        <v>0</v>
      </c>
      <c r="AB201">
        <v>0</v>
      </c>
      <c r="AH201">
        <v>0</v>
      </c>
      <c r="AN201">
        <v>0</v>
      </c>
      <c r="AT201">
        <v>0</v>
      </c>
      <c r="AZ201">
        <v>0</v>
      </c>
    </row>
    <row r="202" spans="10:52" ht="30" hidden="1" customHeight="1">
      <c r="J202">
        <v>0</v>
      </c>
      <c r="P202">
        <v>0</v>
      </c>
      <c r="V202">
        <v>0</v>
      </c>
      <c r="AB202">
        <v>0</v>
      </c>
      <c r="AH202">
        <v>0</v>
      </c>
      <c r="AN202">
        <v>0</v>
      </c>
      <c r="AT202">
        <v>0</v>
      </c>
      <c r="AZ202">
        <v>0</v>
      </c>
    </row>
    <row r="203" spans="10:52" ht="30" hidden="1" customHeight="1">
      <c r="J203">
        <v>0</v>
      </c>
      <c r="P203">
        <v>0</v>
      </c>
      <c r="V203">
        <v>0</v>
      </c>
      <c r="AB203">
        <v>0</v>
      </c>
      <c r="AH203">
        <v>0</v>
      </c>
      <c r="AN203">
        <v>0</v>
      </c>
      <c r="AT203">
        <v>0</v>
      </c>
      <c r="AZ203">
        <v>0</v>
      </c>
    </row>
    <row r="204" spans="10:52" ht="30" hidden="1" customHeight="1">
      <c r="J204">
        <v>0</v>
      </c>
      <c r="P204">
        <v>0</v>
      </c>
      <c r="V204">
        <v>0</v>
      </c>
      <c r="AB204">
        <v>0</v>
      </c>
      <c r="AH204">
        <v>0</v>
      </c>
      <c r="AN204">
        <v>0</v>
      </c>
      <c r="AT204">
        <v>0</v>
      </c>
      <c r="AZ204">
        <v>0</v>
      </c>
    </row>
    <row r="205" spans="10:52" ht="30" hidden="1" customHeight="1">
      <c r="J205">
        <v>0</v>
      </c>
      <c r="P205">
        <v>0</v>
      </c>
      <c r="V205">
        <v>0</v>
      </c>
      <c r="AB205">
        <v>0</v>
      </c>
      <c r="AH205">
        <v>0</v>
      </c>
      <c r="AN205">
        <v>0</v>
      </c>
      <c r="AT205">
        <v>0</v>
      </c>
      <c r="AZ205">
        <v>0</v>
      </c>
    </row>
    <row r="206" spans="10:52" ht="30" hidden="1" customHeight="1">
      <c r="J206">
        <v>0</v>
      </c>
      <c r="P206">
        <v>0</v>
      </c>
      <c r="V206">
        <v>0</v>
      </c>
      <c r="AB206">
        <v>0</v>
      </c>
      <c r="AH206">
        <v>0</v>
      </c>
      <c r="AN206">
        <v>0</v>
      </c>
      <c r="AT206">
        <v>0</v>
      </c>
      <c r="AZ206">
        <v>0</v>
      </c>
    </row>
    <row r="207" spans="10:52" ht="30" hidden="1" customHeight="1">
      <c r="J207">
        <v>0</v>
      </c>
      <c r="P207">
        <v>0</v>
      </c>
      <c r="V207">
        <v>0</v>
      </c>
      <c r="AB207">
        <v>0</v>
      </c>
      <c r="AH207">
        <v>0</v>
      </c>
      <c r="AN207">
        <v>0</v>
      </c>
      <c r="AT207">
        <v>0</v>
      </c>
      <c r="AZ207">
        <v>0</v>
      </c>
    </row>
    <row r="208" spans="10:52" ht="30" hidden="1" customHeight="1">
      <c r="J208">
        <v>0</v>
      </c>
      <c r="P208">
        <v>0</v>
      </c>
      <c r="V208">
        <v>0</v>
      </c>
      <c r="AB208">
        <v>0</v>
      </c>
      <c r="AH208">
        <v>0</v>
      </c>
      <c r="AN208">
        <v>0</v>
      </c>
      <c r="AT208">
        <v>0</v>
      </c>
      <c r="AZ208">
        <v>0</v>
      </c>
    </row>
    <row r="209" spans="10:52" ht="30" hidden="1" customHeight="1">
      <c r="J209">
        <v>0</v>
      </c>
      <c r="P209">
        <v>0</v>
      </c>
      <c r="V209">
        <v>0</v>
      </c>
      <c r="AB209">
        <v>0</v>
      </c>
      <c r="AH209">
        <v>0</v>
      </c>
      <c r="AN209">
        <v>0</v>
      </c>
      <c r="AT209">
        <v>0</v>
      </c>
      <c r="AZ209">
        <v>0</v>
      </c>
    </row>
    <row r="210" spans="10:52" ht="30" hidden="1" customHeight="1">
      <c r="J210">
        <v>0</v>
      </c>
      <c r="P210">
        <v>0</v>
      </c>
      <c r="V210">
        <v>0</v>
      </c>
      <c r="AB210">
        <v>0</v>
      </c>
      <c r="AH210">
        <v>0</v>
      </c>
      <c r="AN210">
        <v>0</v>
      </c>
      <c r="AT210">
        <v>0</v>
      </c>
      <c r="AZ210">
        <v>0</v>
      </c>
    </row>
    <row r="211" spans="10:52" ht="30" hidden="1" customHeight="1">
      <c r="J211">
        <v>0</v>
      </c>
      <c r="P211">
        <v>0</v>
      </c>
      <c r="V211">
        <v>0</v>
      </c>
      <c r="AB211">
        <v>0</v>
      </c>
      <c r="AH211">
        <v>0</v>
      </c>
      <c r="AN211">
        <v>0</v>
      </c>
      <c r="AT211">
        <v>0</v>
      </c>
      <c r="AZ211">
        <v>0</v>
      </c>
    </row>
    <row r="212" spans="10:52" ht="30" hidden="1" customHeight="1">
      <c r="J212">
        <v>0</v>
      </c>
      <c r="P212">
        <v>0</v>
      </c>
      <c r="V212">
        <v>0</v>
      </c>
      <c r="AB212">
        <v>0</v>
      </c>
      <c r="AH212">
        <v>0</v>
      </c>
      <c r="AN212">
        <v>0</v>
      </c>
      <c r="AT212">
        <v>0</v>
      </c>
      <c r="AZ212">
        <v>0</v>
      </c>
    </row>
    <row r="213" spans="10:52" ht="30" hidden="1" customHeight="1">
      <c r="J213">
        <v>0</v>
      </c>
      <c r="P213">
        <v>0</v>
      </c>
      <c r="V213">
        <v>0</v>
      </c>
      <c r="AB213">
        <v>0</v>
      </c>
      <c r="AH213">
        <v>0</v>
      </c>
      <c r="AN213">
        <v>0</v>
      </c>
      <c r="AT213">
        <v>0</v>
      </c>
      <c r="AZ213">
        <v>0</v>
      </c>
    </row>
    <row r="214" spans="10:52" ht="30" hidden="1" customHeight="1">
      <c r="J214">
        <v>0</v>
      </c>
      <c r="P214">
        <v>0</v>
      </c>
      <c r="V214">
        <v>0</v>
      </c>
      <c r="AB214">
        <v>0</v>
      </c>
      <c r="AH214">
        <v>0</v>
      </c>
      <c r="AN214">
        <v>0</v>
      </c>
      <c r="AT214">
        <v>0</v>
      </c>
      <c r="AZ214">
        <v>0</v>
      </c>
    </row>
    <row r="215" spans="10:52" ht="30" hidden="1" customHeight="1">
      <c r="J215">
        <v>0</v>
      </c>
      <c r="P215">
        <v>0</v>
      </c>
      <c r="V215">
        <v>0</v>
      </c>
      <c r="AB215">
        <v>0</v>
      </c>
      <c r="AH215">
        <v>0</v>
      </c>
      <c r="AN215">
        <v>0</v>
      </c>
      <c r="AT215">
        <v>0</v>
      </c>
      <c r="AZ215">
        <v>0</v>
      </c>
    </row>
    <row r="216" spans="10:52" ht="30" hidden="1" customHeight="1">
      <c r="J216">
        <v>0</v>
      </c>
      <c r="P216">
        <v>0</v>
      </c>
      <c r="V216">
        <v>0</v>
      </c>
      <c r="AB216">
        <v>0</v>
      </c>
      <c r="AH216">
        <v>0</v>
      </c>
      <c r="AN216">
        <v>0</v>
      </c>
      <c r="AT216">
        <v>0</v>
      </c>
      <c r="AZ216">
        <v>0</v>
      </c>
    </row>
    <row r="217" spans="10:52" ht="30" hidden="1" customHeight="1">
      <c r="J217">
        <v>0</v>
      </c>
      <c r="P217">
        <v>0</v>
      </c>
      <c r="V217">
        <v>0</v>
      </c>
      <c r="AB217">
        <v>0</v>
      </c>
      <c r="AH217">
        <v>0</v>
      </c>
      <c r="AN217">
        <v>0</v>
      </c>
      <c r="AT217">
        <v>0</v>
      </c>
      <c r="AZ217">
        <v>0</v>
      </c>
    </row>
    <row r="218" spans="10:52" ht="30" hidden="1" customHeight="1">
      <c r="J218">
        <v>0</v>
      </c>
      <c r="P218">
        <v>0</v>
      </c>
      <c r="V218">
        <v>0</v>
      </c>
      <c r="AB218">
        <v>0</v>
      </c>
      <c r="AH218">
        <v>0</v>
      </c>
      <c r="AN218">
        <v>0</v>
      </c>
      <c r="AT218">
        <v>0</v>
      </c>
      <c r="AZ218">
        <v>0</v>
      </c>
    </row>
    <row r="219" spans="10:52" ht="30" hidden="1" customHeight="1">
      <c r="J219">
        <v>0</v>
      </c>
      <c r="P219">
        <v>0</v>
      </c>
      <c r="V219">
        <v>0</v>
      </c>
      <c r="AB219">
        <v>0</v>
      </c>
      <c r="AH219">
        <v>0</v>
      </c>
      <c r="AN219">
        <v>0</v>
      </c>
      <c r="AT219">
        <v>0</v>
      </c>
      <c r="AZ219">
        <v>0</v>
      </c>
    </row>
    <row r="220" spans="10:52" ht="30" hidden="1" customHeight="1">
      <c r="J220">
        <v>0</v>
      </c>
      <c r="P220">
        <v>0</v>
      </c>
      <c r="V220">
        <v>0</v>
      </c>
      <c r="AB220">
        <v>0</v>
      </c>
      <c r="AH220">
        <v>0</v>
      </c>
      <c r="AN220">
        <v>0</v>
      </c>
      <c r="AT220">
        <v>0</v>
      </c>
      <c r="AZ220">
        <v>0</v>
      </c>
    </row>
    <row r="221" spans="10:52" ht="30" hidden="1" customHeight="1">
      <c r="J221">
        <v>0</v>
      </c>
      <c r="P221">
        <v>0</v>
      </c>
      <c r="V221">
        <v>0</v>
      </c>
      <c r="AB221">
        <v>0</v>
      </c>
      <c r="AH221">
        <v>0</v>
      </c>
      <c r="AN221">
        <v>0</v>
      </c>
      <c r="AT221">
        <v>0</v>
      </c>
      <c r="AZ221">
        <v>0</v>
      </c>
    </row>
    <row r="222" spans="10:52" ht="30" hidden="1" customHeight="1">
      <c r="J222">
        <v>0</v>
      </c>
      <c r="P222">
        <v>0</v>
      </c>
      <c r="V222">
        <v>0</v>
      </c>
      <c r="AB222">
        <v>0</v>
      </c>
      <c r="AH222">
        <v>0</v>
      </c>
      <c r="AN222">
        <v>0</v>
      </c>
      <c r="AT222">
        <v>0</v>
      </c>
      <c r="AZ222">
        <v>0</v>
      </c>
    </row>
    <row r="223" spans="10:52" ht="30" hidden="1" customHeight="1">
      <c r="J223">
        <v>0</v>
      </c>
      <c r="P223">
        <v>0</v>
      </c>
      <c r="V223">
        <v>0</v>
      </c>
      <c r="AB223">
        <v>0</v>
      </c>
      <c r="AH223">
        <v>0</v>
      </c>
      <c r="AN223">
        <v>0</v>
      </c>
      <c r="AT223">
        <v>0</v>
      </c>
      <c r="AZ223">
        <v>0</v>
      </c>
    </row>
    <row r="224" spans="10:52" ht="30" hidden="1" customHeight="1">
      <c r="J224">
        <v>0</v>
      </c>
      <c r="P224">
        <v>0</v>
      </c>
      <c r="V224">
        <v>0</v>
      </c>
      <c r="AB224">
        <v>0</v>
      </c>
      <c r="AH224">
        <v>0</v>
      </c>
      <c r="AN224">
        <v>0</v>
      </c>
      <c r="AT224">
        <v>0</v>
      </c>
      <c r="AZ224">
        <v>0</v>
      </c>
    </row>
    <row r="225" spans="10:52" ht="30" hidden="1" customHeight="1">
      <c r="J225">
        <v>0</v>
      </c>
      <c r="P225">
        <v>0</v>
      </c>
      <c r="V225">
        <v>0</v>
      </c>
      <c r="AB225">
        <v>0</v>
      </c>
      <c r="AH225">
        <v>0</v>
      </c>
      <c r="AN225">
        <v>0</v>
      </c>
      <c r="AT225">
        <v>0</v>
      </c>
      <c r="AZ225">
        <v>0</v>
      </c>
    </row>
    <row r="226" spans="10:52" ht="30" hidden="1" customHeight="1">
      <c r="J226">
        <v>0</v>
      </c>
      <c r="P226">
        <v>0</v>
      </c>
      <c r="V226">
        <v>0</v>
      </c>
      <c r="AB226">
        <v>0</v>
      </c>
      <c r="AH226">
        <v>0</v>
      </c>
      <c r="AN226">
        <v>0</v>
      </c>
      <c r="AT226">
        <v>0</v>
      </c>
      <c r="AZ226">
        <v>0</v>
      </c>
    </row>
    <row r="227" spans="10:52" ht="30" hidden="1" customHeight="1">
      <c r="J227">
        <v>0</v>
      </c>
      <c r="P227">
        <v>0</v>
      </c>
      <c r="V227">
        <v>0</v>
      </c>
      <c r="AB227">
        <v>0</v>
      </c>
      <c r="AH227">
        <v>0</v>
      </c>
      <c r="AN227">
        <v>0</v>
      </c>
      <c r="AT227">
        <v>0</v>
      </c>
      <c r="AZ227">
        <v>0</v>
      </c>
    </row>
    <row r="228" spans="10:52" ht="30" hidden="1" customHeight="1">
      <c r="J228">
        <v>0</v>
      </c>
      <c r="P228">
        <v>0</v>
      </c>
      <c r="V228">
        <v>0</v>
      </c>
      <c r="AB228">
        <v>0</v>
      </c>
      <c r="AH228">
        <v>0</v>
      </c>
      <c r="AN228">
        <v>0</v>
      </c>
      <c r="AT228">
        <v>0</v>
      </c>
      <c r="AZ228">
        <v>0</v>
      </c>
    </row>
    <row r="229" spans="10:52" ht="30" hidden="1" customHeight="1">
      <c r="J229">
        <v>0</v>
      </c>
      <c r="P229">
        <v>0</v>
      </c>
      <c r="V229">
        <v>0</v>
      </c>
      <c r="AB229">
        <v>0</v>
      </c>
      <c r="AH229">
        <v>0</v>
      </c>
      <c r="AN229">
        <v>0</v>
      </c>
      <c r="AT229">
        <v>0</v>
      </c>
      <c r="AZ229">
        <v>0</v>
      </c>
    </row>
    <row r="230" spans="10:52" ht="30" hidden="1" customHeight="1">
      <c r="J230">
        <v>0</v>
      </c>
      <c r="P230">
        <v>0</v>
      </c>
      <c r="V230">
        <v>0</v>
      </c>
      <c r="AB230">
        <v>0</v>
      </c>
      <c r="AH230">
        <v>0</v>
      </c>
      <c r="AN230">
        <v>0</v>
      </c>
      <c r="AT230">
        <v>0</v>
      </c>
      <c r="AZ230">
        <v>0</v>
      </c>
    </row>
    <row r="231" spans="10:52" ht="30" hidden="1" customHeight="1">
      <c r="J231">
        <v>0</v>
      </c>
      <c r="P231">
        <v>0</v>
      </c>
      <c r="V231">
        <v>0</v>
      </c>
      <c r="AB231">
        <v>0</v>
      </c>
      <c r="AH231">
        <v>0</v>
      </c>
      <c r="AN231">
        <v>0</v>
      </c>
      <c r="AT231">
        <v>0</v>
      </c>
      <c r="AZ231">
        <v>0</v>
      </c>
    </row>
    <row r="232" spans="10:52" ht="30" hidden="1" customHeight="1">
      <c r="J232">
        <v>0</v>
      </c>
      <c r="P232">
        <v>0</v>
      </c>
      <c r="V232">
        <v>0</v>
      </c>
      <c r="AB232">
        <v>0</v>
      </c>
      <c r="AH232">
        <v>0</v>
      </c>
      <c r="AN232">
        <v>0</v>
      </c>
      <c r="AT232">
        <v>0</v>
      </c>
      <c r="AZ232">
        <v>0</v>
      </c>
    </row>
    <row r="233" spans="10:52" ht="30" hidden="1" customHeight="1">
      <c r="J233">
        <v>0</v>
      </c>
      <c r="P233">
        <v>0</v>
      </c>
      <c r="V233">
        <v>0</v>
      </c>
      <c r="AB233">
        <v>0</v>
      </c>
      <c r="AH233">
        <v>0</v>
      </c>
      <c r="AN233">
        <v>0</v>
      </c>
      <c r="AT233">
        <v>0</v>
      </c>
      <c r="AZ233">
        <v>0</v>
      </c>
    </row>
    <row r="234" spans="10:52" ht="30" hidden="1" customHeight="1">
      <c r="J234">
        <v>0</v>
      </c>
      <c r="P234">
        <v>0</v>
      </c>
      <c r="V234">
        <v>0</v>
      </c>
      <c r="AB234">
        <v>0</v>
      </c>
      <c r="AH234">
        <v>0</v>
      </c>
      <c r="AN234">
        <v>0</v>
      </c>
      <c r="AT234">
        <v>0</v>
      </c>
      <c r="AZ234">
        <v>0</v>
      </c>
    </row>
    <row r="235" spans="10:52" ht="30" hidden="1" customHeight="1">
      <c r="J235">
        <v>0</v>
      </c>
      <c r="P235">
        <v>0</v>
      </c>
      <c r="V235">
        <v>0</v>
      </c>
      <c r="AB235">
        <v>0</v>
      </c>
      <c r="AH235">
        <v>0</v>
      </c>
      <c r="AN235">
        <v>0</v>
      </c>
      <c r="AT235">
        <v>0</v>
      </c>
      <c r="AZ235">
        <v>0</v>
      </c>
    </row>
    <row r="236" spans="10:52" ht="30" hidden="1" customHeight="1">
      <c r="J236">
        <v>0</v>
      </c>
      <c r="P236">
        <v>0</v>
      </c>
      <c r="V236">
        <v>0</v>
      </c>
      <c r="AB236">
        <v>0</v>
      </c>
      <c r="AH236">
        <v>0</v>
      </c>
      <c r="AN236">
        <v>0</v>
      </c>
      <c r="AT236">
        <v>0</v>
      </c>
      <c r="AZ236">
        <v>0</v>
      </c>
    </row>
    <row r="237" spans="10:52" ht="30" hidden="1" customHeight="1">
      <c r="J237">
        <v>0</v>
      </c>
      <c r="P237">
        <v>0</v>
      </c>
      <c r="V237">
        <v>0</v>
      </c>
      <c r="AB237">
        <v>0</v>
      </c>
      <c r="AH237">
        <v>0</v>
      </c>
      <c r="AN237">
        <v>0</v>
      </c>
      <c r="AT237">
        <v>0</v>
      </c>
      <c r="AZ237">
        <v>0</v>
      </c>
    </row>
    <row r="238" spans="10:52" ht="30" hidden="1" customHeight="1">
      <c r="J238">
        <v>0</v>
      </c>
      <c r="P238">
        <v>0</v>
      </c>
      <c r="V238">
        <v>0</v>
      </c>
      <c r="AB238">
        <v>0</v>
      </c>
      <c r="AH238">
        <v>0</v>
      </c>
      <c r="AN238">
        <v>0</v>
      </c>
      <c r="AT238">
        <v>0</v>
      </c>
      <c r="AZ238">
        <v>0</v>
      </c>
    </row>
    <row r="239" spans="10:52" ht="30" hidden="1" customHeight="1">
      <c r="J239">
        <v>0</v>
      </c>
      <c r="P239">
        <v>0</v>
      </c>
      <c r="V239">
        <v>0</v>
      </c>
      <c r="AB239">
        <v>0</v>
      </c>
      <c r="AH239">
        <v>0</v>
      </c>
      <c r="AN239">
        <v>0</v>
      </c>
      <c r="AT239">
        <v>0</v>
      </c>
      <c r="AZ239">
        <v>0</v>
      </c>
    </row>
    <row r="240" spans="10:52" ht="30" hidden="1" customHeight="1">
      <c r="J240">
        <v>0</v>
      </c>
      <c r="P240">
        <v>0</v>
      </c>
      <c r="V240">
        <v>0</v>
      </c>
      <c r="AB240">
        <v>0</v>
      </c>
      <c r="AH240">
        <v>0</v>
      </c>
      <c r="AN240">
        <v>0</v>
      </c>
      <c r="AT240">
        <v>0</v>
      </c>
      <c r="AZ240">
        <v>0</v>
      </c>
    </row>
    <row r="241" spans="10:52" ht="30" hidden="1" customHeight="1">
      <c r="J241">
        <v>0</v>
      </c>
      <c r="P241">
        <v>0</v>
      </c>
      <c r="V241">
        <v>0</v>
      </c>
      <c r="AB241">
        <v>0</v>
      </c>
      <c r="AH241">
        <v>0</v>
      </c>
      <c r="AN241">
        <v>0</v>
      </c>
      <c r="AT241">
        <v>0</v>
      </c>
      <c r="AZ241">
        <v>0</v>
      </c>
    </row>
    <row r="242" spans="10:52" ht="30" hidden="1" customHeight="1">
      <c r="J242">
        <v>0</v>
      </c>
      <c r="P242">
        <v>0</v>
      </c>
      <c r="V242">
        <v>0</v>
      </c>
      <c r="AB242">
        <v>0</v>
      </c>
      <c r="AH242">
        <v>0</v>
      </c>
      <c r="AN242">
        <v>0</v>
      </c>
      <c r="AT242">
        <v>0</v>
      </c>
      <c r="AZ242">
        <v>0</v>
      </c>
    </row>
    <row r="243" spans="10:52" ht="30" hidden="1" customHeight="1">
      <c r="J243">
        <v>0</v>
      </c>
      <c r="P243">
        <v>0</v>
      </c>
      <c r="V243">
        <v>0</v>
      </c>
      <c r="AB243">
        <v>0</v>
      </c>
      <c r="AH243">
        <v>0</v>
      </c>
      <c r="AN243">
        <v>0</v>
      </c>
      <c r="AT243">
        <v>0</v>
      </c>
      <c r="AZ243">
        <v>0</v>
      </c>
    </row>
    <row r="244" spans="10:52" ht="30" hidden="1" customHeight="1">
      <c r="J244">
        <v>0</v>
      </c>
      <c r="P244">
        <v>0</v>
      </c>
      <c r="V244">
        <v>0</v>
      </c>
      <c r="AB244">
        <v>0</v>
      </c>
      <c r="AH244">
        <v>0</v>
      </c>
      <c r="AN244">
        <v>0</v>
      </c>
      <c r="AT244">
        <v>0</v>
      </c>
      <c r="AZ244">
        <v>0</v>
      </c>
    </row>
    <row r="245" spans="10:52" ht="30" hidden="1" customHeight="1">
      <c r="J245">
        <v>0</v>
      </c>
      <c r="P245">
        <v>0</v>
      </c>
      <c r="V245">
        <v>0</v>
      </c>
      <c r="AB245">
        <v>0</v>
      </c>
      <c r="AH245">
        <v>0</v>
      </c>
      <c r="AN245">
        <v>0</v>
      </c>
      <c r="AT245">
        <v>0</v>
      </c>
      <c r="AZ245">
        <v>0</v>
      </c>
    </row>
    <row r="246" spans="10:52" ht="30" hidden="1" customHeight="1">
      <c r="J246">
        <v>0</v>
      </c>
      <c r="P246">
        <v>0</v>
      </c>
      <c r="V246">
        <v>0</v>
      </c>
      <c r="AB246">
        <v>0</v>
      </c>
      <c r="AH246">
        <v>0</v>
      </c>
      <c r="AN246">
        <v>0</v>
      </c>
      <c r="AT246">
        <v>0</v>
      </c>
      <c r="AZ246">
        <v>0</v>
      </c>
    </row>
    <row r="247" spans="10:52" ht="30" hidden="1" customHeight="1">
      <c r="J247">
        <v>0</v>
      </c>
      <c r="P247">
        <v>0</v>
      </c>
      <c r="V247">
        <v>0</v>
      </c>
      <c r="AB247">
        <v>0</v>
      </c>
      <c r="AH247">
        <v>0</v>
      </c>
      <c r="AN247">
        <v>0</v>
      </c>
      <c r="AT247">
        <v>0</v>
      </c>
      <c r="AZ247">
        <v>0</v>
      </c>
    </row>
    <row r="248" spans="10:52" ht="30" hidden="1" customHeight="1">
      <c r="J248">
        <v>0</v>
      </c>
      <c r="P248">
        <v>0</v>
      </c>
      <c r="V248">
        <v>0</v>
      </c>
      <c r="AB248">
        <v>0</v>
      </c>
      <c r="AH248">
        <v>0</v>
      </c>
      <c r="AN248">
        <v>0</v>
      </c>
      <c r="AT248">
        <v>0</v>
      </c>
      <c r="AZ248">
        <v>0</v>
      </c>
    </row>
    <row r="249" spans="10:52" ht="30" hidden="1" customHeight="1">
      <c r="J249">
        <v>0</v>
      </c>
      <c r="P249">
        <v>0</v>
      </c>
      <c r="V249">
        <v>0</v>
      </c>
      <c r="AB249">
        <v>0</v>
      </c>
      <c r="AH249">
        <v>0</v>
      </c>
      <c r="AN249">
        <v>0</v>
      </c>
      <c r="AT249">
        <v>0</v>
      </c>
      <c r="AZ249">
        <v>0</v>
      </c>
    </row>
    <row r="250" spans="10:52" ht="30" hidden="1" customHeight="1">
      <c r="J250">
        <v>0</v>
      </c>
      <c r="P250">
        <v>0</v>
      </c>
      <c r="V250">
        <v>0</v>
      </c>
      <c r="AB250">
        <v>0</v>
      </c>
      <c r="AH250">
        <v>0</v>
      </c>
      <c r="AN250">
        <v>0</v>
      </c>
      <c r="AT250">
        <v>0</v>
      </c>
      <c r="AZ250">
        <v>0</v>
      </c>
    </row>
    <row r="251" spans="10:52" ht="30" hidden="1" customHeight="1">
      <c r="J251">
        <v>0</v>
      </c>
      <c r="P251">
        <v>0</v>
      </c>
      <c r="V251">
        <v>0</v>
      </c>
      <c r="AB251">
        <v>0</v>
      </c>
      <c r="AH251">
        <v>0</v>
      </c>
      <c r="AN251">
        <v>0</v>
      </c>
      <c r="AT251">
        <v>0</v>
      </c>
      <c r="AZ251">
        <v>0</v>
      </c>
    </row>
    <row r="252" spans="10:52" ht="30" hidden="1" customHeight="1">
      <c r="J252">
        <v>0</v>
      </c>
      <c r="P252">
        <v>0</v>
      </c>
      <c r="V252">
        <v>0</v>
      </c>
      <c r="AB252">
        <v>0</v>
      </c>
      <c r="AH252">
        <v>0</v>
      </c>
      <c r="AN252">
        <v>0</v>
      </c>
      <c r="AT252">
        <v>0</v>
      </c>
      <c r="AZ252">
        <v>0</v>
      </c>
    </row>
    <row r="253" spans="10:52" ht="30" hidden="1" customHeight="1">
      <c r="J253">
        <v>0</v>
      </c>
      <c r="P253">
        <v>0</v>
      </c>
      <c r="V253">
        <v>0</v>
      </c>
      <c r="AB253">
        <v>0</v>
      </c>
      <c r="AH253">
        <v>0</v>
      </c>
      <c r="AN253">
        <v>0</v>
      </c>
      <c r="AT253">
        <v>0</v>
      </c>
      <c r="AZ253">
        <v>0</v>
      </c>
    </row>
    <row r="254" spans="10:52" ht="30" hidden="1" customHeight="1">
      <c r="J254">
        <v>0</v>
      </c>
      <c r="P254">
        <v>0</v>
      </c>
      <c r="V254">
        <v>0</v>
      </c>
      <c r="AB254">
        <v>0</v>
      </c>
      <c r="AH254">
        <v>0</v>
      </c>
      <c r="AN254">
        <v>0</v>
      </c>
      <c r="AT254">
        <v>0</v>
      </c>
      <c r="AZ254">
        <v>0</v>
      </c>
    </row>
    <row r="255" spans="10:52" ht="30" hidden="1" customHeight="1">
      <c r="J255">
        <v>0</v>
      </c>
      <c r="P255">
        <v>0</v>
      </c>
      <c r="V255">
        <v>0</v>
      </c>
      <c r="AB255">
        <v>0</v>
      </c>
      <c r="AH255">
        <v>0</v>
      </c>
      <c r="AN255">
        <v>0</v>
      </c>
      <c r="AT255">
        <v>0</v>
      </c>
      <c r="AZ255">
        <v>0</v>
      </c>
    </row>
    <row r="256" spans="10:52" ht="30" hidden="1" customHeight="1">
      <c r="J256">
        <v>0</v>
      </c>
      <c r="P256">
        <v>0</v>
      </c>
      <c r="V256">
        <v>0</v>
      </c>
      <c r="AB256">
        <v>0</v>
      </c>
      <c r="AH256">
        <v>0</v>
      </c>
      <c r="AN256">
        <v>0</v>
      </c>
      <c r="AT256">
        <v>0</v>
      </c>
      <c r="AZ256">
        <v>0</v>
      </c>
    </row>
    <row r="257" spans="10:52" ht="30" hidden="1" customHeight="1">
      <c r="J257">
        <v>0</v>
      </c>
      <c r="P257">
        <v>0</v>
      </c>
      <c r="V257">
        <v>0</v>
      </c>
      <c r="AB257">
        <v>0</v>
      </c>
      <c r="AH257">
        <v>0</v>
      </c>
      <c r="AN257">
        <v>0</v>
      </c>
      <c r="AT257">
        <v>0</v>
      </c>
      <c r="AZ257">
        <v>0</v>
      </c>
    </row>
    <row r="258" spans="10:52" ht="30" hidden="1" customHeight="1">
      <c r="J258">
        <v>0</v>
      </c>
      <c r="P258">
        <v>0</v>
      </c>
      <c r="V258">
        <v>0</v>
      </c>
      <c r="AB258">
        <v>0</v>
      </c>
      <c r="AH258">
        <v>0</v>
      </c>
      <c r="AN258">
        <v>0</v>
      </c>
      <c r="AT258">
        <v>0</v>
      </c>
      <c r="AZ258">
        <v>0</v>
      </c>
    </row>
    <row r="259" spans="10:52" ht="30" hidden="1" customHeight="1">
      <c r="J259">
        <v>0</v>
      </c>
      <c r="P259">
        <v>0</v>
      </c>
      <c r="V259">
        <v>0</v>
      </c>
      <c r="AB259">
        <v>0</v>
      </c>
      <c r="AH259">
        <v>0</v>
      </c>
      <c r="AN259">
        <v>0</v>
      </c>
      <c r="AT259">
        <v>0</v>
      </c>
      <c r="AZ259">
        <v>0</v>
      </c>
    </row>
    <row r="260" spans="10:52" ht="30" hidden="1" customHeight="1">
      <c r="J260">
        <v>0</v>
      </c>
      <c r="P260">
        <v>0</v>
      </c>
      <c r="V260">
        <v>0</v>
      </c>
      <c r="AB260">
        <v>0</v>
      </c>
      <c r="AH260">
        <v>0</v>
      </c>
      <c r="AN260">
        <v>0</v>
      </c>
      <c r="AT260">
        <v>0</v>
      </c>
      <c r="AZ260">
        <v>0</v>
      </c>
    </row>
    <row r="261" spans="10:52" ht="30" hidden="1" customHeight="1">
      <c r="J261">
        <v>0</v>
      </c>
      <c r="P261">
        <v>0</v>
      </c>
      <c r="V261">
        <v>0</v>
      </c>
      <c r="AB261">
        <v>0</v>
      </c>
      <c r="AH261">
        <v>0</v>
      </c>
      <c r="AN261">
        <v>0</v>
      </c>
      <c r="AT261">
        <v>0</v>
      </c>
      <c r="AZ261">
        <v>0</v>
      </c>
    </row>
    <row r="262" spans="10:52" ht="30" hidden="1" customHeight="1">
      <c r="J262">
        <v>0</v>
      </c>
      <c r="P262">
        <v>0</v>
      </c>
      <c r="V262">
        <v>0</v>
      </c>
      <c r="AB262">
        <v>0</v>
      </c>
      <c r="AH262">
        <v>0</v>
      </c>
      <c r="AN262">
        <v>0</v>
      </c>
      <c r="AT262">
        <v>0</v>
      </c>
      <c r="AZ262">
        <v>0</v>
      </c>
    </row>
    <row r="263" spans="10:52" ht="30" hidden="1" customHeight="1">
      <c r="J263">
        <v>0</v>
      </c>
      <c r="P263">
        <v>0</v>
      </c>
      <c r="V263">
        <v>0</v>
      </c>
      <c r="AB263">
        <v>0</v>
      </c>
      <c r="AH263">
        <v>0</v>
      </c>
      <c r="AN263">
        <v>0</v>
      </c>
      <c r="AT263">
        <v>0</v>
      </c>
      <c r="AZ263">
        <v>0</v>
      </c>
    </row>
    <row r="264" spans="10:52" ht="30" hidden="1" customHeight="1">
      <c r="J264">
        <v>0</v>
      </c>
      <c r="P264">
        <v>0</v>
      </c>
      <c r="V264">
        <v>0</v>
      </c>
      <c r="AB264">
        <v>0</v>
      </c>
      <c r="AH264">
        <v>0</v>
      </c>
      <c r="AN264">
        <v>0</v>
      </c>
      <c r="AT264">
        <v>0</v>
      </c>
      <c r="AZ264">
        <v>0</v>
      </c>
    </row>
    <row r="265" spans="10:52" ht="30" hidden="1" customHeight="1">
      <c r="AB265">
        <f>IFERROR(IF(COUNTIFS(AB7:AB91,"&gt;0",AE7:AE91,"&lt;&gt;")&gt;0,"Quantity,Comment,Designator,Footprint,LCSC Part #(optional)"&amp;CHAR(10),""),"")</f>
        <v/>
      </c>
    </row>
  </sheetData>
  <mergeCells count="17">
    <mergeCell ref="A5:H5"/>
    <mergeCell ref="I5:N5"/>
    <mergeCell ref="J94:M179"/>
    <mergeCell ref="O5:T5"/>
    <mergeCell ref="P94:S179"/>
    <mergeCell ref="U5:Z5"/>
    <mergeCell ref="V94:Y179"/>
    <mergeCell ref="AA5:AF5"/>
    <mergeCell ref="AB94:AE179"/>
    <mergeCell ref="AG5:AL5"/>
    <mergeCell ref="AH94:AK179"/>
    <mergeCell ref="AM5:AR5"/>
    <mergeCell ref="AN94:AQ179"/>
    <mergeCell ref="AS5:AX5"/>
    <mergeCell ref="AT94:AW179"/>
    <mergeCell ref="AY5:BD5"/>
    <mergeCell ref="AZ94:BC179"/>
  </mergeCells>
  <conditionalFormatting sqref="F10">
    <cfRule type="expression" dxfId="0" priority="13">
      <formula>AND(ISBLANK(E10),ISBLANK(M10),ISBLANK(S10),ISBLANK(Y10),ISBLANK(AE10),ISBLANK(AK10),ISBLANK(AQ10),ISBLANK(AW10),ISBLANK(BC10))</formula>
    </cfRule>
    <cfRule type="expression" dxfId="1" priority="14">
      <formula>IF(SUM(I10,O10,U10,AA10,AG10,AM10,AS10,AY10)=0,1,0)</formula>
    </cfRule>
    <cfRule type="cellIs" dxfId="2" priority="15" operator="greaterThan">
      <formula>SUM(I10,O10,U10,AA10,AG10,AM10,AS10,AY10)</formula>
    </cfRule>
    <cfRule type="cellIs" dxfId="3" priority="16" operator="greaterThan">
      <formula>SUM(IF(ISNUMBER(K10),J10,0),IF(ISNUMBER(Q10),P10,0),IF(ISNUMBER(W10),V10,0),IF(ISNUMBER(AC10),AB10,0),IF(ISNUMBER(AI10),AH10,0),IF(ISNUMBER(AO10),AN10,0),IF(ISNUMBER(AU10),AT10,0),IF(ISNUMBER(BA10),AZ10,0))</formula>
    </cfRule>
  </conditionalFormatting>
  <conditionalFormatting sqref="F11">
    <cfRule type="expression" dxfId="0" priority="17">
      <formula>AND(ISBLANK(E11),ISBLANK(M11),ISBLANK(S11),ISBLANK(Y11),ISBLANK(AE11),ISBLANK(AK11),ISBLANK(AQ11),ISBLANK(AW11),ISBLANK(BC11))</formula>
    </cfRule>
    <cfRule type="expression" dxfId="1" priority="18">
      <formula>IF(SUM(I11,O11,U11,AA11,AG11,AM11,AS11,AY11)=0,1,0)</formula>
    </cfRule>
    <cfRule type="cellIs" dxfId="2" priority="19" operator="greaterThan">
      <formula>SUM(I11,O11,U11,AA11,AG11,AM11,AS11,AY11)</formula>
    </cfRule>
    <cfRule type="cellIs" dxfId="3" priority="20" operator="greaterThan">
      <formula>SUM(IF(ISNUMBER(K11),J11,0),IF(ISNUMBER(Q11),P11,0),IF(ISNUMBER(W11),V11,0),IF(ISNUMBER(AC11),AB11,0),IF(ISNUMBER(AI11),AH11,0),IF(ISNUMBER(AO11),AN11,0),IF(ISNUMBER(AU11),AT11,0),IF(ISNUMBER(BA11),AZ11,0))</formula>
    </cfRule>
  </conditionalFormatting>
  <conditionalFormatting sqref="F12">
    <cfRule type="expression" dxfId="0" priority="21">
      <formula>AND(ISBLANK(E12),ISBLANK(M12),ISBLANK(S12),ISBLANK(Y12),ISBLANK(AE12),ISBLANK(AK12),ISBLANK(AQ12),ISBLANK(AW12),ISBLANK(BC12))</formula>
    </cfRule>
    <cfRule type="expression" dxfId="1" priority="22">
      <formula>IF(SUM(I12,O12,U12,AA12,AG12,AM12,AS12,AY12)=0,1,0)</formula>
    </cfRule>
    <cfRule type="cellIs" dxfId="2" priority="23" operator="greaterThan">
      <formula>SUM(I12,O12,U12,AA12,AG12,AM12,AS12,AY12)</formula>
    </cfRule>
    <cfRule type="cellIs" dxfId="3" priority="24" operator="greaterThan">
      <formula>SUM(IF(ISNUMBER(K12),J12,0),IF(ISNUMBER(Q12),P12,0),IF(ISNUMBER(W12),V12,0),IF(ISNUMBER(AC12),AB12,0),IF(ISNUMBER(AI12),AH12,0),IF(ISNUMBER(AO12),AN12,0),IF(ISNUMBER(AU12),AT12,0),IF(ISNUMBER(BA12),AZ12,0))</formula>
    </cfRule>
  </conditionalFormatting>
  <conditionalFormatting sqref="F13">
    <cfRule type="expression" dxfId="0" priority="25">
      <formula>AND(ISBLANK(E13),ISBLANK(M13),ISBLANK(S13),ISBLANK(Y13),ISBLANK(AE13),ISBLANK(AK13),ISBLANK(AQ13),ISBLANK(AW13),ISBLANK(BC13))</formula>
    </cfRule>
    <cfRule type="expression" dxfId="1" priority="26">
      <formula>IF(SUM(I13,O13,U13,AA13,AG13,AM13,AS13,AY13)=0,1,0)</formula>
    </cfRule>
    <cfRule type="cellIs" dxfId="2" priority="27" operator="greaterThan">
      <formula>SUM(I13,O13,U13,AA13,AG13,AM13,AS13,AY13)</formula>
    </cfRule>
    <cfRule type="cellIs" dxfId="3" priority="28" operator="greaterThan">
      <formula>SUM(IF(ISNUMBER(K13),J13,0),IF(ISNUMBER(Q13),P13,0),IF(ISNUMBER(W13),V13,0),IF(ISNUMBER(AC13),AB13,0),IF(ISNUMBER(AI13),AH13,0),IF(ISNUMBER(AO13),AN13,0),IF(ISNUMBER(AU13),AT13,0),IF(ISNUMBER(BA13),AZ13,0))</formula>
    </cfRule>
  </conditionalFormatting>
  <conditionalFormatting sqref="F14">
    <cfRule type="expression" dxfId="0" priority="29">
      <formula>AND(ISBLANK(E14),ISBLANK(M14),ISBLANK(S14),ISBLANK(Y14),ISBLANK(AE14),ISBLANK(AK14),ISBLANK(AQ14),ISBLANK(AW14),ISBLANK(BC14))</formula>
    </cfRule>
    <cfRule type="expression" dxfId="1" priority="30">
      <formula>IF(SUM(I14,O14,U14,AA14,AG14,AM14,AS14,AY14)=0,1,0)</formula>
    </cfRule>
    <cfRule type="cellIs" dxfId="2" priority="31" operator="greaterThan">
      <formula>SUM(I14,O14,U14,AA14,AG14,AM14,AS14,AY14)</formula>
    </cfRule>
    <cfRule type="cellIs" dxfId="3" priority="32" operator="greaterThan">
      <formula>SUM(IF(ISNUMBER(K14),J14,0),IF(ISNUMBER(Q14),P14,0),IF(ISNUMBER(W14),V14,0),IF(ISNUMBER(AC14),AB14,0),IF(ISNUMBER(AI14),AH14,0),IF(ISNUMBER(AO14),AN14,0),IF(ISNUMBER(AU14),AT14,0),IF(ISNUMBER(BA14),AZ14,0))</formula>
    </cfRule>
  </conditionalFormatting>
  <conditionalFormatting sqref="F15">
    <cfRule type="expression" dxfId="0" priority="33">
      <formula>AND(ISBLANK(E15),ISBLANK(M15),ISBLANK(S15),ISBLANK(Y15),ISBLANK(AE15),ISBLANK(AK15),ISBLANK(AQ15),ISBLANK(AW15),ISBLANK(BC15))</formula>
    </cfRule>
    <cfRule type="expression" dxfId="1" priority="34">
      <formula>IF(SUM(I15,O15,U15,AA15,AG15,AM15,AS15,AY15)=0,1,0)</formula>
    </cfRule>
    <cfRule type="cellIs" dxfId="2" priority="35" operator="greaterThan">
      <formula>SUM(I15,O15,U15,AA15,AG15,AM15,AS15,AY15)</formula>
    </cfRule>
    <cfRule type="cellIs" dxfId="3" priority="36" operator="greaterThan">
      <formula>SUM(IF(ISNUMBER(K15),J15,0),IF(ISNUMBER(Q15),P15,0),IF(ISNUMBER(W15),V15,0),IF(ISNUMBER(AC15),AB15,0),IF(ISNUMBER(AI15),AH15,0),IF(ISNUMBER(AO15),AN15,0),IF(ISNUMBER(AU15),AT15,0),IF(ISNUMBER(BA15),AZ15,0))</formula>
    </cfRule>
  </conditionalFormatting>
  <conditionalFormatting sqref="F16">
    <cfRule type="expression" dxfId="0" priority="37">
      <formula>AND(ISBLANK(E16),ISBLANK(M16),ISBLANK(S16),ISBLANK(Y16),ISBLANK(AE16),ISBLANK(AK16),ISBLANK(AQ16),ISBLANK(AW16),ISBLANK(BC16))</formula>
    </cfRule>
    <cfRule type="expression" dxfId="1" priority="38">
      <formula>IF(SUM(I16,O16,U16,AA16,AG16,AM16,AS16,AY16)=0,1,0)</formula>
    </cfRule>
    <cfRule type="cellIs" dxfId="2" priority="39" operator="greaterThan">
      <formula>SUM(I16,O16,U16,AA16,AG16,AM16,AS16,AY16)</formula>
    </cfRule>
    <cfRule type="cellIs" dxfId="3" priority="40" operator="greaterThan">
      <formula>SUM(IF(ISNUMBER(K16),J16,0),IF(ISNUMBER(Q16),P16,0),IF(ISNUMBER(W16),V16,0),IF(ISNUMBER(AC16),AB16,0),IF(ISNUMBER(AI16),AH16,0),IF(ISNUMBER(AO16),AN16,0),IF(ISNUMBER(AU16),AT16,0),IF(ISNUMBER(BA16),AZ16,0))</formula>
    </cfRule>
  </conditionalFormatting>
  <conditionalFormatting sqref="F17">
    <cfRule type="expression" dxfId="0" priority="41">
      <formula>AND(ISBLANK(E17),ISBLANK(M17),ISBLANK(S17),ISBLANK(Y17),ISBLANK(AE17),ISBLANK(AK17),ISBLANK(AQ17),ISBLANK(AW17),ISBLANK(BC17))</formula>
    </cfRule>
    <cfRule type="expression" dxfId="1" priority="42">
      <formula>IF(SUM(I17,O17,U17,AA17,AG17,AM17,AS17,AY17)=0,1,0)</formula>
    </cfRule>
    <cfRule type="cellIs" dxfId="2" priority="43" operator="greaterThan">
      <formula>SUM(I17,O17,U17,AA17,AG17,AM17,AS17,AY17)</formula>
    </cfRule>
    <cfRule type="cellIs" dxfId="3" priority="44" operator="greaterThan">
      <formula>SUM(IF(ISNUMBER(K17),J17,0),IF(ISNUMBER(Q17),P17,0),IF(ISNUMBER(W17),V17,0),IF(ISNUMBER(AC17),AB17,0),IF(ISNUMBER(AI17),AH17,0),IF(ISNUMBER(AO17),AN17,0),IF(ISNUMBER(AU17),AT17,0),IF(ISNUMBER(BA17),AZ17,0))</formula>
    </cfRule>
  </conditionalFormatting>
  <conditionalFormatting sqref="F18">
    <cfRule type="expression" dxfId="0" priority="45">
      <formula>AND(ISBLANK(E18),ISBLANK(M18),ISBLANK(S18),ISBLANK(Y18),ISBLANK(AE18),ISBLANK(AK18),ISBLANK(AQ18),ISBLANK(AW18),ISBLANK(BC18))</formula>
    </cfRule>
    <cfRule type="expression" dxfId="1" priority="46">
      <formula>IF(SUM(I18,O18,U18,AA18,AG18,AM18,AS18,AY18)=0,1,0)</formula>
    </cfRule>
    <cfRule type="cellIs" dxfId="2" priority="47" operator="greaterThan">
      <formula>SUM(I18,O18,U18,AA18,AG18,AM18,AS18,AY18)</formula>
    </cfRule>
    <cfRule type="cellIs" dxfId="3" priority="48" operator="greaterThan">
      <formula>SUM(IF(ISNUMBER(K18),J18,0),IF(ISNUMBER(Q18),P18,0),IF(ISNUMBER(W18),V18,0),IF(ISNUMBER(AC18),AB18,0),IF(ISNUMBER(AI18),AH18,0),IF(ISNUMBER(AO18),AN18,0),IF(ISNUMBER(AU18),AT18,0),IF(ISNUMBER(BA18),AZ18,0))</formula>
    </cfRule>
  </conditionalFormatting>
  <conditionalFormatting sqref="F19">
    <cfRule type="expression" dxfId="0" priority="49">
      <formula>AND(ISBLANK(E19),ISBLANK(M19),ISBLANK(S19),ISBLANK(Y19),ISBLANK(AE19),ISBLANK(AK19),ISBLANK(AQ19),ISBLANK(AW19),ISBLANK(BC19))</formula>
    </cfRule>
    <cfRule type="expression" dxfId="1" priority="50">
      <formula>IF(SUM(I19,O19,U19,AA19,AG19,AM19,AS19,AY19)=0,1,0)</formula>
    </cfRule>
    <cfRule type="cellIs" dxfId="2" priority="51" operator="greaterThan">
      <formula>SUM(I19,O19,U19,AA19,AG19,AM19,AS19,AY19)</formula>
    </cfRule>
    <cfRule type="cellIs" dxfId="3" priority="52" operator="greaterThan">
      <formula>SUM(IF(ISNUMBER(K19),J19,0),IF(ISNUMBER(Q19),P19,0),IF(ISNUMBER(W19),V19,0),IF(ISNUMBER(AC19),AB19,0),IF(ISNUMBER(AI19),AH19,0),IF(ISNUMBER(AO19),AN19,0),IF(ISNUMBER(AU19),AT19,0),IF(ISNUMBER(BA19),AZ19,0))</formula>
    </cfRule>
  </conditionalFormatting>
  <conditionalFormatting sqref="F20">
    <cfRule type="expression" dxfId="0" priority="53">
      <formula>AND(ISBLANK(E20),ISBLANK(M20),ISBLANK(S20),ISBLANK(Y20),ISBLANK(AE20),ISBLANK(AK20),ISBLANK(AQ20),ISBLANK(AW20),ISBLANK(BC20))</formula>
    </cfRule>
    <cfRule type="expression" dxfId="1" priority="54">
      <formula>IF(SUM(I20,O20,U20,AA20,AG20,AM20,AS20,AY20)=0,1,0)</formula>
    </cfRule>
    <cfRule type="cellIs" dxfId="2" priority="55" operator="greaterThan">
      <formula>SUM(I20,O20,U20,AA20,AG20,AM20,AS20,AY20)</formula>
    </cfRule>
    <cfRule type="cellIs" dxfId="3" priority="56" operator="greaterThan">
      <formula>SUM(IF(ISNUMBER(K20),J20,0),IF(ISNUMBER(Q20),P20,0),IF(ISNUMBER(W20),V20,0),IF(ISNUMBER(AC20),AB20,0),IF(ISNUMBER(AI20),AH20,0),IF(ISNUMBER(AO20),AN20,0),IF(ISNUMBER(AU20),AT20,0),IF(ISNUMBER(BA20),AZ20,0))</formula>
    </cfRule>
  </conditionalFormatting>
  <conditionalFormatting sqref="F21">
    <cfRule type="expression" dxfId="0" priority="57">
      <formula>AND(ISBLANK(E21),ISBLANK(M21),ISBLANK(S21),ISBLANK(Y21),ISBLANK(AE21),ISBLANK(AK21),ISBLANK(AQ21),ISBLANK(AW21),ISBLANK(BC21))</formula>
    </cfRule>
    <cfRule type="expression" dxfId="1" priority="58">
      <formula>IF(SUM(I21,O21,U21,AA21,AG21,AM21,AS21,AY21)=0,1,0)</formula>
    </cfRule>
    <cfRule type="cellIs" dxfId="2" priority="59" operator="greaterThan">
      <formula>SUM(I21,O21,U21,AA21,AG21,AM21,AS21,AY21)</formula>
    </cfRule>
    <cfRule type="cellIs" dxfId="3" priority="60" operator="greaterThan">
      <formula>SUM(IF(ISNUMBER(K21),J21,0),IF(ISNUMBER(Q21),P21,0),IF(ISNUMBER(W21),V21,0),IF(ISNUMBER(AC21),AB21,0),IF(ISNUMBER(AI21),AH21,0),IF(ISNUMBER(AO21),AN21,0),IF(ISNUMBER(AU21),AT21,0),IF(ISNUMBER(BA21),AZ21,0))</formula>
    </cfRule>
  </conditionalFormatting>
  <conditionalFormatting sqref="F22">
    <cfRule type="expression" dxfId="0" priority="61">
      <formula>AND(ISBLANK(E22),ISBLANK(M22),ISBLANK(S22),ISBLANK(Y22),ISBLANK(AE22),ISBLANK(AK22),ISBLANK(AQ22),ISBLANK(AW22),ISBLANK(BC22))</formula>
    </cfRule>
    <cfRule type="expression" dxfId="1" priority="62">
      <formula>IF(SUM(I22,O22,U22,AA22,AG22,AM22,AS22,AY22)=0,1,0)</formula>
    </cfRule>
    <cfRule type="cellIs" dxfId="2" priority="63" operator="greaterThan">
      <formula>SUM(I22,O22,U22,AA22,AG22,AM22,AS22,AY22)</formula>
    </cfRule>
    <cfRule type="cellIs" dxfId="3" priority="64" operator="greaterThan">
      <formula>SUM(IF(ISNUMBER(K22),J22,0),IF(ISNUMBER(Q22),P22,0),IF(ISNUMBER(W22),V22,0),IF(ISNUMBER(AC22),AB22,0),IF(ISNUMBER(AI22),AH22,0),IF(ISNUMBER(AO22),AN22,0),IF(ISNUMBER(AU22),AT22,0),IF(ISNUMBER(BA22),AZ22,0))</formula>
    </cfRule>
  </conditionalFormatting>
  <conditionalFormatting sqref="F23">
    <cfRule type="expression" dxfId="0" priority="65">
      <formula>AND(ISBLANK(E23),ISBLANK(M23),ISBLANK(S23),ISBLANK(Y23),ISBLANK(AE23),ISBLANK(AK23),ISBLANK(AQ23),ISBLANK(AW23),ISBLANK(BC23))</formula>
    </cfRule>
    <cfRule type="expression" dxfId="1" priority="66">
      <formula>IF(SUM(I23,O23,U23,AA23,AG23,AM23,AS23,AY23)=0,1,0)</formula>
    </cfRule>
    <cfRule type="cellIs" dxfId="2" priority="67" operator="greaterThan">
      <formula>SUM(I23,O23,U23,AA23,AG23,AM23,AS23,AY23)</formula>
    </cfRule>
    <cfRule type="cellIs" dxfId="3" priority="68" operator="greaterThan">
      <formula>SUM(IF(ISNUMBER(K23),J23,0),IF(ISNUMBER(Q23),P23,0),IF(ISNUMBER(W23),V23,0),IF(ISNUMBER(AC23),AB23,0),IF(ISNUMBER(AI23),AH23,0),IF(ISNUMBER(AO23),AN23,0),IF(ISNUMBER(AU23),AT23,0),IF(ISNUMBER(BA23),AZ23,0))</formula>
    </cfRule>
  </conditionalFormatting>
  <conditionalFormatting sqref="F24">
    <cfRule type="expression" dxfId="0" priority="69">
      <formula>AND(ISBLANK(E24),ISBLANK(M24),ISBLANK(S24),ISBLANK(Y24),ISBLANK(AE24),ISBLANK(AK24),ISBLANK(AQ24),ISBLANK(AW24),ISBLANK(BC24))</formula>
    </cfRule>
    <cfRule type="expression" dxfId="1" priority="70">
      <formula>IF(SUM(I24,O24,U24,AA24,AG24,AM24,AS24,AY24)=0,1,0)</formula>
    </cfRule>
    <cfRule type="cellIs" dxfId="2" priority="71" operator="greaterThan">
      <formula>SUM(I24,O24,U24,AA24,AG24,AM24,AS24,AY24)</formula>
    </cfRule>
    <cfRule type="cellIs" dxfId="3" priority="72" operator="greaterThan">
      <formula>SUM(IF(ISNUMBER(K24),J24,0),IF(ISNUMBER(Q24),P24,0),IF(ISNUMBER(W24),V24,0),IF(ISNUMBER(AC24),AB24,0),IF(ISNUMBER(AI24),AH24,0),IF(ISNUMBER(AO24),AN24,0),IF(ISNUMBER(AU24),AT24,0),IF(ISNUMBER(BA24),AZ24,0))</formula>
    </cfRule>
  </conditionalFormatting>
  <conditionalFormatting sqref="F25">
    <cfRule type="expression" dxfId="0" priority="73">
      <formula>AND(ISBLANK(E25),ISBLANK(M25),ISBLANK(S25),ISBLANK(Y25),ISBLANK(AE25),ISBLANK(AK25),ISBLANK(AQ25),ISBLANK(AW25),ISBLANK(BC25))</formula>
    </cfRule>
    <cfRule type="expression" dxfId="1" priority="74">
      <formula>IF(SUM(I25,O25,U25,AA25,AG25,AM25,AS25,AY25)=0,1,0)</formula>
    </cfRule>
    <cfRule type="cellIs" dxfId="2" priority="75" operator="greaterThan">
      <formula>SUM(I25,O25,U25,AA25,AG25,AM25,AS25,AY25)</formula>
    </cfRule>
    <cfRule type="cellIs" dxfId="3" priority="76" operator="greaterThan">
      <formula>SUM(IF(ISNUMBER(K25),J25,0),IF(ISNUMBER(Q25),P25,0),IF(ISNUMBER(W25),V25,0),IF(ISNUMBER(AC25),AB25,0),IF(ISNUMBER(AI25),AH25,0),IF(ISNUMBER(AO25),AN25,0),IF(ISNUMBER(AU25),AT25,0),IF(ISNUMBER(BA25),AZ25,0))</formula>
    </cfRule>
  </conditionalFormatting>
  <conditionalFormatting sqref="F26">
    <cfRule type="expression" dxfId="0" priority="77">
      <formula>AND(ISBLANK(E26),ISBLANK(M26),ISBLANK(S26),ISBLANK(Y26),ISBLANK(AE26),ISBLANK(AK26),ISBLANK(AQ26),ISBLANK(AW26),ISBLANK(BC26))</formula>
    </cfRule>
    <cfRule type="expression" dxfId="1" priority="78">
      <formula>IF(SUM(I26,O26,U26,AA26,AG26,AM26,AS26,AY26)=0,1,0)</formula>
    </cfRule>
    <cfRule type="cellIs" dxfId="2" priority="79" operator="greaterThan">
      <formula>SUM(I26,O26,U26,AA26,AG26,AM26,AS26,AY26)</formula>
    </cfRule>
    <cfRule type="cellIs" dxfId="3" priority="80" operator="greaterThan">
      <formula>SUM(IF(ISNUMBER(K26),J26,0),IF(ISNUMBER(Q26),P26,0),IF(ISNUMBER(W26),V26,0),IF(ISNUMBER(AC26),AB26,0),IF(ISNUMBER(AI26),AH26,0),IF(ISNUMBER(AO26),AN26,0),IF(ISNUMBER(AU26),AT26,0),IF(ISNUMBER(BA26),AZ26,0))</formula>
    </cfRule>
  </conditionalFormatting>
  <conditionalFormatting sqref="F27">
    <cfRule type="expression" dxfId="0" priority="81">
      <formula>AND(ISBLANK(E27),ISBLANK(M27),ISBLANK(S27),ISBLANK(Y27),ISBLANK(AE27),ISBLANK(AK27),ISBLANK(AQ27),ISBLANK(AW27),ISBLANK(BC27))</formula>
    </cfRule>
    <cfRule type="expression" dxfId="1" priority="82">
      <formula>IF(SUM(I27,O27,U27,AA27,AG27,AM27,AS27,AY27)=0,1,0)</formula>
    </cfRule>
    <cfRule type="cellIs" dxfId="2" priority="83" operator="greaterThan">
      <formula>SUM(I27,O27,U27,AA27,AG27,AM27,AS27,AY27)</formula>
    </cfRule>
    <cfRule type="cellIs" dxfId="3" priority="84" operator="greaterThan">
      <formula>SUM(IF(ISNUMBER(K27),J27,0),IF(ISNUMBER(Q27),P27,0),IF(ISNUMBER(W27),V27,0),IF(ISNUMBER(AC27),AB27,0),IF(ISNUMBER(AI27),AH27,0),IF(ISNUMBER(AO27),AN27,0),IF(ISNUMBER(AU27),AT27,0),IF(ISNUMBER(BA27),AZ27,0))</formula>
    </cfRule>
  </conditionalFormatting>
  <conditionalFormatting sqref="F28">
    <cfRule type="expression" dxfId="0" priority="85">
      <formula>AND(ISBLANK(E28),ISBLANK(M28),ISBLANK(S28),ISBLANK(Y28),ISBLANK(AE28),ISBLANK(AK28),ISBLANK(AQ28),ISBLANK(AW28),ISBLANK(BC28))</formula>
    </cfRule>
    <cfRule type="expression" dxfId="1" priority="86">
      <formula>IF(SUM(I28,O28,U28,AA28,AG28,AM28,AS28,AY28)=0,1,0)</formula>
    </cfRule>
    <cfRule type="cellIs" dxfId="2" priority="87" operator="greaterThan">
      <formula>SUM(I28,O28,U28,AA28,AG28,AM28,AS28,AY28)</formula>
    </cfRule>
    <cfRule type="cellIs" dxfId="3" priority="88" operator="greaterThan">
      <formula>SUM(IF(ISNUMBER(K28),J28,0),IF(ISNUMBER(Q28),P28,0),IF(ISNUMBER(W28),V28,0),IF(ISNUMBER(AC28),AB28,0),IF(ISNUMBER(AI28),AH28,0),IF(ISNUMBER(AO28),AN28,0),IF(ISNUMBER(AU28),AT28,0),IF(ISNUMBER(BA28),AZ28,0))</formula>
    </cfRule>
  </conditionalFormatting>
  <conditionalFormatting sqref="F29">
    <cfRule type="expression" dxfId="0" priority="89">
      <formula>AND(ISBLANK(E29),ISBLANK(M29),ISBLANK(S29),ISBLANK(Y29),ISBLANK(AE29),ISBLANK(AK29),ISBLANK(AQ29),ISBLANK(AW29),ISBLANK(BC29))</formula>
    </cfRule>
    <cfRule type="expression" dxfId="1" priority="90">
      <formula>IF(SUM(I29,O29,U29,AA29,AG29,AM29,AS29,AY29)=0,1,0)</formula>
    </cfRule>
    <cfRule type="cellIs" dxfId="2" priority="91" operator="greaterThan">
      <formula>SUM(I29,O29,U29,AA29,AG29,AM29,AS29,AY29)</formula>
    </cfRule>
    <cfRule type="cellIs" dxfId="3" priority="92" operator="greaterThan">
      <formula>SUM(IF(ISNUMBER(K29),J29,0),IF(ISNUMBER(Q29),P29,0),IF(ISNUMBER(W29),V29,0),IF(ISNUMBER(AC29),AB29,0),IF(ISNUMBER(AI29),AH29,0),IF(ISNUMBER(AO29),AN29,0),IF(ISNUMBER(AU29),AT29,0),IF(ISNUMBER(BA29),AZ29,0))</formula>
    </cfRule>
  </conditionalFormatting>
  <conditionalFormatting sqref="F30">
    <cfRule type="expression" dxfId="0" priority="93">
      <formula>AND(ISBLANK(E30),ISBLANK(M30),ISBLANK(S30),ISBLANK(Y30),ISBLANK(AE30),ISBLANK(AK30),ISBLANK(AQ30),ISBLANK(AW30),ISBLANK(BC30))</formula>
    </cfRule>
    <cfRule type="expression" dxfId="1" priority="94">
      <formula>IF(SUM(I30,O30,U30,AA30,AG30,AM30,AS30,AY30)=0,1,0)</formula>
    </cfRule>
    <cfRule type="cellIs" dxfId="2" priority="95" operator="greaterThan">
      <formula>SUM(I30,O30,U30,AA30,AG30,AM30,AS30,AY30)</formula>
    </cfRule>
    <cfRule type="cellIs" dxfId="3" priority="96" operator="greaterThan">
      <formula>SUM(IF(ISNUMBER(K30),J30,0),IF(ISNUMBER(Q30),P30,0),IF(ISNUMBER(W30),V30,0),IF(ISNUMBER(AC30),AB30,0),IF(ISNUMBER(AI30),AH30,0),IF(ISNUMBER(AO30),AN30,0),IF(ISNUMBER(AU30),AT30,0),IF(ISNUMBER(BA30),AZ30,0))</formula>
    </cfRule>
  </conditionalFormatting>
  <conditionalFormatting sqref="F31">
    <cfRule type="expression" dxfId="0" priority="97">
      <formula>AND(ISBLANK(E31),ISBLANK(M31),ISBLANK(S31),ISBLANK(Y31),ISBLANK(AE31),ISBLANK(AK31),ISBLANK(AQ31),ISBLANK(AW31),ISBLANK(BC31))</formula>
    </cfRule>
    <cfRule type="expression" dxfId="1" priority="98">
      <formula>IF(SUM(I31,O31,U31,AA31,AG31,AM31,AS31,AY31)=0,1,0)</formula>
    </cfRule>
    <cfRule type="cellIs" dxfId="2" priority="99" operator="greaterThan">
      <formula>SUM(I31,O31,U31,AA31,AG31,AM31,AS31,AY31)</formula>
    </cfRule>
    <cfRule type="cellIs" dxfId="3" priority="100" operator="greaterThan">
      <formula>SUM(IF(ISNUMBER(K31),J31,0),IF(ISNUMBER(Q31),P31,0),IF(ISNUMBER(W31),V31,0),IF(ISNUMBER(AC31),AB31,0),IF(ISNUMBER(AI31),AH31,0),IF(ISNUMBER(AO31),AN31,0),IF(ISNUMBER(AU31),AT31,0),IF(ISNUMBER(BA31),AZ31,0))</formula>
    </cfRule>
  </conditionalFormatting>
  <conditionalFormatting sqref="F32">
    <cfRule type="expression" dxfId="0" priority="101">
      <formula>AND(ISBLANK(E32),ISBLANK(M32),ISBLANK(S32),ISBLANK(Y32),ISBLANK(AE32),ISBLANK(AK32),ISBLANK(AQ32),ISBLANK(AW32),ISBLANK(BC32))</formula>
    </cfRule>
    <cfRule type="expression" dxfId="1" priority="102">
      <formula>IF(SUM(I32,O32,U32,AA32,AG32,AM32,AS32,AY32)=0,1,0)</formula>
    </cfRule>
    <cfRule type="cellIs" dxfId="2" priority="103" operator="greaterThan">
      <formula>SUM(I32,O32,U32,AA32,AG32,AM32,AS32,AY32)</formula>
    </cfRule>
    <cfRule type="cellIs" dxfId="3" priority="104" operator="greaterThan">
      <formula>SUM(IF(ISNUMBER(K32),J32,0),IF(ISNUMBER(Q32),P32,0),IF(ISNUMBER(W32),V32,0),IF(ISNUMBER(AC32),AB32,0),IF(ISNUMBER(AI32),AH32,0),IF(ISNUMBER(AO32),AN32,0),IF(ISNUMBER(AU32),AT32,0),IF(ISNUMBER(BA32),AZ32,0))</formula>
    </cfRule>
  </conditionalFormatting>
  <conditionalFormatting sqref="F33">
    <cfRule type="expression" dxfId="0" priority="105">
      <formula>AND(ISBLANK(E33),ISBLANK(M33),ISBLANK(S33),ISBLANK(Y33),ISBLANK(AE33),ISBLANK(AK33),ISBLANK(AQ33),ISBLANK(AW33),ISBLANK(BC33))</formula>
    </cfRule>
    <cfRule type="expression" dxfId="1" priority="106">
      <formula>IF(SUM(I33,O33,U33,AA33,AG33,AM33,AS33,AY33)=0,1,0)</formula>
    </cfRule>
    <cfRule type="cellIs" dxfId="2" priority="107" operator="greaterThan">
      <formula>SUM(I33,O33,U33,AA33,AG33,AM33,AS33,AY33)</formula>
    </cfRule>
    <cfRule type="cellIs" dxfId="3" priority="108" operator="greaterThan">
      <formula>SUM(IF(ISNUMBER(K33),J33,0),IF(ISNUMBER(Q33),P33,0),IF(ISNUMBER(W33),V33,0),IF(ISNUMBER(AC33),AB33,0),IF(ISNUMBER(AI33),AH33,0),IF(ISNUMBER(AO33),AN33,0),IF(ISNUMBER(AU33),AT33,0),IF(ISNUMBER(BA33),AZ33,0))</formula>
    </cfRule>
  </conditionalFormatting>
  <conditionalFormatting sqref="F34">
    <cfRule type="expression" dxfId="0" priority="109">
      <formula>AND(ISBLANK(E34),ISBLANK(M34),ISBLANK(S34),ISBLANK(Y34),ISBLANK(AE34),ISBLANK(AK34),ISBLANK(AQ34),ISBLANK(AW34),ISBLANK(BC34))</formula>
    </cfRule>
    <cfRule type="expression" dxfId="1" priority="110">
      <formula>IF(SUM(I34,O34,U34,AA34,AG34,AM34,AS34,AY34)=0,1,0)</formula>
    </cfRule>
    <cfRule type="cellIs" dxfId="2" priority="111" operator="greaterThan">
      <formula>SUM(I34,O34,U34,AA34,AG34,AM34,AS34,AY34)</formula>
    </cfRule>
    <cfRule type="cellIs" dxfId="3" priority="112" operator="greaterThan">
      <formula>SUM(IF(ISNUMBER(K34),J34,0),IF(ISNUMBER(Q34),P34,0),IF(ISNUMBER(W34),V34,0),IF(ISNUMBER(AC34),AB34,0),IF(ISNUMBER(AI34),AH34,0),IF(ISNUMBER(AO34),AN34,0),IF(ISNUMBER(AU34),AT34,0),IF(ISNUMBER(BA34),AZ34,0))</formula>
    </cfRule>
  </conditionalFormatting>
  <conditionalFormatting sqref="F35">
    <cfRule type="expression" dxfId="0" priority="113">
      <formula>AND(ISBLANK(E35),ISBLANK(M35),ISBLANK(S35),ISBLANK(Y35),ISBLANK(AE35),ISBLANK(AK35),ISBLANK(AQ35),ISBLANK(AW35),ISBLANK(BC35))</formula>
    </cfRule>
    <cfRule type="expression" dxfId="1" priority="114">
      <formula>IF(SUM(I35,O35,U35,AA35,AG35,AM35,AS35,AY35)=0,1,0)</formula>
    </cfRule>
    <cfRule type="cellIs" dxfId="2" priority="115" operator="greaterThan">
      <formula>SUM(I35,O35,U35,AA35,AG35,AM35,AS35,AY35)</formula>
    </cfRule>
    <cfRule type="cellIs" dxfId="3" priority="116" operator="greaterThan">
      <formula>SUM(IF(ISNUMBER(K35),J35,0),IF(ISNUMBER(Q35),P35,0),IF(ISNUMBER(W35),V35,0),IF(ISNUMBER(AC35),AB35,0),IF(ISNUMBER(AI35),AH35,0),IF(ISNUMBER(AO35),AN35,0),IF(ISNUMBER(AU35),AT35,0),IF(ISNUMBER(BA35),AZ35,0))</formula>
    </cfRule>
  </conditionalFormatting>
  <conditionalFormatting sqref="F36">
    <cfRule type="expression" dxfId="0" priority="117">
      <formula>AND(ISBLANK(E36),ISBLANK(M36),ISBLANK(S36),ISBLANK(Y36),ISBLANK(AE36),ISBLANK(AK36),ISBLANK(AQ36),ISBLANK(AW36),ISBLANK(BC36))</formula>
    </cfRule>
    <cfRule type="expression" dxfId="1" priority="118">
      <formula>IF(SUM(I36,O36,U36,AA36,AG36,AM36,AS36,AY36)=0,1,0)</formula>
    </cfRule>
    <cfRule type="cellIs" dxfId="2" priority="119" operator="greaterThan">
      <formula>SUM(I36,O36,U36,AA36,AG36,AM36,AS36,AY36)</formula>
    </cfRule>
    <cfRule type="cellIs" dxfId="3" priority="120" operator="greaterThan">
      <formula>SUM(IF(ISNUMBER(K36),J36,0),IF(ISNUMBER(Q36),P36,0),IF(ISNUMBER(W36),V36,0),IF(ISNUMBER(AC36),AB36,0),IF(ISNUMBER(AI36),AH36,0),IF(ISNUMBER(AO36),AN36,0),IF(ISNUMBER(AU36),AT36,0),IF(ISNUMBER(BA36),AZ36,0))</formula>
    </cfRule>
  </conditionalFormatting>
  <conditionalFormatting sqref="F37">
    <cfRule type="expression" dxfId="0" priority="121">
      <formula>AND(ISBLANK(E37),ISBLANK(M37),ISBLANK(S37),ISBLANK(Y37),ISBLANK(AE37),ISBLANK(AK37),ISBLANK(AQ37),ISBLANK(AW37),ISBLANK(BC37))</formula>
    </cfRule>
    <cfRule type="expression" dxfId="1" priority="122">
      <formula>IF(SUM(I37,O37,U37,AA37,AG37,AM37,AS37,AY37)=0,1,0)</formula>
    </cfRule>
    <cfRule type="cellIs" dxfId="2" priority="123" operator="greaterThan">
      <formula>SUM(I37,O37,U37,AA37,AG37,AM37,AS37,AY37)</formula>
    </cfRule>
    <cfRule type="cellIs" dxfId="3" priority="124" operator="greaterThan">
      <formula>SUM(IF(ISNUMBER(K37),J37,0),IF(ISNUMBER(Q37),P37,0),IF(ISNUMBER(W37),V37,0),IF(ISNUMBER(AC37),AB37,0),IF(ISNUMBER(AI37),AH37,0),IF(ISNUMBER(AO37),AN37,0),IF(ISNUMBER(AU37),AT37,0),IF(ISNUMBER(BA37),AZ37,0))</formula>
    </cfRule>
  </conditionalFormatting>
  <conditionalFormatting sqref="F38">
    <cfRule type="expression" dxfId="0" priority="125">
      <formula>AND(ISBLANK(E38),ISBLANK(M38),ISBLANK(S38),ISBLANK(Y38),ISBLANK(AE38),ISBLANK(AK38),ISBLANK(AQ38),ISBLANK(AW38),ISBLANK(BC38))</formula>
    </cfRule>
    <cfRule type="expression" dxfId="1" priority="126">
      <formula>IF(SUM(I38,O38,U38,AA38,AG38,AM38,AS38,AY38)=0,1,0)</formula>
    </cfRule>
    <cfRule type="cellIs" dxfId="2" priority="127" operator="greaterThan">
      <formula>SUM(I38,O38,U38,AA38,AG38,AM38,AS38,AY38)</formula>
    </cfRule>
    <cfRule type="cellIs" dxfId="3" priority="128" operator="greaterThan">
      <formula>SUM(IF(ISNUMBER(K38),J38,0),IF(ISNUMBER(Q38),P38,0),IF(ISNUMBER(W38),V38,0),IF(ISNUMBER(AC38),AB38,0),IF(ISNUMBER(AI38),AH38,0),IF(ISNUMBER(AO38),AN38,0),IF(ISNUMBER(AU38),AT38,0),IF(ISNUMBER(BA38),AZ38,0))</formula>
    </cfRule>
  </conditionalFormatting>
  <conditionalFormatting sqref="F39">
    <cfRule type="expression" dxfId="0" priority="129">
      <formula>AND(ISBLANK(E39),ISBLANK(M39),ISBLANK(S39),ISBLANK(Y39),ISBLANK(AE39),ISBLANK(AK39),ISBLANK(AQ39),ISBLANK(AW39),ISBLANK(BC39))</formula>
    </cfRule>
    <cfRule type="expression" dxfId="1" priority="130">
      <formula>IF(SUM(I39,O39,U39,AA39,AG39,AM39,AS39,AY39)=0,1,0)</formula>
    </cfRule>
    <cfRule type="cellIs" dxfId="2" priority="131" operator="greaterThan">
      <formula>SUM(I39,O39,U39,AA39,AG39,AM39,AS39,AY39)</formula>
    </cfRule>
    <cfRule type="cellIs" dxfId="3" priority="132" operator="greaterThan">
      <formula>SUM(IF(ISNUMBER(K39),J39,0),IF(ISNUMBER(Q39),P39,0),IF(ISNUMBER(W39),V39,0),IF(ISNUMBER(AC39),AB39,0),IF(ISNUMBER(AI39),AH39,0),IF(ISNUMBER(AO39),AN39,0),IF(ISNUMBER(AU39),AT39,0),IF(ISNUMBER(BA39),AZ39,0))</formula>
    </cfRule>
  </conditionalFormatting>
  <conditionalFormatting sqref="F40">
    <cfRule type="expression" dxfId="0" priority="133">
      <formula>AND(ISBLANK(E40),ISBLANK(M40),ISBLANK(S40),ISBLANK(Y40),ISBLANK(AE40),ISBLANK(AK40),ISBLANK(AQ40),ISBLANK(AW40),ISBLANK(BC40))</formula>
    </cfRule>
    <cfRule type="expression" dxfId="1" priority="134">
      <formula>IF(SUM(I40,O40,U40,AA40,AG40,AM40,AS40,AY40)=0,1,0)</formula>
    </cfRule>
    <cfRule type="cellIs" dxfId="2" priority="135" operator="greaterThan">
      <formula>SUM(I40,O40,U40,AA40,AG40,AM40,AS40,AY40)</formula>
    </cfRule>
    <cfRule type="cellIs" dxfId="3" priority="136" operator="greaterThan">
      <formula>SUM(IF(ISNUMBER(K40),J40,0),IF(ISNUMBER(Q40),P40,0),IF(ISNUMBER(W40),V40,0),IF(ISNUMBER(AC40),AB40,0),IF(ISNUMBER(AI40),AH40,0),IF(ISNUMBER(AO40),AN40,0),IF(ISNUMBER(AU40),AT40,0),IF(ISNUMBER(BA40),AZ40,0))</formula>
    </cfRule>
  </conditionalFormatting>
  <conditionalFormatting sqref="F41">
    <cfRule type="expression" dxfId="0" priority="137">
      <formula>AND(ISBLANK(E41),ISBLANK(M41),ISBLANK(S41),ISBLANK(Y41),ISBLANK(AE41),ISBLANK(AK41),ISBLANK(AQ41),ISBLANK(AW41),ISBLANK(BC41))</formula>
    </cfRule>
    <cfRule type="expression" dxfId="1" priority="138">
      <formula>IF(SUM(I41,O41,U41,AA41,AG41,AM41,AS41,AY41)=0,1,0)</formula>
    </cfRule>
    <cfRule type="cellIs" dxfId="2" priority="139" operator="greaterThan">
      <formula>SUM(I41,O41,U41,AA41,AG41,AM41,AS41,AY41)</formula>
    </cfRule>
    <cfRule type="cellIs" dxfId="3" priority="140" operator="greaterThan">
      <formula>SUM(IF(ISNUMBER(K41),J41,0),IF(ISNUMBER(Q41),P41,0),IF(ISNUMBER(W41),V41,0),IF(ISNUMBER(AC41),AB41,0),IF(ISNUMBER(AI41),AH41,0),IF(ISNUMBER(AO41),AN41,0),IF(ISNUMBER(AU41),AT41,0),IF(ISNUMBER(BA41),AZ41,0))</formula>
    </cfRule>
  </conditionalFormatting>
  <conditionalFormatting sqref="F42">
    <cfRule type="expression" dxfId="0" priority="141">
      <formula>AND(ISBLANK(E42),ISBLANK(M42),ISBLANK(S42),ISBLANK(Y42),ISBLANK(AE42),ISBLANK(AK42),ISBLANK(AQ42),ISBLANK(AW42),ISBLANK(BC42))</formula>
    </cfRule>
    <cfRule type="expression" dxfId="1" priority="142">
      <formula>IF(SUM(I42,O42,U42,AA42,AG42,AM42,AS42,AY42)=0,1,0)</formula>
    </cfRule>
    <cfRule type="cellIs" dxfId="2" priority="143" operator="greaterThan">
      <formula>SUM(I42,O42,U42,AA42,AG42,AM42,AS42,AY42)</formula>
    </cfRule>
    <cfRule type="cellIs" dxfId="3" priority="144" operator="greaterThan">
      <formula>SUM(IF(ISNUMBER(K42),J42,0),IF(ISNUMBER(Q42),P42,0),IF(ISNUMBER(W42),V42,0),IF(ISNUMBER(AC42),AB42,0),IF(ISNUMBER(AI42),AH42,0),IF(ISNUMBER(AO42),AN42,0),IF(ISNUMBER(AU42),AT42,0),IF(ISNUMBER(BA42),AZ42,0))</formula>
    </cfRule>
  </conditionalFormatting>
  <conditionalFormatting sqref="F43">
    <cfRule type="expression" dxfId="0" priority="145">
      <formula>AND(ISBLANK(E43),ISBLANK(M43),ISBLANK(S43),ISBLANK(Y43),ISBLANK(AE43),ISBLANK(AK43),ISBLANK(AQ43),ISBLANK(AW43),ISBLANK(BC43))</formula>
    </cfRule>
    <cfRule type="expression" dxfId="1" priority="146">
      <formula>IF(SUM(I43,O43,U43,AA43,AG43,AM43,AS43,AY43)=0,1,0)</formula>
    </cfRule>
    <cfRule type="cellIs" dxfId="2" priority="147" operator="greaterThan">
      <formula>SUM(I43,O43,U43,AA43,AG43,AM43,AS43,AY43)</formula>
    </cfRule>
    <cfRule type="cellIs" dxfId="3" priority="148" operator="greaterThan">
      <formula>SUM(IF(ISNUMBER(K43),J43,0),IF(ISNUMBER(Q43),P43,0),IF(ISNUMBER(W43),V43,0),IF(ISNUMBER(AC43),AB43,0),IF(ISNUMBER(AI43),AH43,0),IF(ISNUMBER(AO43),AN43,0),IF(ISNUMBER(AU43),AT43,0),IF(ISNUMBER(BA43),AZ43,0))</formula>
    </cfRule>
  </conditionalFormatting>
  <conditionalFormatting sqref="F44">
    <cfRule type="expression" dxfId="0" priority="149">
      <formula>AND(ISBLANK(E44),ISBLANK(M44),ISBLANK(S44),ISBLANK(Y44),ISBLANK(AE44),ISBLANK(AK44),ISBLANK(AQ44),ISBLANK(AW44),ISBLANK(BC44))</formula>
    </cfRule>
    <cfRule type="expression" dxfId="1" priority="150">
      <formula>IF(SUM(I44,O44,U44,AA44,AG44,AM44,AS44,AY44)=0,1,0)</formula>
    </cfRule>
    <cfRule type="cellIs" dxfId="2" priority="151" operator="greaterThan">
      <formula>SUM(I44,O44,U44,AA44,AG44,AM44,AS44,AY44)</formula>
    </cfRule>
    <cfRule type="cellIs" dxfId="3" priority="152" operator="greaterThan">
      <formula>SUM(IF(ISNUMBER(K44),J44,0),IF(ISNUMBER(Q44),P44,0),IF(ISNUMBER(W44),V44,0),IF(ISNUMBER(AC44),AB44,0),IF(ISNUMBER(AI44),AH44,0),IF(ISNUMBER(AO44),AN44,0),IF(ISNUMBER(AU44),AT44,0),IF(ISNUMBER(BA44),AZ44,0))</formula>
    </cfRule>
  </conditionalFormatting>
  <conditionalFormatting sqref="F45">
    <cfRule type="expression" dxfId="0" priority="153">
      <formula>AND(ISBLANK(E45),ISBLANK(M45),ISBLANK(S45),ISBLANK(Y45),ISBLANK(AE45),ISBLANK(AK45),ISBLANK(AQ45),ISBLANK(AW45),ISBLANK(BC45))</formula>
    </cfRule>
    <cfRule type="expression" dxfId="1" priority="154">
      <formula>IF(SUM(I45,O45,U45,AA45,AG45,AM45,AS45,AY45)=0,1,0)</formula>
    </cfRule>
    <cfRule type="cellIs" dxfId="2" priority="155" operator="greaterThan">
      <formula>SUM(I45,O45,U45,AA45,AG45,AM45,AS45,AY45)</formula>
    </cfRule>
    <cfRule type="cellIs" dxfId="3" priority="156" operator="greaterThan">
      <formula>SUM(IF(ISNUMBER(K45),J45,0),IF(ISNUMBER(Q45),P45,0),IF(ISNUMBER(W45),V45,0),IF(ISNUMBER(AC45),AB45,0),IF(ISNUMBER(AI45),AH45,0),IF(ISNUMBER(AO45),AN45,0),IF(ISNUMBER(AU45),AT45,0),IF(ISNUMBER(BA45),AZ45,0))</formula>
    </cfRule>
  </conditionalFormatting>
  <conditionalFormatting sqref="F46">
    <cfRule type="expression" dxfId="0" priority="157">
      <formula>AND(ISBLANK(E46),ISBLANK(M46),ISBLANK(S46),ISBLANK(Y46),ISBLANK(AE46),ISBLANK(AK46),ISBLANK(AQ46),ISBLANK(AW46),ISBLANK(BC46))</formula>
    </cfRule>
    <cfRule type="expression" dxfId="1" priority="158">
      <formula>IF(SUM(I46,O46,U46,AA46,AG46,AM46,AS46,AY46)=0,1,0)</formula>
    </cfRule>
    <cfRule type="cellIs" dxfId="2" priority="159" operator="greaterThan">
      <formula>SUM(I46,O46,U46,AA46,AG46,AM46,AS46,AY46)</formula>
    </cfRule>
    <cfRule type="cellIs" dxfId="3" priority="160" operator="greaterThan">
      <formula>SUM(IF(ISNUMBER(K46),J46,0),IF(ISNUMBER(Q46),P46,0),IF(ISNUMBER(W46),V46,0),IF(ISNUMBER(AC46),AB46,0),IF(ISNUMBER(AI46),AH46,0),IF(ISNUMBER(AO46),AN46,0),IF(ISNUMBER(AU46),AT46,0),IF(ISNUMBER(BA46),AZ46,0))</formula>
    </cfRule>
  </conditionalFormatting>
  <conditionalFormatting sqref="F47">
    <cfRule type="expression" dxfId="0" priority="161">
      <formula>AND(ISBLANK(E47),ISBLANK(M47),ISBLANK(S47),ISBLANK(Y47),ISBLANK(AE47),ISBLANK(AK47),ISBLANK(AQ47),ISBLANK(AW47),ISBLANK(BC47))</formula>
    </cfRule>
    <cfRule type="expression" dxfId="1" priority="162">
      <formula>IF(SUM(I47,O47,U47,AA47,AG47,AM47,AS47,AY47)=0,1,0)</formula>
    </cfRule>
    <cfRule type="cellIs" dxfId="2" priority="163" operator="greaterThan">
      <formula>SUM(I47,O47,U47,AA47,AG47,AM47,AS47,AY47)</formula>
    </cfRule>
    <cfRule type="cellIs" dxfId="3" priority="164" operator="greaterThan">
      <formula>SUM(IF(ISNUMBER(K47),J47,0),IF(ISNUMBER(Q47),P47,0),IF(ISNUMBER(W47),V47,0),IF(ISNUMBER(AC47),AB47,0),IF(ISNUMBER(AI47),AH47,0),IF(ISNUMBER(AO47),AN47,0),IF(ISNUMBER(AU47),AT47,0),IF(ISNUMBER(BA47),AZ47,0))</formula>
    </cfRule>
  </conditionalFormatting>
  <conditionalFormatting sqref="F48">
    <cfRule type="expression" dxfId="0" priority="165">
      <formula>AND(ISBLANK(E48),ISBLANK(M48),ISBLANK(S48),ISBLANK(Y48),ISBLANK(AE48),ISBLANK(AK48),ISBLANK(AQ48),ISBLANK(AW48),ISBLANK(BC48))</formula>
    </cfRule>
    <cfRule type="expression" dxfId="1" priority="166">
      <formula>IF(SUM(I48,O48,U48,AA48,AG48,AM48,AS48,AY48)=0,1,0)</formula>
    </cfRule>
    <cfRule type="cellIs" dxfId="2" priority="167" operator="greaterThan">
      <formula>SUM(I48,O48,U48,AA48,AG48,AM48,AS48,AY48)</formula>
    </cfRule>
    <cfRule type="cellIs" dxfId="3" priority="168" operator="greaterThan">
      <formula>SUM(IF(ISNUMBER(K48),J48,0),IF(ISNUMBER(Q48),P48,0),IF(ISNUMBER(W48),V48,0),IF(ISNUMBER(AC48),AB48,0),IF(ISNUMBER(AI48),AH48,0),IF(ISNUMBER(AO48),AN48,0),IF(ISNUMBER(AU48),AT48,0),IF(ISNUMBER(BA48),AZ48,0))</formula>
    </cfRule>
  </conditionalFormatting>
  <conditionalFormatting sqref="F49">
    <cfRule type="expression" dxfId="0" priority="169">
      <formula>AND(ISBLANK(E49),ISBLANK(M49),ISBLANK(S49),ISBLANK(Y49),ISBLANK(AE49),ISBLANK(AK49),ISBLANK(AQ49),ISBLANK(AW49),ISBLANK(BC49))</formula>
    </cfRule>
    <cfRule type="expression" dxfId="1" priority="170">
      <formula>IF(SUM(I49,O49,U49,AA49,AG49,AM49,AS49,AY49)=0,1,0)</formula>
    </cfRule>
    <cfRule type="cellIs" dxfId="2" priority="171" operator="greaterThan">
      <formula>SUM(I49,O49,U49,AA49,AG49,AM49,AS49,AY49)</formula>
    </cfRule>
    <cfRule type="cellIs" dxfId="3" priority="172" operator="greaterThan">
      <formula>SUM(IF(ISNUMBER(K49),J49,0),IF(ISNUMBER(Q49),P49,0),IF(ISNUMBER(W49),V49,0),IF(ISNUMBER(AC49),AB49,0),IF(ISNUMBER(AI49),AH49,0),IF(ISNUMBER(AO49),AN49,0),IF(ISNUMBER(AU49),AT49,0),IF(ISNUMBER(BA49),AZ49,0))</formula>
    </cfRule>
  </conditionalFormatting>
  <conditionalFormatting sqref="F50">
    <cfRule type="expression" dxfId="0" priority="173">
      <formula>AND(ISBLANK(E50),ISBLANK(M50),ISBLANK(S50),ISBLANK(Y50),ISBLANK(AE50),ISBLANK(AK50),ISBLANK(AQ50),ISBLANK(AW50),ISBLANK(BC50))</formula>
    </cfRule>
    <cfRule type="expression" dxfId="1" priority="174">
      <formula>IF(SUM(I50,O50,U50,AA50,AG50,AM50,AS50,AY50)=0,1,0)</formula>
    </cfRule>
    <cfRule type="cellIs" dxfId="2" priority="175" operator="greaterThan">
      <formula>SUM(I50,O50,U50,AA50,AG50,AM50,AS50,AY50)</formula>
    </cfRule>
    <cfRule type="cellIs" dxfId="3" priority="176" operator="greaterThan">
      <formula>SUM(IF(ISNUMBER(K50),J50,0),IF(ISNUMBER(Q50),P50,0),IF(ISNUMBER(W50),V50,0),IF(ISNUMBER(AC50),AB50,0),IF(ISNUMBER(AI50),AH50,0),IF(ISNUMBER(AO50),AN50,0),IF(ISNUMBER(AU50),AT50,0),IF(ISNUMBER(BA50),AZ50,0))</formula>
    </cfRule>
  </conditionalFormatting>
  <conditionalFormatting sqref="F51">
    <cfRule type="expression" dxfId="0" priority="177">
      <formula>AND(ISBLANK(E51),ISBLANK(M51),ISBLANK(S51),ISBLANK(Y51),ISBLANK(AE51),ISBLANK(AK51),ISBLANK(AQ51),ISBLANK(AW51),ISBLANK(BC51))</formula>
    </cfRule>
    <cfRule type="expression" dxfId="1" priority="178">
      <formula>IF(SUM(I51,O51,U51,AA51,AG51,AM51,AS51,AY51)=0,1,0)</formula>
    </cfRule>
    <cfRule type="cellIs" dxfId="2" priority="179" operator="greaterThan">
      <formula>SUM(I51,O51,U51,AA51,AG51,AM51,AS51,AY51)</formula>
    </cfRule>
    <cfRule type="cellIs" dxfId="3" priority="180" operator="greaterThan">
      <formula>SUM(IF(ISNUMBER(K51),J51,0),IF(ISNUMBER(Q51),P51,0),IF(ISNUMBER(W51),V51,0),IF(ISNUMBER(AC51),AB51,0),IF(ISNUMBER(AI51),AH51,0),IF(ISNUMBER(AO51),AN51,0),IF(ISNUMBER(AU51),AT51,0),IF(ISNUMBER(BA51),AZ51,0))</formula>
    </cfRule>
  </conditionalFormatting>
  <conditionalFormatting sqref="F52">
    <cfRule type="expression" dxfId="0" priority="181">
      <formula>AND(ISBLANK(E52),ISBLANK(M52),ISBLANK(S52),ISBLANK(Y52),ISBLANK(AE52),ISBLANK(AK52),ISBLANK(AQ52),ISBLANK(AW52),ISBLANK(BC52))</formula>
    </cfRule>
    <cfRule type="expression" dxfId="1" priority="182">
      <formula>IF(SUM(I52,O52,U52,AA52,AG52,AM52,AS52,AY52)=0,1,0)</formula>
    </cfRule>
    <cfRule type="cellIs" dxfId="2" priority="183" operator="greaterThan">
      <formula>SUM(I52,O52,U52,AA52,AG52,AM52,AS52,AY52)</formula>
    </cfRule>
    <cfRule type="cellIs" dxfId="3" priority="184" operator="greaterThan">
      <formula>SUM(IF(ISNUMBER(K52),J52,0),IF(ISNUMBER(Q52),P52,0),IF(ISNUMBER(W52),V52,0),IF(ISNUMBER(AC52),AB52,0),IF(ISNUMBER(AI52),AH52,0),IF(ISNUMBER(AO52),AN52,0),IF(ISNUMBER(AU52),AT52,0),IF(ISNUMBER(BA52),AZ52,0))</formula>
    </cfRule>
  </conditionalFormatting>
  <conditionalFormatting sqref="F53">
    <cfRule type="expression" dxfId="0" priority="185">
      <formula>AND(ISBLANK(E53),ISBLANK(M53),ISBLANK(S53),ISBLANK(Y53),ISBLANK(AE53),ISBLANK(AK53),ISBLANK(AQ53),ISBLANK(AW53),ISBLANK(BC53))</formula>
    </cfRule>
    <cfRule type="expression" dxfId="1" priority="186">
      <formula>IF(SUM(I53,O53,U53,AA53,AG53,AM53,AS53,AY53)=0,1,0)</formula>
    </cfRule>
    <cfRule type="cellIs" dxfId="2" priority="187" operator="greaterThan">
      <formula>SUM(I53,O53,U53,AA53,AG53,AM53,AS53,AY53)</formula>
    </cfRule>
    <cfRule type="cellIs" dxfId="3" priority="188" operator="greaterThan">
      <formula>SUM(IF(ISNUMBER(K53),J53,0),IF(ISNUMBER(Q53),P53,0),IF(ISNUMBER(W53),V53,0),IF(ISNUMBER(AC53),AB53,0),IF(ISNUMBER(AI53),AH53,0),IF(ISNUMBER(AO53),AN53,0),IF(ISNUMBER(AU53),AT53,0),IF(ISNUMBER(BA53),AZ53,0))</formula>
    </cfRule>
  </conditionalFormatting>
  <conditionalFormatting sqref="F54">
    <cfRule type="expression" dxfId="0" priority="189">
      <formula>AND(ISBLANK(E54),ISBLANK(M54),ISBLANK(S54),ISBLANK(Y54),ISBLANK(AE54),ISBLANK(AK54),ISBLANK(AQ54),ISBLANK(AW54),ISBLANK(BC54))</formula>
    </cfRule>
    <cfRule type="expression" dxfId="1" priority="190">
      <formula>IF(SUM(I54,O54,U54,AA54,AG54,AM54,AS54,AY54)=0,1,0)</formula>
    </cfRule>
    <cfRule type="cellIs" dxfId="2" priority="191" operator="greaterThan">
      <formula>SUM(I54,O54,U54,AA54,AG54,AM54,AS54,AY54)</formula>
    </cfRule>
    <cfRule type="cellIs" dxfId="3" priority="192" operator="greaterThan">
      <formula>SUM(IF(ISNUMBER(K54),J54,0),IF(ISNUMBER(Q54),P54,0),IF(ISNUMBER(W54),V54,0),IF(ISNUMBER(AC54),AB54,0),IF(ISNUMBER(AI54),AH54,0),IF(ISNUMBER(AO54),AN54,0),IF(ISNUMBER(AU54),AT54,0),IF(ISNUMBER(BA54),AZ54,0))</formula>
    </cfRule>
  </conditionalFormatting>
  <conditionalFormatting sqref="F55">
    <cfRule type="expression" dxfId="0" priority="193">
      <formula>AND(ISBLANK(E55),ISBLANK(M55),ISBLANK(S55),ISBLANK(Y55),ISBLANK(AE55),ISBLANK(AK55),ISBLANK(AQ55),ISBLANK(AW55),ISBLANK(BC55))</formula>
    </cfRule>
    <cfRule type="expression" dxfId="1" priority="194">
      <formula>IF(SUM(I55,O55,U55,AA55,AG55,AM55,AS55,AY55)=0,1,0)</formula>
    </cfRule>
    <cfRule type="cellIs" dxfId="2" priority="195" operator="greaterThan">
      <formula>SUM(I55,O55,U55,AA55,AG55,AM55,AS55,AY55)</formula>
    </cfRule>
    <cfRule type="cellIs" dxfId="3" priority="196" operator="greaterThan">
      <formula>SUM(IF(ISNUMBER(K55),J55,0),IF(ISNUMBER(Q55),P55,0),IF(ISNUMBER(W55),V55,0),IF(ISNUMBER(AC55),AB55,0),IF(ISNUMBER(AI55),AH55,0),IF(ISNUMBER(AO55),AN55,0),IF(ISNUMBER(AU55),AT55,0),IF(ISNUMBER(BA55),AZ55,0))</formula>
    </cfRule>
  </conditionalFormatting>
  <conditionalFormatting sqref="F56">
    <cfRule type="expression" dxfId="0" priority="197">
      <formula>AND(ISBLANK(E56),ISBLANK(M56),ISBLANK(S56),ISBLANK(Y56),ISBLANK(AE56),ISBLANK(AK56),ISBLANK(AQ56),ISBLANK(AW56),ISBLANK(BC56))</formula>
    </cfRule>
    <cfRule type="expression" dxfId="1" priority="198">
      <formula>IF(SUM(I56,O56,U56,AA56,AG56,AM56,AS56,AY56)=0,1,0)</formula>
    </cfRule>
    <cfRule type="cellIs" dxfId="2" priority="199" operator="greaterThan">
      <formula>SUM(I56,O56,U56,AA56,AG56,AM56,AS56,AY56)</formula>
    </cfRule>
    <cfRule type="cellIs" dxfId="3" priority="200" operator="greaterThan">
      <formula>SUM(IF(ISNUMBER(K56),J56,0),IF(ISNUMBER(Q56),P56,0),IF(ISNUMBER(W56),V56,0),IF(ISNUMBER(AC56),AB56,0),IF(ISNUMBER(AI56),AH56,0),IF(ISNUMBER(AO56),AN56,0),IF(ISNUMBER(AU56),AT56,0),IF(ISNUMBER(BA56),AZ56,0))</formula>
    </cfRule>
  </conditionalFormatting>
  <conditionalFormatting sqref="F57">
    <cfRule type="expression" dxfId="0" priority="201">
      <formula>AND(ISBLANK(E57),ISBLANK(M57),ISBLANK(S57),ISBLANK(Y57),ISBLANK(AE57),ISBLANK(AK57),ISBLANK(AQ57),ISBLANK(AW57),ISBLANK(BC57))</formula>
    </cfRule>
    <cfRule type="expression" dxfId="1" priority="202">
      <formula>IF(SUM(I57,O57,U57,AA57,AG57,AM57,AS57,AY57)=0,1,0)</formula>
    </cfRule>
    <cfRule type="cellIs" dxfId="2" priority="203" operator="greaterThan">
      <formula>SUM(I57,O57,U57,AA57,AG57,AM57,AS57,AY57)</formula>
    </cfRule>
    <cfRule type="cellIs" dxfId="3" priority="204" operator="greaterThan">
      <formula>SUM(IF(ISNUMBER(K57),J57,0),IF(ISNUMBER(Q57),P57,0),IF(ISNUMBER(W57),V57,0),IF(ISNUMBER(AC57),AB57,0),IF(ISNUMBER(AI57),AH57,0),IF(ISNUMBER(AO57),AN57,0),IF(ISNUMBER(AU57),AT57,0),IF(ISNUMBER(BA57),AZ57,0))</formula>
    </cfRule>
  </conditionalFormatting>
  <conditionalFormatting sqref="F58">
    <cfRule type="expression" dxfId="0" priority="205">
      <formula>AND(ISBLANK(E58),ISBLANK(M58),ISBLANK(S58),ISBLANK(Y58),ISBLANK(AE58),ISBLANK(AK58),ISBLANK(AQ58),ISBLANK(AW58),ISBLANK(BC58))</formula>
    </cfRule>
    <cfRule type="expression" dxfId="1" priority="206">
      <formula>IF(SUM(I58,O58,U58,AA58,AG58,AM58,AS58,AY58)=0,1,0)</formula>
    </cfRule>
    <cfRule type="cellIs" dxfId="2" priority="207" operator="greaterThan">
      <formula>SUM(I58,O58,U58,AA58,AG58,AM58,AS58,AY58)</formula>
    </cfRule>
    <cfRule type="cellIs" dxfId="3" priority="208" operator="greaterThan">
      <formula>SUM(IF(ISNUMBER(K58),J58,0),IF(ISNUMBER(Q58),P58,0),IF(ISNUMBER(W58),V58,0),IF(ISNUMBER(AC58),AB58,0),IF(ISNUMBER(AI58),AH58,0),IF(ISNUMBER(AO58),AN58,0),IF(ISNUMBER(AU58),AT58,0),IF(ISNUMBER(BA58),AZ58,0))</formula>
    </cfRule>
  </conditionalFormatting>
  <conditionalFormatting sqref="F59">
    <cfRule type="expression" dxfId="0" priority="209">
      <formula>AND(ISBLANK(E59),ISBLANK(M59),ISBLANK(S59),ISBLANK(Y59),ISBLANK(AE59),ISBLANK(AK59),ISBLANK(AQ59),ISBLANK(AW59),ISBLANK(BC59))</formula>
    </cfRule>
    <cfRule type="expression" dxfId="1" priority="210">
      <formula>IF(SUM(I59,O59,U59,AA59,AG59,AM59,AS59,AY59)=0,1,0)</formula>
    </cfRule>
    <cfRule type="cellIs" dxfId="2" priority="211" operator="greaterThan">
      <formula>SUM(I59,O59,U59,AA59,AG59,AM59,AS59,AY59)</formula>
    </cfRule>
    <cfRule type="cellIs" dxfId="3" priority="212" operator="greaterThan">
      <formula>SUM(IF(ISNUMBER(K59),J59,0),IF(ISNUMBER(Q59),P59,0),IF(ISNUMBER(W59),V59,0),IF(ISNUMBER(AC59),AB59,0),IF(ISNUMBER(AI59),AH59,0),IF(ISNUMBER(AO59),AN59,0),IF(ISNUMBER(AU59),AT59,0),IF(ISNUMBER(BA59),AZ59,0))</formula>
    </cfRule>
  </conditionalFormatting>
  <conditionalFormatting sqref="F60">
    <cfRule type="expression" dxfId="0" priority="213">
      <formula>AND(ISBLANK(E60),ISBLANK(M60),ISBLANK(S60),ISBLANK(Y60),ISBLANK(AE60),ISBLANK(AK60),ISBLANK(AQ60),ISBLANK(AW60),ISBLANK(BC60))</formula>
    </cfRule>
    <cfRule type="expression" dxfId="1" priority="214">
      <formula>IF(SUM(I60,O60,U60,AA60,AG60,AM60,AS60,AY60)=0,1,0)</formula>
    </cfRule>
    <cfRule type="cellIs" dxfId="2" priority="215" operator="greaterThan">
      <formula>SUM(I60,O60,U60,AA60,AG60,AM60,AS60,AY60)</formula>
    </cfRule>
    <cfRule type="cellIs" dxfId="3" priority="216" operator="greaterThan">
      <formula>SUM(IF(ISNUMBER(K60),J60,0),IF(ISNUMBER(Q60),P60,0),IF(ISNUMBER(W60),V60,0),IF(ISNUMBER(AC60),AB60,0),IF(ISNUMBER(AI60),AH60,0),IF(ISNUMBER(AO60),AN60,0),IF(ISNUMBER(AU60),AT60,0),IF(ISNUMBER(BA60),AZ60,0))</formula>
    </cfRule>
  </conditionalFormatting>
  <conditionalFormatting sqref="F61">
    <cfRule type="expression" dxfId="0" priority="217">
      <formula>AND(ISBLANK(E61),ISBLANK(M61),ISBLANK(S61),ISBLANK(Y61),ISBLANK(AE61),ISBLANK(AK61),ISBLANK(AQ61),ISBLANK(AW61),ISBLANK(BC61))</formula>
    </cfRule>
    <cfRule type="expression" dxfId="1" priority="218">
      <formula>IF(SUM(I61,O61,U61,AA61,AG61,AM61,AS61,AY61)=0,1,0)</formula>
    </cfRule>
    <cfRule type="cellIs" dxfId="2" priority="219" operator="greaterThan">
      <formula>SUM(I61,O61,U61,AA61,AG61,AM61,AS61,AY61)</formula>
    </cfRule>
    <cfRule type="cellIs" dxfId="3" priority="220" operator="greaterThan">
      <formula>SUM(IF(ISNUMBER(K61),J61,0),IF(ISNUMBER(Q61),P61,0),IF(ISNUMBER(W61),V61,0),IF(ISNUMBER(AC61),AB61,0),IF(ISNUMBER(AI61),AH61,0),IF(ISNUMBER(AO61),AN61,0),IF(ISNUMBER(AU61),AT61,0),IF(ISNUMBER(BA61),AZ61,0))</formula>
    </cfRule>
  </conditionalFormatting>
  <conditionalFormatting sqref="F62">
    <cfRule type="expression" dxfId="0" priority="221">
      <formula>AND(ISBLANK(E62),ISBLANK(M62),ISBLANK(S62),ISBLANK(Y62),ISBLANK(AE62),ISBLANK(AK62),ISBLANK(AQ62),ISBLANK(AW62),ISBLANK(BC62))</formula>
    </cfRule>
    <cfRule type="expression" dxfId="1" priority="222">
      <formula>IF(SUM(I62,O62,U62,AA62,AG62,AM62,AS62,AY62)=0,1,0)</formula>
    </cfRule>
    <cfRule type="cellIs" dxfId="2" priority="223" operator="greaterThan">
      <formula>SUM(I62,O62,U62,AA62,AG62,AM62,AS62,AY62)</formula>
    </cfRule>
    <cfRule type="cellIs" dxfId="3" priority="224" operator="greaterThan">
      <formula>SUM(IF(ISNUMBER(K62),J62,0),IF(ISNUMBER(Q62),P62,0),IF(ISNUMBER(W62),V62,0),IF(ISNUMBER(AC62),AB62,0),IF(ISNUMBER(AI62),AH62,0),IF(ISNUMBER(AO62),AN62,0),IF(ISNUMBER(AU62),AT62,0),IF(ISNUMBER(BA62),AZ62,0))</formula>
    </cfRule>
  </conditionalFormatting>
  <conditionalFormatting sqref="F63">
    <cfRule type="expression" dxfId="0" priority="225">
      <formula>AND(ISBLANK(E63),ISBLANK(M63),ISBLANK(S63),ISBLANK(Y63),ISBLANK(AE63),ISBLANK(AK63),ISBLANK(AQ63),ISBLANK(AW63),ISBLANK(BC63))</formula>
    </cfRule>
    <cfRule type="expression" dxfId="1" priority="226">
      <formula>IF(SUM(I63,O63,U63,AA63,AG63,AM63,AS63,AY63)=0,1,0)</formula>
    </cfRule>
    <cfRule type="cellIs" dxfId="2" priority="227" operator="greaterThan">
      <formula>SUM(I63,O63,U63,AA63,AG63,AM63,AS63,AY63)</formula>
    </cfRule>
    <cfRule type="cellIs" dxfId="3" priority="228" operator="greaterThan">
      <formula>SUM(IF(ISNUMBER(K63),J63,0),IF(ISNUMBER(Q63),P63,0),IF(ISNUMBER(W63),V63,0),IF(ISNUMBER(AC63),AB63,0),IF(ISNUMBER(AI63),AH63,0),IF(ISNUMBER(AO63),AN63,0),IF(ISNUMBER(AU63),AT63,0),IF(ISNUMBER(BA63),AZ63,0))</formula>
    </cfRule>
  </conditionalFormatting>
  <conditionalFormatting sqref="F64">
    <cfRule type="expression" dxfId="0" priority="229">
      <formula>AND(ISBLANK(E64),ISBLANK(M64),ISBLANK(S64),ISBLANK(Y64),ISBLANK(AE64),ISBLANK(AK64),ISBLANK(AQ64),ISBLANK(AW64),ISBLANK(BC64))</formula>
    </cfRule>
    <cfRule type="expression" dxfId="1" priority="230">
      <formula>IF(SUM(I64,O64,U64,AA64,AG64,AM64,AS64,AY64)=0,1,0)</formula>
    </cfRule>
    <cfRule type="cellIs" dxfId="2" priority="231" operator="greaterThan">
      <formula>SUM(I64,O64,U64,AA64,AG64,AM64,AS64,AY64)</formula>
    </cfRule>
    <cfRule type="cellIs" dxfId="3" priority="232" operator="greaterThan">
      <formula>SUM(IF(ISNUMBER(K64),J64,0),IF(ISNUMBER(Q64),P64,0),IF(ISNUMBER(W64),V64,0),IF(ISNUMBER(AC64),AB64,0),IF(ISNUMBER(AI64),AH64,0),IF(ISNUMBER(AO64),AN64,0),IF(ISNUMBER(AU64),AT64,0),IF(ISNUMBER(BA64),AZ64,0))</formula>
    </cfRule>
  </conditionalFormatting>
  <conditionalFormatting sqref="F65">
    <cfRule type="expression" dxfId="0" priority="233">
      <formula>AND(ISBLANK(E65),ISBLANK(M65),ISBLANK(S65),ISBLANK(Y65),ISBLANK(AE65),ISBLANK(AK65),ISBLANK(AQ65),ISBLANK(AW65),ISBLANK(BC65))</formula>
    </cfRule>
    <cfRule type="expression" dxfId="1" priority="234">
      <formula>IF(SUM(I65,O65,U65,AA65,AG65,AM65,AS65,AY65)=0,1,0)</formula>
    </cfRule>
    <cfRule type="cellIs" dxfId="2" priority="235" operator="greaterThan">
      <formula>SUM(I65,O65,U65,AA65,AG65,AM65,AS65,AY65)</formula>
    </cfRule>
    <cfRule type="cellIs" dxfId="3" priority="236" operator="greaterThan">
      <formula>SUM(IF(ISNUMBER(K65),J65,0),IF(ISNUMBER(Q65),P65,0),IF(ISNUMBER(W65),V65,0),IF(ISNUMBER(AC65),AB65,0),IF(ISNUMBER(AI65),AH65,0),IF(ISNUMBER(AO65),AN65,0),IF(ISNUMBER(AU65),AT65,0),IF(ISNUMBER(BA65),AZ65,0))</formula>
    </cfRule>
  </conditionalFormatting>
  <conditionalFormatting sqref="F66">
    <cfRule type="expression" dxfId="0" priority="237">
      <formula>AND(ISBLANK(E66),ISBLANK(M66),ISBLANK(S66),ISBLANK(Y66),ISBLANK(AE66),ISBLANK(AK66),ISBLANK(AQ66),ISBLANK(AW66),ISBLANK(BC66))</formula>
    </cfRule>
    <cfRule type="expression" dxfId="1" priority="238">
      <formula>IF(SUM(I66,O66,U66,AA66,AG66,AM66,AS66,AY66)=0,1,0)</formula>
    </cfRule>
    <cfRule type="cellIs" dxfId="2" priority="239" operator="greaterThan">
      <formula>SUM(I66,O66,U66,AA66,AG66,AM66,AS66,AY66)</formula>
    </cfRule>
    <cfRule type="cellIs" dxfId="3" priority="240" operator="greaterThan">
      <formula>SUM(IF(ISNUMBER(K66),J66,0),IF(ISNUMBER(Q66),P66,0),IF(ISNUMBER(W66),V66,0),IF(ISNUMBER(AC66),AB66,0),IF(ISNUMBER(AI66),AH66,0),IF(ISNUMBER(AO66),AN66,0),IF(ISNUMBER(AU66),AT66,0),IF(ISNUMBER(BA66),AZ66,0))</formula>
    </cfRule>
  </conditionalFormatting>
  <conditionalFormatting sqref="F67">
    <cfRule type="expression" dxfId="0" priority="241">
      <formula>AND(ISBLANK(E67),ISBLANK(M67),ISBLANK(S67),ISBLANK(Y67),ISBLANK(AE67),ISBLANK(AK67),ISBLANK(AQ67),ISBLANK(AW67),ISBLANK(BC67))</formula>
    </cfRule>
    <cfRule type="expression" dxfId="1" priority="242">
      <formula>IF(SUM(I67,O67,U67,AA67,AG67,AM67,AS67,AY67)=0,1,0)</formula>
    </cfRule>
    <cfRule type="cellIs" dxfId="2" priority="243" operator="greaterThan">
      <formula>SUM(I67,O67,U67,AA67,AG67,AM67,AS67,AY67)</formula>
    </cfRule>
    <cfRule type="cellIs" dxfId="3" priority="244" operator="greaterThan">
      <formula>SUM(IF(ISNUMBER(K67),J67,0),IF(ISNUMBER(Q67),P67,0),IF(ISNUMBER(W67),V67,0),IF(ISNUMBER(AC67),AB67,0),IF(ISNUMBER(AI67),AH67,0),IF(ISNUMBER(AO67),AN67,0),IF(ISNUMBER(AU67),AT67,0),IF(ISNUMBER(BA67),AZ67,0))</formula>
    </cfRule>
  </conditionalFormatting>
  <conditionalFormatting sqref="F68">
    <cfRule type="expression" dxfId="0" priority="245">
      <formula>AND(ISBLANK(E68),ISBLANK(M68),ISBLANK(S68),ISBLANK(Y68),ISBLANK(AE68),ISBLANK(AK68),ISBLANK(AQ68),ISBLANK(AW68),ISBLANK(BC68))</formula>
    </cfRule>
    <cfRule type="expression" dxfId="1" priority="246">
      <formula>IF(SUM(I68,O68,U68,AA68,AG68,AM68,AS68,AY68)=0,1,0)</formula>
    </cfRule>
    <cfRule type="cellIs" dxfId="2" priority="247" operator="greaterThan">
      <formula>SUM(I68,O68,U68,AA68,AG68,AM68,AS68,AY68)</formula>
    </cfRule>
    <cfRule type="cellIs" dxfId="3" priority="248" operator="greaterThan">
      <formula>SUM(IF(ISNUMBER(K68),J68,0),IF(ISNUMBER(Q68),P68,0),IF(ISNUMBER(W68),V68,0),IF(ISNUMBER(AC68),AB68,0),IF(ISNUMBER(AI68),AH68,0),IF(ISNUMBER(AO68),AN68,0),IF(ISNUMBER(AU68),AT68,0),IF(ISNUMBER(BA68),AZ68,0))</formula>
    </cfRule>
  </conditionalFormatting>
  <conditionalFormatting sqref="F69">
    <cfRule type="expression" dxfId="0" priority="249">
      <formula>AND(ISBLANK(E69),ISBLANK(M69),ISBLANK(S69),ISBLANK(Y69),ISBLANK(AE69),ISBLANK(AK69),ISBLANK(AQ69),ISBLANK(AW69),ISBLANK(BC69))</formula>
    </cfRule>
    <cfRule type="expression" dxfId="1" priority="250">
      <formula>IF(SUM(I69,O69,U69,AA69,AG69,AM69,AS69,AY69)=0,1,0)</formula>
    </cfRule>
    <cfRule type="cellIs" dxfId="2" priority="251" operator="greaterThan">
      <formula>SUM(I69,O69,U69,AA69,AG69,AM69,AS69,AY69)</formula>
    </cfRule>
    <cfRule type="cellIs" dxfId="3" priority="252" operator="greaterThan">
      <formula>SUM(IF(ISNUMBER(K69),J69,0),IF(ISNUMBER(Q69),P69,0),IF(ISNUMBER(W69),V69,0),IF(ISNUMBER(AC69),AB69,0),IF(ISNUMBER(AI69),AH69,0),IF(ISNUMBER(AO69),AN69,0),IF(ISNUMBER(AU69),AT69,0),IF(ISNUMBER(BA69),AZ69,0))</formula>
    </cfRule>
  </conditionalFormatting>
  <conditionalFormatting sqref="F7">
    <cfRule type="expression" dxfId="0" priority="1">
      <formula>AND(ISBLANK(E7),ISBLANK(M7),ISBLANK(S7),ISBLANK(Y7),ISBLANK(AE7),ISBLANK(AK7),ISBLANK(AQ7),ISBLANK(AW7),ISBLANK(BC7))</formula>
    </cfRule>
    <cfRule type="expression" dxfId="1" priority="2">
      <formula>IF(SUM(I7,O7,U7,AA7,AG7,AM7,AS7,AY7)=0,1,0)</formula>
    </cfRule>
    <cfRule type="cellIs" dxfId="2" priority="3" operator="greaterThan">
      <formula>SUM(I7,O7,U7,AA7,AG7,AM7,AS7,AY7)</formula>
    </cfRule>
    <cfRule type="cellIs" dxfId="3" priority="4" operator="greaterThan">
      <formula>SUM(IF(ISNUMBER(K7),J7,0),IF(ISNUMBER(Q7),P7,0),IF(ISNUMBER(W7),V7,0),IF(ISNUMBER(AC7),AB7,0),IF(ISNUMBER(AI7),AH7,0),IF(ISNUMBER(AO7),AN7,0),IF(ISNUMBER(AU7),AT7,0),IF(ISNUMBER(BA7),AZ7,0))</formula>
    </cfRule>
  </conditionalFormatting>
  <conditionalFormatting sqref="F70">
    <cfRule type="expression" dxfId="0" priority="253">
      <formula>AND(ISBLANK(E70),ISBLANK(M70),ISBLANK(S70),ISBLANK(Y70),ISBLANK(AE70),ISBLANK(AK70),ISBLANK(AQ70),ISBLANK(AW70),ISBLANK(BC70))</formula>
    </cfRule>
    <cfRule type="expression" dxfId="1" priority="254">
      <formula>IF(SUM(I70,O70,U70,AA70,AG70,AM70,AS70,AY70)=0,1,0)</formula>
    </cfRule>
    <cfRule type="cellIs" dxfId="2" priority="255" operator="greaterThan">
      <formula>SUM(I70,O70,U70,AA70,AG70,AM70,AS70,AY70)</formula>
    </cfRule>
    <cfRule type="cellIs" dxfId="3" priority="256" operator="greaterThan">
      <formula>SUM(IF(ISNUMBER(K70),J70,0),IF(ISNUMBER(Q70),P70,0),IF(ISNUMBER(W70),V70,0),IF(ISNUMBER(AC70),AB70,0),IF(ISNUMBER(AI70),AH70,0),IF(ISNUMBER(AO70),AN70,0),IF(ISNUMBER(AU70),AT70,0),IF(ISNUMBER(BA70),AZ70,0))</formula>
    </cfRule>
  </conditionalFormatting>
  <conditionalFormatting sqref="F71">
    <cfRule type="expression" dxfId="0" priority="257">
      <formula>AND(ISBLANK(E71),ISBLANK(M71),ISBLANK(S71),ISBLANK(Y71),ISBLANK(AE71),ISBLANK(AK71),ISBLANK(AQ71),ISBLANK(AW71),ISBLANK(BC71))</formula>
    </cfRule>
    <cfRule type="expression" dxfId="1" priority="258">
      <formula>IF(SUM(I71,O71,U71,AA71,AG71,AM71,AS71,AY71)=0,1,0)</formula>
    </cfRule>
    <cfRule type="cellIs" dxfId="2" priority="259" operator="greaterThan">
      <formula>SUM(I71,O71,U71,AA71,AG71,AM71,AS71,AY71)</formula>
    </cfRule>
    <cfRule type="cellIs" dxfId="3" priority="260" operator="greaterThan">
      <formula>SUM(IF(ISNUMBER(K71),J71,0),IF(ISNUMBER(Q71),P71,0),IF(ISNUMBER(W71),V71,0),IF(ISNUMBER(AC71),AB71,0),IF(ISNUMBER(AI71),AH71,0),IF(ISNUMBER(AO71),AN71,0),IF(ISNUMBER(AU71),AT71,0),IF(ISNUMBER(BA71),AZ71,0))</formula>
    </cfRule>
  </conditionalFormatting>
  <conditionalFormatting sqref="F72">
    <cfRule type="expression" dxfId="0" priority="261">
      <formula>AND(ISBLANK(E72),ISBLANK(M72),ISBLANK(S72),ISBLANK(Y72),ISBLANK(AE72),ISBLANK(AK72),ISBLANK(AQ72),ISBLANK(AW72),ISBLANK(BC72))</formula>
    </cfRule>
    <cfRule type="expression" dxfId="1" priority="262">
      <formula>IF(SUM(I72,O72,U72,AA72,AG72,AM72,AS72,AY72)=0,1,0)</formula>
    </cfRule>
    <cfRule type="cellIs" dxfId="2" priority="263" operator="greaterThan">
      <formula>SUM(I72,O72,U72,AA72,AG72,AM72,AS72,AY72)</formula>
    </cfRule>
    <cfRule type="cellIs" dxfId="3" priority="264" operator="greaterThan">
      <formula>SUM(IF(ISNUMBER(K72),J72,0),IF(ISNUMBER(Q72),P72,0),IF(ISNUMBER(W72),V72,0),IF(ISNUMBER(AC72),AB72,0),IF(ISNUMBER(AI72),AH72,0),IF(ISNUMBER(AO72),AN72,0),IF(ISNUMBER(AU72),AT72,0),IF(ISNUMBER(BA72),AZ72,0))</formula>
    </cfRule>
  </conditionalFormatting>
  <conditionalFormatting sqref="F73">
    <cfRule type="expression" dxfId="0" priority="265">
      <formula>AND(ISBLANK(E73),ISBLANK(M73),ISBLANK(S73),ISBLANK(Y73),ISBLANK(AE73),ISBLANK(AK73),ISBLANK(AQ73),ISBLANK(AW73),ISBLANK(BC73))</formula>
    </cfRule>
    <cfRule type="expression" dxfId="1" priority="266">
      <formula>IF(SUM(I73,O73,U73,AA73,AG73,AM73,AS73,AY73)=0,1,0)</formula>
    </cfRule>
    <cfRule type="cellIs" dxfId="2" priority="267" operator="greaterThan">
      <formula>SUM(I73,O73,U73,AA73,AG73,AM73,AS73,AY73)</formula>
    </cfRule>
    <cfRule type="cellIs" dxfId="3" priority="268" operator="greaterThan">
      <formula>SUM(IF(ISNUMBER(K73),J73,0),IF(ISNUMBER(Q73),P73,0),IF(ISNUMBER(W73),V73,0),IF(ISNUMBER(AC73),AB73,0),IF(ISNUMBER(AI73),AH73,0),IF(ISNUMBER(AO73),AN73,0),IF(ISNUMBER(AU73),AT73,0),IF(ISNUMBER(BA73),AZ73,0))</formula>
    </cfRule>
  </conditionalFormatting>
  <conditionalFormatting sqref="F74">
    <cfRule type="expression" dxfId="0" priority="269">
      <formula>AND(ISBLANK(E74),ISBLANK(M74),ISBLANK(S74),ISBLANK(Y74),ISBLANK(AE74),ISBLANK(AK74),ISBLANK(AQ74),ISBLANK(AW74),ISBLANK(BC74))</formula>
    </cfRule>
    <cfRule type="expression" dxfId="1" priority="270">
      <formula>IF(SUM(I74,O74,U74,AA74,AG74,AM74,AS74,AY74)=0,1,0)</formula>
    </cfRule>
    <cfRule type="cellIs" dxfId="2" priority="271" operator="greaterThan">
      <formula>SUM(I74,O74,U74,AA74,AG74,AM74,AS74,AY74)</formula>
    </cfRule>
    <cfRule type="cellIs" dxfId="3" priority="272" operator="greaterThan">
      <formula>SUM(IF(ISNUMBER(K74),J74,0),IF(ISNUMBER(Q74),P74,0),IF(ISNUMBER(W74),V74,0),IF(ISNUMBER(AC74),AB74,0),IF(ISNUMBER(AI74),AH74,0),IF(ISNUMBER(AO74),AN74,0),IF(ISNUMBER(AU74),AT74,0),IF(ISNUMBER(BA74),AZ74,0))</formula>
    </cfRule>
  </conditionalFormatting>
  <conditionalFormatting sqref="F75">
    <cfRule type="expression" dxfId="0" priority="273">
      <formula>AND(ISBLANK(E75),ISBLANK(M75),ISBLANK(S75),ISBLANK(Y75),ISBLANK(AE75),ISBLANK(AK75),ISBLANK(AQ75),ISBLANK(AW75),ISBLANK(BC75))</formula>
    </cfRule>
    <cfRule type="expression" dxfId="1" priority="274">
      <formula>IF(SUM(I75,O75,U75,AA75,AG75,AM75,AS75,AY75)=0,1,0)</formula>
    </cfRule>
    <cfRule type="cellIs" dxfId="2" priority="275" operator="greaterThan">
      <formula>SUM(I75,O75,U75,AA75,AG75,AM75,AS75,AY75)</formula>
    </cfRule>
    <cfRule type="cellIs" dxfId="3" priority="276" operator="greaterThan">
      <formula>SUM(IF(ISNUMBER(K75),J75,0),IF(ISNUMBER(Q75),P75,0),IF(ISNUMBER(W75),V75,0),IF(ISNUMBER(AC75),AB75,0),IF(ISNUMBER(AI75),AH75,0),IF(ISNUMBER(AO75),AN75,0),IF(ISNUMBER(AU75),AT75,0),IF(ISNUMBER(BA75),AZ75,0))</formula>
    </cfRule>
  </conditionalFormatting>
  <conditionalFormatting sqref="F76">
    <cfRule type="expression" dxfId="0" priority="277">
      <formula>AND(ISBLANK(E76),ISBLANK(M76),ISBLANK(S76),ISBLANK(Y76),ISBLANK(AE76),ISBLANK(AK76),ISBLANK(AQ76),ISBLANK(AW76),ISBLANK(BC76))</formula>
    </cfRule>
    <cfRule type="expression" dxfId="1" priority="278">
      <formula>IF(SUM(I76,O76,U76,AA76,AG76,AM76,AS76,AY76)=0,1,0)</formula>
    </cfRule>
    <cfRule type="cellIs" dxfId="2" priority="279" operator="greaterThan">
      <formula>SUM(I76,O76,U76,AA76,AG76,AM76,AS76,AY76)</formula>
    </cfRule>
    <cfRule type="cellIs" dxfId="3" priority="280" operator="greaterThan">
      <formula>SUM(IF(ISNUMBER(K76),J76,0),IF(ISNUMBER(Q76),P76,0),IF(ISNUMBER(W76),V76,0),IF(ISNUMBER(AC76),AB76,0),IF(ISNUMBER(AI76),AH76,0),IF(ISNUMBER(AO76),AN76,0),IF(ISNUMBER(AU76),AT76,0),IF(ISNUMBER(BA76),AZ76,0))</formula>
    </cfRule>
  </conditionalFormatting>
  <conditionalFormatting sqref="F77">
    <cfRule type="expression" dxfId="0" priority="281">
      <formula>AND(ISBLANK(E77),ISBLANK(M77),ISBLANK(S77),ISBLANK(Y77),ISBLANK(AE77),ISBLANK(AK77),ISBLANK(AQ77),ISBLANK(AW77),ISBLANK(BC77))</formula>
    </cfRule>
    <cfRule type="expression" dxfId="1" priority="282">
      <formula>IF(SUM(I77,O77,U77,AA77,AG77,AM77,AS77,AY77)=0,1,0)</formula>
    </cfRule>
    <cfRule type="cellIs" dxfId="2" priority="283" operator="greaterThan">
      <formula>SUM(I77,O77,U77,AA77,AG77,AM77,AS77,AY77)</formula>
    </cfRule>
    <cfRule type="cellIs" dxfId="3" priority="284" operator="greaterThan">
      <formula>SUM(IF(ISNUMBER(K77),J77,0),IF(ISNUMBER(Q77),P77,0),IF(ISNUMBER(W77),V77,0),IF(ISNUMBER(AC77),AB77,0),IF(ISNUMBER(AI77),AH77,0),IF(ISNUMBER(AO77),AN77,0),IF(ISNUMBER(AU77),AT77,0),IF(ISNUMBER(BA77),AZ77,0))</formula>
    </cfRule>
  </conditionalFormatting>
  <conditionalFormatting sqref="F78">
    <cfRule type="expression" dxfId="0" priority="285">
      <formula>AND(ISBLANK(E78),ISBLANK(M78),ISBLANK(S78),ISBLANK(Y78),ISBLANK(AE78),ISBLANK(AK78),ISBLANK(AQ78),ISBLANK(AW78),ISBLANK(BC78))</formula>
    </cfRule>
    <cfRule type="expression" dxfId="1" priority="286">
      <formula>IF(SUM(I78,O78,U78,AA78,AG78,AM78,AS78,AY78)=0,1,0)</formula>
    </cfRule>
    <cfRule type="cellIs" dxfId="2" priority="287" operator="greaterThan">
      <formula>SUM(I78,O78,U78,AA78,AG78,AM78,AS78,AY78)</formula>
    </cfRule>
    <cfRule type="cellIs" dxfId="3" priority="288" operator="greaterThan">
      <formula>SUM(IF(ISNUMBER(K78),J78,0),IF(ISNUMBER(Q78),P78,0),IF(ISNUMBER(W78),V78,0),IF(ISNUMBER(AC78),AB78,0),IF(ISNUMBER(AI78),AH78,0),IF(ISNUMBER(AO78),AN78,0),IF(ISNUMBER(AU78),AT78,0),IF(ISNUMBER(BA78),AZ78,0))</formula>
    </cfRule>
  </conditionalFormatting>
  <conditionalFormatting sqref="F79">
    <cfRule type="expression" dxfId="0" priority="289">
      <formula>AND(ISBLANK(E79),ISBLANK(M79),ISBLANK(S79),ISBLANK(Y79),ISBLANK(AE79),ISBLANK(AK79),ISBLANK(AQ79),ISBLANK(AW79),ISBLANK(BC79))</formula>
    </cfRule>
    <cfRule type="expression" dxfId="1" priority="290">
      <formula>IF(SUM(I79,O79,U79,AA79,AG79,AM79,AS79,AY79)=0,1,0)</formula>
    </cfRule>
    <cfRule type="cellIs" dxfId="2" priority="291" operator="greaterThan">
      <formula>SUM(I79,O79,U79,AA79,AG79,AM79,AS79,AY79)</formula>
    </cfRule>
    <cfRule type="cellIs" dxfId="3" priority="292" operator="greaterThan">
      <formula>SUM(IF(ISNUMBER(K79),J79,0),IF(ISNUMBER(Q79),P79,0),IF(ISNUMBER(W79),V79,0),IF(ISNUMBER(AC79),AB79,0),IF(ISNUMBER(AI79),AH79,0),IF(ISNUMBER(AO79),AN79,0),IF(ISNUMBER(AU79),AT79,0),IF(ISNUMBER(BA79),AZ79,0))</formula>
    </cfRule>
  </conditionalFormatting>
  <conditionalFormatting sqref="F8">
    <cfRule type="expression" dxfId="0" priority="5">
      <formula>AND(ISBLANK(E8),ISBLANK(M8),ISBLANK(S8),ISBLANK(Y8),ISBLANK(AE8),ISBLANK(AK8),ISBLANK(AQ8),ISBLANK(AW8),ISBLANK(BC8))</formula>
    </cfRule>
    <cfRule type="expression" dxfId="1" priority="6">
      <formula>IF(SUM(I8,O8,U8,AA8,AG8,AM8,AS8,AY8)=0,1,0)</formula>
    </cfRule>
    <cfRule type="cellIs" dxfId="2" priority="7" operator="greaterThan">
      <formula>SUM(I8,O8,U8,AA8,AG8,AM8,AS8,AY8)</formula>
    </cfRule>
    <cfRule type="cellIs" dxfId="3" priority="8" operator="greaterThan">
      <formula>SUM(IF(ISNUMBER(K8),J8,0),IF(ISNUMBER(Q8),P8,0),IF(ISNUMBER(W8),V8,0),IF(ISNUMBER(AC8),AB8,0),IF(ISNUMBER(AI8),AH8,0),IF(ISNUMBER(AO8),AN8,0),IF(ISNUMBER(AU8),AT8,0),IF(ISNUMBER(BA8),AZ8,0))</formula>
    </cfRule>
  </conditionalFormatting>
  <conditionalFormatting sqref="F80">
    <cfRule type="expression" dxfId="0" priority="293">
      <formula>AND(ISBLANK(E80),ISBLANK(M80),ISBLANK(S80),ISBLANK(Y80),ISBLANK(AE80),ISBLANK(AK80),ISBLANK(AQ80),ISBLANK(AW80),ISBLANK(BC80))</formula>
    </cfRule>
    <cfRule type="expression" dxfId="1" priority="294">
      <formula>IF(SUM(I80,O80,U80,AA80,AG80,AM80,AS80,AY80)=0,1,0)</formula>
    </cfRule>
    <cfRule type="cellIs" dxfId="2" priority="295" operator="greaterThan">
      <formula>SUM(I80,O80,U80,AA80,AG80,AM80,AS80,AY80)</formula>
    </cfRule>
    <cfRule type="cellIs" dxfId="3" priority="296" operator="greaterThan">
      <formula>SUM(IF(ISNUMBER(K80),J80,0),IF(ISNUMBER(Q80),P80,0),IF(ISNUMBER(W80),V80,0),IF(ISNUMBER(AC80),AB80,0),IF(ISNUMBER(AI80),AH80,0),IF(ISNUMBER(AO80),AN80,0),IF(ISNUMBER(AU80),AT80,0),IF(ISNUMBER(BA80),AZ80,0))</formula>
    </cfRule>
  </conditionalFormatting>
  <conditionalFormatting sqref="F81">
    <cfRule type="expression" dxfId="0" priority="297">
      <formula>AND(ISBLANK(E81),ISBLANK(M81),ISBLANK(S81),ISBLANK(Y81),ISBLANK(AE81),ISBLANK(AK81),ISBLANK(AQ81),ISBLANK(AW81),ISBLANK(BC81))</formula>
    </cfRule>
    <cfRule type="expression" dxfId="1" priority="298">
      <formula>IF(SUM(I81,O81,U81,AA81,AG81,AM81,AS81,AY81)=0,1,0)</formula>
    </cfRule>
    <cfRule type="cellIs" dxfId="2" priority="299" operator="greaterThan">
      <formula>SUM(I81,O81,U81,AA81,AG81,AM81,AS81,AY81)</formula>
    </cfRule>
    <cfRule type="cellIs" dxfId="3" priority="300" operator="greaterThan">
      <formula>SUM(IF(ISNUMBER(K81),J81,0),IF(ISNUMBER(Q81),P81,0),IF(ISNUMBER(W81),V81,0),IF(ISNUMBER(AC81),AB81,0),IF(ISNUMBER(AI81),AH81,0),IF(ISNUMBER(AO81),AN81,0),IF(ISNUMBER(AU81),AT81,0),IF(ISNUMBER(BA81),AZ81,0))</formula>
    </cfRule>
  </conditionalFormatting>
  <conditionalFormatting sqref="F82">
    <cfRule type="expression" dxfId="0" priority="301">
      <formula>AND(ISBLANK(E82),ISBLANK(M82),ISBLANK(S82),ISBLANK(Y82),ISBLANK(AE82),ISBLANK(AK82),ISBLANK(AQ82),ISBLANK(AW82),ISBLANK(BC82))</formula>
    </cfRule>
    <cfRule type="expression" dxfId="1" priority="302">
      <formula>IF(SUM(I82,O82,U82,AA82,AG82,AM82,AS82,AY82)=0,1,0)</formula>
    </cfRule>
    <cfRule type="cellIs" dxfId="2" priority="303" operator="greaterThan">
      <formula>SUM(I82,O82,U82,AA82,AG82,AM82,AS82,AY82)</formula>
    </cfRule>
    <cfRule type="cellIs" dxfId="3" priority="304" operator="greaterThan">
      <formula>SUM(IF(ISNUMBER(K82),J82,0),IF(ISNUMBER(Q82),P82,0),IF(ISNUMBER(W82),V82,0),IF(ISNUMBER(AC82),AB82,0),IF(ISNUMBER(AI82),AH82,0),IF(ISNUMBER(AO82),AN82,0),IF(ISNUMBER(AU82),AT82,0),IF(ISNUMBER(BA82),AZ82,0))</formula>
    </cfRule>
  </conditionalFormatting>
  <conditionalFormatting sqref="F83">
    <cfRule type="expression" dxfId="0" priority="305">
      <formula>AND(ISBLANK(E83),ISBLANK(M83),ISBLANK(S83),ISBLANK(Y83),ISBLANK(AE83),ISBLANK(AK83),ISBLANK(AQ83),ISBLANK(AW83),ISBLANK(BC83))</formula>
    </cfRule>
    <cfRule type="expression" dxfId="1" priority="306">
      <formula>IF(SUM(I83,O83,U83,AA83,AG83,AM83,AS83,AY83)=0,1,0)</formula>
    </cfRule>
    <cfRule type="cellIs" dxfId="2" priority="307" operator="greaterThan">
      <formula>SUM(I83,O83,U83,AA83,AG83,AM83,AS83,AY83)</formula>
    </cfRule>
    <cfRule type="cellIs" dxfId="3" priority="308" operator="greaterThan">
      <formula>SUM(IF(ISNUMBER(K83),J83,0),IF(ISNUMBER(Q83),P83,0),IF(ISNUMBER(W83),V83,0),IF(ISNUMBER(AC83),AB83,0),IF(ISNUMBER(AI83),AH83,0),IF(ISNUMBER(AO83),AN83,0),IF(ISNUMBER(AU83),AT83,0),IF(ISNUMBER(BA83),AZ83,0))</formula>
    </cfRule>
  </conditionalFormatting>
  <conditionalFormatting sqref="F84">
    <cfRule type="expression" dxfId="0" priority="309">
      <formula>AND(ISBLANK(E84),ISBLANK(M84),ISBLANK(S84),ISBLANK(Y84),ISBLANK(AE84),ISBLANK(AK84),ISBLANK(AQ84),ISBLANK(AW84),ISBLANK(BC84))</formula>
    </cfRule>
    <cfRule type="expression" dxfId="1" priority="310">
      <formula>IF(SUM(I84,O84,U84,AA84,AG84,AM84,AS84,AY84)=0,1,0)</formula>
    </cfRule>
    <cfRule type="cellIs" dxfId="2" priority="311" operator="greaterThan">
      <formula>SUM(I84,O84,U84,AA84,AG84,AM84,AS84,AY84)</formula>
    </cfRule>
    <cfRule type="cellIs" dxfId="3" priority="312" operator="greaterThan">
      <formula>SUM(IF(ISNUMBER(K84),J84,0),IF(ISNUMBER(Q84),P84,0),IF(ISNUMBER(W84),V84,0),IF(ISNUMBER(AC84),AB84,0),IF(ISNUMBER(AI84),AH84,0),IF(ISNUMBER(AO84),AN84,0),IF(ISNUMBER(AU84),AT84,0),IF(ISNUMBER(BA84),AZ84,0))</formula>
    </cfRule>
  </conditionalFormatting>
  <conditionalFormatting sqref="F85">
    <cfRule type="expression" dxfId="0" priority="313">
      <formula>AND(ISBLANK(E85),ISBLANK(M85),ISBLANK(S85),ISBLANK(Y85),ISBLANK(AE85),ISBLANK(AK85),ISBLANK(AQ85),ISBLANK(AW85),ISBLANK(BC85))</formula>
    </cfRule>
    <cfRule type="expression" dxfId="1" priority="314">
      <formula>IF(SUM(I85,O85,U85,AA85,AG85,AM85,AS85,AY85)=0,1,0)</formula>
    </cfRule>
    <cfRule type="cellIs" dxfId="2" priority="315" operator="greaterThan">
      <formula>SUM(I85,O85,U85,AA85,AG85,AM85,AS85,AY85)</formula>
    </cfRule>
    <cfRule type="cellIs" dxfId="3" priority="316" operator="greaterThan">
      <formula>SUM(IF(ISNUMBER(K85),J85,0),IF(ISNUMBER(Q85),P85,0),IF(ISNUMBER(W85),V85,0),IF(ISNUMBER(AC85),AB85,0),IF(ISNUMBER(AI85),AH85,0),IF(ISNUMBER(AO85),AN85,0),IF(ISNUMBER(AU85),AT85,0),IF(ISNUMBER(BA85),AZ85,0))</formula>
    </cfRule>
  </conditionalFormatting>
  <conditionalFormatting sqref="F86">
    <cfRule type="expression" dxfId="0" priority="317">
      <formula>AND(ISBLANK(E86),ISBLANK(M86),ISBLANK(S86),ISBLANK(Y86),ISBLANK(AE86),ISBLANK(AK86),ISBLANK(AQ86),ISBLANK(AW86),ISBLANK(BC86))</formula>
    </cfRule>
    <cfRule type="expression" dxfId="1" priority="318">
      <formula>IF(SUM(I86,O86,U86,AA86,AG86,AM86,AS86,AY86)=0,1,0)</formula>
    </cfRule>
    <cfRule type="cellIs" dxfId="2" priority="319" operator="greaterThan">
      <formula>SUM(I86,O86,U86,AA86,AG86,AM86,AS86,AY86)</formula>
    </cfRule>
    <cfRule type="cellIs" dxfId="3" priority="320" operator="greaterThan">
      <formula>SUM(IF(ISNUMBER(K86),J86,0),IF(ISNUMBER(Q86),P86,0),IF(ISNUMBER(W86),V86,0),IF(ISNUMBER(AC86),AB86,0),IF(ISNUMBER(AI86),AH86,0),IF(ISNUMBER(AO86),AN86,0),IF(ISNUMBER(AU86),AT86,0),IF(ISNUMBER(BA86),AZ86,0))</formula>
    </cfRule>
  </conditionalFormatting>
  <conditionalFormatting sqref="F87">
    <cfRule type="expression" dxfId="0" priority="321">
      <formula>AND(ISBLANK(E87),ISBLANK(M87),ISBLANK(S87),ISBLANK(Y87),ISBLANK(AE87),ISBLANK(AK87),ISBLANK(AQ87),ISBLANK(AW87),ISBLANK(BC87))</formula>
    </cfRule>
    <cfRule type="expression" dxfId="1" priority="322">
      <formula>IF(SUM(I87,O87,U87,AA87,AG87,AM87,AS87,AY87)=0,1,0)</formula>
    </cfRule>
    <cfRule type="cellIs" dxfId="2" priority="323" operator="greaterThan">
      <formula>SUM(I87,O87,U87,AA87,AG87,AM87,AS87,AY87)</formula>
    </cfRule>
    <cfRule type="cellIs" dxfId="3" priority="324" operator="greaterThan">
      <formula>SUM(IF(ISNUMBER(K87),J87,0),IF(ISNUMBER(Q87),P87,0),IF(ISNUMBER(W87),V87,0),IF(ISNUMBER(AC87),AB87,0),IF(ISNUMBER(AI87),AH87,0),IF(ISNUMBER(AO87),AN87,0),IF(ISNUMBER(AU87),AT87,0),IF(ISNUMBER(BA87),AZ87,0))</formula>
    </cfRule>
  </conditionalFormatting>
  <conditionalFormatting sqref="F88">
    <cfRule type="expression" dxfId="0" priority="325">
      <formula>AND(ISBLANK(E88),ISBLANK(M88),ISBLANK(S88),ISBLANK(Y88),ISBLANK(AE88),ISBLANK(AK88),ISBLANK(AQ88),ISBLANK(AW88),ISBLANK(BC88))</formula>
    </cfRule>
    <cfRule type="expression" dxfId="1" priority="326">
      <formula>IF(SUM(I88,O88,U88,AA88,AG88,AM88,AS88,AY88)=0,1,0)</formula>
    </cfRule>
    <cfRule type="cellIs" dxfId="2" priority="327" operator="greaterThan">
      <formula>SUM(I88,O88,U88,AA88,AG88,AM88,AS88,AY88)</formula>
    </cfRule>
    <cfRule type="cellIs" dxfId="3" priority="328" operator="greaterThan">
      <formula>SUM(IF(ISNUMBER(K88),J88,0),IF(ISNUMBER(Q88),P88,0),IF(ISNUMBER(W88),V88,0),IF(ISNUMBER(AC88),AB88,0),IF(ISNUMBER(AI88),AH88,0),IF(ISNUMBER(AO88),AN88,0),IF(ISNUMBER(AU88),AT88,0),IF(ISNUMBER(BA88),AZ88,0))</formula>
    </cfRule>
  </conditionalFormatting>
  <conditionalFormatting sqref="F89">
    <cfRule type="expression" dxfId="0" priority="329">
      <formula>AND(ISBLANK(E89),ISBLANK(M89),ISBLANK(S89),ISBLANK(Y89),ISBLANK(AE89),ISBLANK(AK89),ISBLANK(AQ89),ISBLANK(AW89),ISBLANK(BC89))</formula>
    </cfRule>
    <cfRule type="expression" dxfId="1" priority="330">
      <formula>IF(SUM(I89,O89,U89,AA89,AG89,AM89,AS89,AY89)=0,1,0)</formula>
    </cfRule>
    <cfRule type="cellIs" dxfId="2" priority="331" operator="greaterThan">
      <formula>SUM(I89,O89,U89,AA89,AG89,AM89,AS89,AY89)</formula>
    </cfRule>
    <cfRule type="cellIs" dxfId="3" priority="332" operator="greaterThan">
      <formula>SUM(IF(ISNUMBER(K89),J89,0),IF(ISNUMBER(Q89),P89,0),IF(ISNUMBER(W89),V89,0),IF(ISNUMBER(AC89),AB89,0),IF(ISNUMBER(AI89),AH89,0),IF(ISNUMBER(AO89),AN89,0),IF(ISNUMBER(AU89),AT89,0),IF(ISNUMBER(BA89),AZ89,0))</formula>
    </cfRule>
  </conditionalFormatting>
  <conditionalFormatting sqref="F9">
    <cfRule type="expression" dxfId="0" priority="9">
      <formula>AND(ISBLANK(E9),ISBLANK(M9),ISBLANK(S9),ISBLANK(Y9),ISBLANK(AE9),ISBLANK(AK9),ISBLANK(AQ9),ISBLANK(AW9),ISBLANK(BC9))</formula>
    </cfRule>
    <cfRule type="expression" dxfId="1" priority="10">
      <formula>IF(SUM(I9,O9,U9,AA9,AG9,AM9,AS9,AY9)=0,1,0)</formula>
    </cfRule>
    <cfRule type="cellIs" dxfId="2" priority="11" operator="greaterThan">
      <formula>SUM(I9,O9,U9,AA9,AG9,AM9,AS9,AY9)</formula>
    </cfRule>
    <cfRule type="cellIs" dxfId="3" priority="12" operator="greaterThan">
      <formula>SUM(IF(ISNUMBER(K9),J9,0),IF(ISNUMBER(Q9),P9,0),IF(ISNUMBER(W9),V9,0),IF(ISNUMBER(AC9),AB9,0),IF(ISNUMBER(AI9),AH9,0),IF(ISNUMBER(AO9),AN9,0),IF(ISNUMBER(AU9),AT9,0),IF(ISNUMBER(BA9),AZ9,0))</formula>
    </cfRule>
  </conditionalFormatting>
  <conditionalFormatting sqref="F90">
    <cfRule type="expression" dxfId="0" priority="333">
      <formula>AND(ISBLANK(E90),ISBLANK(M90),ISBLANK(S90),ISBLANK(Y90),ISBLANK(AE90),ISBLANK(AK90),ISBLANK(AQ90),ISBLANK(AW90),ISBLANK(BC90))</formula>
    </cfRule>
    <cfRule type="expression" dxfId="1" priority="334">
      <formula>IF(SUM(I90,O90,U90,AA90,AG90,AM90,AS90,AY90)=0,1,0)</formula>
    </cfRule>
    <cfRule type="cellIs" dxfId="2" priority="335" operator="greaterThan">
      <formula>SUM(I90,O90,U90,AA90,AG90,AM90,AS90,AY90)</formula>
    </cfRule>
    <cfRule type="cellIs" dxfId="3" priority="336" operator="greaterThan">
      <formula>SUM(IF(ISNUMBER(K90),J90,0),IF(ISNUMBER(Q90),P90,0),IF(ISNUMBER(W90),V90,0),IF(ISNUMBER(AC90),AB90,0),IF(ISNUMBER(AI90),AH90,0),IF(ISNUMBER(AO90),AN90,0),IF(ISNUMBER(AU90),AT90,0),IF(ISNUMBER(BA90),AZ90,0))</formula>
    </cfRule>
  </conditionalFormatting>
  <conditionalFormatting sqref="F91">
    <cfRule type="expression" dxfId="0" priority="337">
      <formula>AND(ISBLANK(E91),ISBLANK(M91),ISBLANK(S91),ISBLANK(Y91),ISBLANK(AE91),ISBLANK(AK91),ISBLANK(AQ91),ISBLANK(AW91),ISBLANK(BC91))</formula>
    </cfRule>
    <cfRule type="expression" dxfId="1" priority="338">
      <formula>IF(SUM(I91,O91,U91,AA91,AG91,AM91,AS91,AY91)=0,1,0)</formula>
    </cfRule>
    <cfRule type="cellIs" dxfId="2" priority="339" operator="greaterThan">
      <formula>SUM(I91,O91,U91,AA91,AG91,AM91,AS91,AY91)</formula>
    </cfRule>
    <cfRule type="cellIs" dxfId="3" priority="340" operator="greaterThan">
      <formula>SUM(IF(ISNUMBER(K91),J91,0),IF(ISNUMBER(Q91),P91,0),IF(ISNUMBER(W91),V91,0),IF(ISNUMBER(AC91),AB91,0),IF(ISNUMBER(AI91),AH91,0),IF(ISNUMBER(AO91),AN91,0),IF(ISNUMBER(AU91),AT91,0),IF(ISNUMBER(BA91),AZ91,0))</formula>
    </cfRule>
  </conditionalFormatting>
  <hyperlinks>
    <hyperlink ref="E36" r:id="rId1"/>
    <hyperlink ref="I93" r:id="rId2"/>
    <hyperlink ref="O93" r:id="rId3"/>
    <hyperlink ref="U93" r:id="rId4"/>
    <hyperlink ref="AA93" r:id="rId5"/>
    <hyperlink ref="AG93" r:id="rId6"/>
    <hyperlink ref="AM93" r:id="rId7"/>
    <hyperlink ref="AS93" r:id="rId8"/>
    <hyperlink ref="AY93" r:id="rId9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std_board</vt:lpstr>
      <vt:lpstr>'std_board'!BoardQty</vt:lpstr>
      <vt:lpstr>'std_board'!PURCHASE_DESCRIPTION</vt:lpstr>
      <vt:lpstr>'std_board'!TotalCost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2021-11-12T19:20:21Z</dcterms:created>
  <dcterms:modified xsi:type="dcterms:W3CDTF">2021-11-12T19:20:21Z</dcterms:modified>
</cp:coreProperties>
</file>