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hidePivotFieldList="1"/>
  <mc:AlternateContent xmlns:mc="http://schemas.openxmlformats.org/markup-compatibility/2006">
    <mc:Choice Requires="x15">
      <x15ac:absPath xmlns:x15ac="http://schemas.microsoft.com/office/spreadsheetml/2010/11/ac" url="C:\Users\Tonix\Desktop\Excel Learning\Excel Tutorials\Excel Dashboard Call Center\"/>
    </mc:Choice>
  </mc:AlternateContent>
  <xr:revisionPtr revIDLastSave="0" documentId="13_ncr:1_{2BFF8082-2D3E-4684-A31F-855E9866A3B8}" xr6:coauthVersionLast="47" xr6:coauthVersionMax="47" xr10:uidLastSave="{00000000-0000-0000-0000-000000000000}"/>
  <bookViews>
    <workbookView xWindow="810" yWindow="-120" windowWidth="28110" windowHeight="16440" activeTab="1" xr2:uid="{26D4546B-D2A1-4444-8EAF-A6228F96F0C1}"/>
  </bookViews>
  <sheets>
    <sheet name="Data" sheetId="2" r:id="rId1"/>
    <sheet name="Dashboard" sheetId="5" r:id="rId2"/>
    <sheet name="Pivots" sheetId="6" r:id="rId3"/>
    <sheet name="Assets" sheetId="4" r:id="rId4"/>
  </sheets>
  <definedNames>
    <definedName name="_xlnm._FilterDatabase" localSheetId="0" hidden="1">Data!$B$3:$H$1003</definedName>
    <definedName name="_xlcn.WorksheetConnection_Call_Center_DB_2023.xlsxcalls1" hidden="1">calls[]</definedName>
    <definedName name="_xlcn.WorksheetConnection_Call_Center_DB_2023.xlsxcustomers1" hidden="1">customers[]</definedName>
    <definedName name="Slicer_Representative">#N/A</definedName>
  </definedNames>
  <calcPr calcId="191029"/>
  <pivotCaches>
    <pivotCache cacheId="0" r:id="rId5"/>
    <pivotCache cacheId="1" r:id="rId6"/>
    <pivotCache cacheId="2" r:id="rId7"/>
    <pivotCache cacheId="3" r:id="rId8"/>
    <pivotCache cacheId="102" r:id="rId9"/>
    <pivotCache cacheId="105" r:id="rId10"/>
    <pivotCache cacheId="108" r:id="rId11"/>
    <pivotCache cacheId="111" r:id="rId12"/>
    <pivotCache cacheId="11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_Center_DB_2023.xlsx!customers"/>
          <x15:modelTable id="calls" name="calls" connection="WorksheetConnection_Call_Center_DB_2023.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5" i="6" l="1"/>
  <c r="P31" i="5" s="1"/>
  <c r="G45" i="6"/>
  <c r="G42" i="6" s="1"/>
  <c r="G44" i="6"/>
  <c r="G41" i="6" s="1"/>
  <c r="J42" i="6" s="1"/>
  <c r="G40" i="6"/>
  <c r="J41" i="6" s="1"/>
  <c r="P36" i="5" s="1"/>
  <c r="U21" i="5" a="1"/>
  <c r="U21" i="5" s="1"/>
  <c r="T22" i="5" a="1"/>
  <c r="T22" i="5" s="1"/>
  <c r="I29" i="6"/>
  <c r="F31" i="6" a="1"/>
  <c r="F31" i="6" s="1"/>
  <c r="J43" i="6" l="1"/>
  <c r="P38" i="5" s="1"/>
  <c r="P37" i="5"/>
  <c r="I33" i="6"/>
  <c r="I35" i="6"/>
  <c r="J31" i="6"/>
  <c r="J35" i="6"/>
  <c r="J34" i="6"/>
  <c r="J33" i="6"/>
  <c r="J32" i="6"/>
  <c r="I34" i="6"/>
  <c r="I32" i="6"/>
  <c r="I31" i="6"/>
  <c r="M4" i="2" l="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639111-073B-4A6E-8995-BE6AAEE5274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7EAC64C-17F9-4EC0-8E89-81FB71FCBF26}" name="WorksheetConnection_Call_Center_DB_2023.xlsx!calls" type="102" refreshedVersion="8" minRefreshableVersion="5">
    <extLst>
      <ext xmlns:x15="http://schemas.microsoft.com/office/spreadsheetml/2010/11/main" uri="{DE250136-89BD-433C-8126-D09CA5730AF9}">
        <x15:connection id="calls" autoDelete="1">
          <x15:rangePr sourceName="_xlcn.WorksheetConnection_Call_Center_DB_2023.xlsxcalls1"/>
        </x15:connection>
      </ext>
    </extLst>
  </connection>
  <connection id="3" xr16:uid="{581F173F-ECF8-48DC-A140-639142BDA1CD}" name="WorksheetConnection_Call_Center_DB_2023.xlsx!customers" type="102" refreshedVersion="8" minRefreshableVersion="5">
    <extLst>
      <ext xmlns:x15="http://schemas.microsoft.com/office/spreadsheetml/2010/11/main" uri="{DE250136-89BD-433C-8126-D09CA5730AF9}">
        <x15:connection id="customers">
          <x15:rangePr sourceName="_xlcn.WorksheetConnection_Call_Center_DB_2023.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<sst xmlns="http://schemas.openxmlformats.org/spreadsheetml/2006/main" count="3173" uniqueCount="1086">
  <si>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</si>
  <si>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</si>
  <si>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</si>
  <si>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</si>
  <si>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</si>
  <si>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</si>
  <si>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</si>
  <si>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</si>
  <si>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</si>
  <si>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</si>
  <si>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</si>
  <si>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</si>
  <si>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</si>
  <si>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</si>
  <si>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</si>
  <si>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</si>
  <si>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</si>
  <si>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</si>
  <si>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</si>
  <si>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</si>
  <si>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</si>
  <si>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</si>
  <si>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</si>
  <si>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</si>
  <si>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</si>
  <si>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</si>
  <si>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</si>
  <si>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</si>
  <si>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</si>
  <si>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</si>
  <si>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</si>
  <si>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</si>
  <si>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</si>
  <si>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</si>
  <si>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</si>
  <si>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</si>
  <si>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</si>
  <si>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</si>
  <si>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</si>
  <si>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</si>
  <si>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</si>
  <si>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</si>
  <si>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</si>
  <si>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</si>
  <si>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</si>
  <si>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</si>
  <si>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</si>
  <si>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</si>
  <si>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</si>
  <si>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</si>
  <si>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</si>
  <si>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</si>
  <si>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</si>
  <si>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</si>
  <si>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</si>
  <si>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</si>
  <si>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</si>
  <si>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</si>
  <si>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</si>
  <si>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</si>
  <si>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</si>
  <si>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</si>
  <si>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</si>
  <si>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</si>
  <si>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</si>
  <si>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</si>
  <si>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</si>
  <si>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</si>
  <si>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</si>
  <si>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</si>
  <si>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</si>
  <si>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</si>
  <si>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</si>
  <si>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</si>
  <si>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</si>
  <si>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</si>
  <si>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</si>
  <si>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</si>
  <si>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</si>
  <si>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</si>
  <si>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</si>
  <si>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</si>
  <si>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</si>
  <si>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</si>
  <si>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</si>
  <si>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</si>
  <si>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</si>
  <si>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</si>
  <si>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</si>
  <si>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</si>
  <si>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</si>
  <si>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</si>
  <si>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</si>
  <si>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</si>
  <si>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</si>
  <si>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</si>
  <si>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</si>
  <si>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</si>
  <si>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</si>
  <si>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</si>
  <si>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</si>
  <si>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</si>
  <si>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</si>
  <si>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</si>
  <si>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</si>
  <si>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</si>
  <si>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</si>
  <si>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</si>
  <si>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</si>
  <si>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</si>
  <si>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</si>
  <si>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</si>
  <si>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</si>
  <si>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</si>
  <si>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</si>
  <si>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</si>
  <si>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</si>
  <si>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</si>
  <si>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</si>
  <si>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</si>
  <si>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</si>
  <si>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</si>
  <si>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</si>
  <si>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</si>
  <si>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</si>
  <si>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</si>
  <si>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</si>
  <si>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</si>
  <si>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</si>
  <si>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</si>
  <si>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</si>
  <si>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</si>
  <si>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</si>
  <si>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</si>
  <si>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</si>
  <si>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</si>
  <si>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</si>
  <si>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</si>
  <si>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</si>
  <si>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</si>
  <si>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</si>
  <si>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</si>
  <si>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</si>
  <si>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</si>
  <si>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</si>
  <si>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</si>
  <si>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</si>
  <si>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</si>
  <si>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</si>
  <si>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</si>
  <si>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</si>
  <si>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</si>
  <si>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</si>
  <si>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</si>
  <si>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</si>
  <si>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</si>
  <si>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</si>
  <si>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</si>
  <si>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</si>
  <si>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</si>
  <si>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</si>
  <si>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</si>
  <si>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</si>
  <si>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</si>
  <si>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</si>
  <si>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</si>
  <si>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</si>
  <si>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</si>
  <si>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</si>
  <si>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</si>
  <si>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</si>
  <si>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</si>
  <si>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</si>
  <si>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</si>
  <si>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</si>
  <si>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</si>
  <si>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</si>
  <si>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</si>
  <si>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</si>
  <si>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</si>
  <si>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</si>
  <si>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</si>
  <si>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</si>
  <si>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</si>
  <si>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</si>
  <si>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</si>
  <si>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</si>
  <si>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</si>
  <si>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</si>
  <si>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</si>
  <si>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</si>
  <si>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</si>
  <si>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</si>
  <si>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</si>
  <si>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</si>
  <si>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</si>
  <si>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</si>
  <si>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</si>
  <si>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</si>
  <si>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</si>
  <si>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</si>
  <si>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</si>
  <si>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</si>
  <si>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</si>
  <si>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</si>
  <si>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</si>
  <si>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</si>
  <si>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</si>
  <si>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</si>
  <si>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</si>
  <si>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</si>
  <si>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</si>
  <si>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</si>
  <si>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</si>
  <si>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</si>
  <si>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</si>
  <si>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</si>
  <si>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</si>
  <si>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</si>
  <si>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</si>
  <si>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</si>
  <si>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</si>
  <si>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</si>
  <si>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</si>
  <si>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</si>
  <si>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</si>
  <si>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</si>
  <si>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</si>
  <si>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</si>
  <si>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</si>
  <si>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</si>
  <si>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</si>
  <si>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</si>
  <si>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</si>
  <si>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</si>
  <si>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</si>
  <si>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</si>
  <si>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</si>
  <si>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</si>
  <si>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</si>
  <si>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</si>
  <si>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</si>
  <si>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</si>
  <si>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</si>
  <si>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</si>
  <si>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</si>
  <si>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</si>
  <si>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</si>
  <si>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</si>
  <si>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</si>
  <si>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</si>
  <si>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</si>
  <si>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</si>
  <si>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</si>
  <si>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</si>
  <si>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</si>
  <si>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</si>
  <si>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</si>
  <si>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</si>
  <si>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</si>
  <si>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</si>
  <si>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</si>
  <si>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</si>
  <si>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</si>
  <si>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</si>
  <si>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</si>
  <si>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</si>
  <si>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</si>
  <si>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</si>
  <si>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</si>
  <si>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</si>
  <si>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</si>
  <si>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</si>
  <si>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</si>
  <si>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</si>
  <si>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</si>
  <si>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</si>
  <si>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</si>
  <si>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</si>
  <si>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</si>
  <si>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</si>
  <si>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</si>
  <si>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</si>
  <si>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</si>
  <si>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</si>
  <si>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</si>
  <si>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</si>
  <si>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</si>
  <si>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</si>
  <si>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</si>
  <si>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</si>
  <si>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</si>
  <si>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</si>
  <si>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</si>
  <si>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</si>
  <si>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</si>
  <si>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</si>
  <si>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</si>
  <si>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</si>
  <si>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</si>
  <si>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</si>
  <si>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</si>
  <si>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</si>
  <si>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</si>
  <si>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</si>
  <si>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</si>
  <si>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</si>
  <si>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</si>
  <si>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</si>
  <si>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</si>
  <si>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</si>
  <si>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</si>
  <si>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</si>
  <si>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</si>
  <si>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</si>
  <si>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</si>
  <si>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</si>
  <si>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</si>
  <si>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</si>
  <si>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</si>
  <si>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</si>
  <si>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</si>
  <si>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</si>
  <si>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</si>
  <si>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</si>
  <si>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</si>
  <si>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</si>
  <si>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</si>
  <si>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</si>
  <si>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</si>
  <si>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</si>
  <si>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</si>
  <si>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</si>
  <si>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</si>
  <si>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</si>
  <si>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</si>
  <si>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</si>
  <si>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</si>
  <si>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</si>
  <si>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</si>
  <si>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</si>
  <si>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</si>
  <si>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</si>
  <si>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</si>
  <si>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</si>
  <si>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</si>
  <si>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</si>
  <si>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</si>
  <si>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</si>
  <si>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</si>
  <si>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</si>
  <si>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</si>
  <si>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</si>
  <si>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</si>
  <si>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</si>
  <si>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</si>
  <si>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</si>
  <si>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</si>
  <si>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</si>
  <si>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</si>
  <si>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</si>
  <si>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</si>
  <si>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</si>
  <si>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</si>
  <si>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</si>
  <si>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</si>
  <si>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</si>
  <si>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</si>
  <si>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</si>
  <si>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</si>
  <si>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</si>
  <si>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</si>
  <si>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</si>
  <si>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</si>
  <si>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</si>
  <si>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</si>
  <si>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</si>
  <si>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</si>
  <si>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</si>
  <si>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</si>
  <si>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</si>
  <si>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</si>
  <si>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</si>
  <si>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</si>
  <si>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</si>
  <si>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</si>
  <si>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</si>
  <si>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</si>
  <si>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</si>
  <si>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</si>
  <si>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</si>
  <si>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</si>
  <si>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</si>
  <si>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</si>
  <si>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</si>
  <si>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</si>
  <si>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</si>
  <si>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</si>
  <si>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</si>
  <si>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</si>
  <si>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</si>
  <si>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</si>
  <si>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</si>
  <si>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</si>
  <si>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</si>
  <si>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</si>
  <si>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</si>
  <si>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</si>
  <si>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</si>
  <si>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</si>
  <si>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</si>
  <si>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</si>
  <si>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</si>
  <si>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</si>
  <si>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</si>
  <si>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</si>
  <si>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</si>
  <si>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</si>
  <si>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</si>
  <si>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</si>
  <si>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</si>
  <si>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</si>
  <si>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</si>
  <si>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</si>
  <si>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</si>
  <si>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</si>
  <si>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</si>
  <si>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</si>
  <si>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</si>
  <si>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</si>
  <si>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</si>
  <si>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</si>
  <si>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</si>
  <si>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</si>
  <si>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</si>
  <si>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</si>
  <si>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</si>
  <si>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</si>
  <si>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</si>
  <si>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</si>
  <si>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</si>
  <si>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</si>
  <si>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</si>
  <si>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</si>
  <si>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</si>
  <si>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</si>
  <si>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</si>
  <si>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</si>
  <si>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</si>
  <si>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</si>
  <si>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</si>
  <si>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</si>
  <si>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</si>
  <si>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</si>
  <si>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</si>
  <si>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</si>
  <si>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</si>
  <si>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</si>
  <si>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</si>
  <si>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</si>
  <si>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</si>
  <si>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</si>
  <si>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</si>
  <si>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</si>
  <si>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</si>
  <si>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</si>
  <si>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</si>
  <si>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</si>
  <si>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</si>
  <si>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</si>
  <si>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</si>
  <si>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</si>
  <si>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</si>
  <si>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</si>
  <si>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</si>
  <si>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</si>
  <si>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</si>
  <si>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</si>
  <si>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</si>
  <si>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</si>
  <si>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</si>
  <si>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</si>
  <si>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</si>
  <si>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</si>
  <si>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</si>
  <si>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</si>
  <si>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</si>
  <si>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</si>
  <si>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</si>
  <si>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</si>
  <si>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</si>
  <si>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</si>
  <si>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</si>
  <si>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</si>
  <si>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</si>
  <si>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</si>
  <si>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</si>
  <si>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</si>
  <si>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</si>
  <si>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</si>
  <si>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</si>
  <si>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</si>
  <si>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</si>
  <si>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</si>
  <si>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</si>
  <si>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</si>
  <si>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</si>
  <si>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</si>
  <si>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</si>
  <si>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</si>
  <si>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</si>
  <si>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</si>
  <si>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</si>
  <si>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</si>
  <si>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</si>
  <si>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</si>
  <si>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</si>
  <si>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</si>
  <si>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</si>
  <si>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</si>
  <si>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</si>
  <si>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</si>
  <si>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</si>
  <si>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</si>
  <si>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</si>
  <si>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</si>
  <si>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</si>
  <si>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</si>
  <si>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</si>
  <si>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</si>
  <si>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</si>
  <si>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</si>
  <si>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</si>
  <si>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</si>
  <si>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</si>
  <si>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</si>
  <si>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</si>
  <si>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</si>
  <si>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</si>
  <si>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</si>
  <si>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</si>
  <si>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</si>
  <si>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</si>
  <si>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</si>
  <si>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</si>
  <si>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</si>
  <si>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</si>
  <si>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</si>
  <si>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</si>
  <si>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</si>
  <si>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</si>
  <si>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</si>
  <si>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</si>
  <si>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</si>
  <si>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</si>
  <si>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</si>
  <si>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</si>
  <si>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</si>
  <si>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</si>
  <si>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</si>
  <si>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</si>
  <si>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</si>
  <si>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</si>
  <si>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</si>
  <si>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</si>
  <si>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</si>
  <si>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</si>
  <si>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</si>
  <si>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</si>
  <si>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</si>
  <si>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</si>
  <si>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</si>
  <si>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</si>
  <si>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</si>
  <si>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</si>
  <si>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</si>
  <si>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</si>
  <si>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</si>
  <si>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</si>
  <si>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</si>
  <si>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</si>
  <si>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</si>
  <si>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</si>
  <si>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</si>
  <si>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</si>
  <si>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</si>
  <si>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</si>
  <si>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</si>
  <si>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</si>
  <si>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</si>
  <si>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</si>
  <si>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</si>
  <si>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</si>
  <si>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</si>
  <si>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</si>
  <si>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</si>
  <si>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</si>
  <si>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</si>
  <si>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</si>
  <si>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</si>
  <si>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</si>
  <si>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</si>
  <si>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</si>
  <si>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</si>
  <si>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</si>
  <si>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</si>
  <si>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</si>
  <si>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</si>
  <si>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</si>
  <si>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</si>
  <si>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</si>
  <si>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</si>
  <si>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</si>
  <si>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</si>
  <si>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</si>
  <si>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</si>
  <si>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</si>
  <si>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</si>
  <si>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</si>
  <si>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</si>
  <si>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</si>
  <si>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</si>
  <si>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</si>
  <si>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</si>
  <si>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</si>
  <si>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</si>
  <si>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</si>
  <si>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</si>
  <si>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</si>
  <si>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</si>
  <si>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</si>
  <si>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</si>
  <si>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</si>
  <si>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</si>
  <si>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</si>
  <si>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</si>
  <si>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</si>
  <si>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</si>
  <si>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</si>
  <si>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</si>
  <si>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</si>
  <si>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</si>
  <si>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</si>
  <si>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</si>
  <si>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</si>
  <si>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</si>
  <si>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</si>
  <si>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</si>
  <si>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</si>
  <si>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</si>
  <si>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</si>
  <si>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</si>
  <si>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</si>
  <si>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</si>
  <si>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</si>
  <si>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</si>
  <si>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</si>
  <si>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</si>
  <si>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</si>
  <si>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</si>
  <si>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</si>
  <si>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</si>
  <si>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</si>
  <si>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</si>
  <si>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</si>
  <si>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</si>
  <si>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</si>
  <si>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</si>
  <si>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</si>
  <si>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</si>
  <si>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</si>
  <si>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</si>
  <si>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</si>
  <si>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</si>
  <si>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</si>
  <si>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</si>
  <si>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</si>
  <si>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</si>
  <si>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</si>
  <si>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</si>
  <si>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</si>
  <si>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</si>
  <si>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</si>
  <si>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</si>
  <si>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</si>
  <si>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</si>
  <si>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</si>
  <si>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</si>
  <si>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</si>
  <si>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</si>
  <si>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</si>
  <si>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</si>
  <si>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</si>
  <si>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</si>
  <si>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</si>
  <si>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</si>
  <si>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</si>
  <si>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</si>
  <si>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</si>
  <si>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</si>
  <si>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</si>
  <si>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</si>
  <si>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</si>
  <si>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</si>
  <si>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</si>
  <si>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</si>
  <si>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</si>
  <si>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</si>
  <si>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</si>
  <si>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</si>
  <si>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</si>
  <si>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</si>
  <si>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</si>
  <si>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</si>
  <si>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</si>
  <si>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</si>
  <si>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</si>
  <si>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</si>
  <si>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</si>
  <si>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</si>
  <si>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</si>
  <si>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</si>
  <si>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</si>
  <si>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</si>
  <si>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</si>
  <si>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</si>
  <si>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</si>
  <si>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</si>
  <si>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</si>
  <si>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</si>
  <si>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</si>
  <si>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</si>
  <si>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</si>
  <si>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</si>
  <si>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</si>
  <si>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</si>
  <si>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</si>
  <si>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</si>
  <si>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</si>
  <si>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</si>
  <si>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</si>
  <si>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</si>
  <si>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</si>
  <si>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</si>
  <si>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</si>
  <si>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</si>
  <si>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</si>
  <si>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</si>
  <si>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</si>
  <si>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</si>
  <si>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</si>
  <si>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</si>
  <si>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</si>
  <si>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</si>
  <si>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</si>
  <si>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</si>
  <si>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</si>
  <si>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</si>
  <si>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</si>
  <si>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</si>
  <si>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</si>
  <si>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</si>
  <si>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</si>
  <si>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</si>
  <si>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</si>
  <si>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</si>
  <si>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</si>
  <si>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</si>
  <si>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</si>
  <si>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</si>
  <si>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</si>
  <si>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</si>
  <si>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</si>
  <si>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</si>
  <si>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</si>
  <si>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</si>
  <si>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</si>
  <si>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</si>
  <si>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</si>
  <si>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</si>
  <si>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</si>
  <si>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</si>
  <si>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</si>
  <si>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</si>
  <si>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</si>
  <si>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</si>
  <si>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</si>
  <si>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</si>
  <si>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</si>
  <si>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</si>
  <si>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</si>
  <si>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</si>
  <si>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</si>
  <si>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</si>
  <si>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</si>
  <si>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</si>
  <si>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</si>
  <si>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</si>
  <si>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</si>
  <si>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</si>
  <si>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</si>
  <si>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</si>
  <si>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</si>
  <si>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</si>
  <si>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</si>
  <si>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</si>
  <si>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</si>
  <si>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</si>
  <si>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</si>
  <si>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</si>
  <si>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</si>
  <si>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</si>
  <si>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</si>
  <si>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</si>
  <si>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</si>
  <si>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</si>
  <si>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</si>
  <si>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</si>
  <si>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</si>
  <si>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</si>
  <si>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</si>
  <si>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</si>
  <si>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</si>
  <si>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</si>
  <si>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</si>
  <si>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</si>
  <si>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</si>
  <si>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</si>
  <si>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</si>
  <si>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</si>
  <si>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</si>
  <si>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</si>
  <si>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</si>
  <si>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</si>
  <si>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</si>
  <si>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</si>
  <si>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</si>
  <si>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</si>
  <si>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</si>
  <si>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</si>
  <si>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</si>
  <si>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</si>
  <si>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</si>
  <si>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</si>
  <si>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</si>
  <si>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</si>
  <si>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</si>
  <si>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</si>
  <si>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</si>
  <si>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</si>
  <si>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</si>
  <si>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</si>
  <si>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</si>
  <si>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</si>
  <si>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</si>
  <si>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</si>
  <si>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</si>
  <si>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</si>
  <si>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</si>
  <si>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</si>
  <si>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</si>
  <si>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</si>
  <si>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</si>
  <si>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</si>
  <si>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</si>
  <si>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</si>
  <si>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</si>
  <si>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</si>
  <si>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</si>
  <si>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</si>
  <si>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</si>
  <si>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</si>
  <si>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</si>
  <si>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</si>
  <si>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</si>
  <si>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</si>
  <si>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</si>
  <si>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</si>
  <si>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</si>
  <si>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</si>
  <si>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</si>
  <si>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</si>
  <si>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</si>
  <si>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</si>
  <si>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</si>
  <si>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</si>
  <si>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</si>
  <si>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</si>
  <si>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</si>
  <si>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</si>
  <si>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</si>
  <si>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</si>
  <si>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</si>
  <si>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</si>
  <si>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</si>
  <si>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</si>
  <si>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</si>
  <si>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</si>
  <si>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</si>
  <si>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</si>
  <si>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</si>
  <si>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</si>
  <si>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</si>
  <si>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</si>
  <si>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</si>
  <si>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</si>
  <si>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</si>
  <si>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</si>
  <si>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</si>
  <si>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</si>
  <si>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</si>
  <si>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</si>
  <si>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</si>
  <si>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</si>
  <si>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</si>
  <si>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</si>
  <si>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</si>
  <si>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</si>
  <si>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</si>
  <si>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</si>
  <si>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</si>
  <si>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</si>
  <si>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</si>
  <si>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</si>
  <si>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</si>
  <si>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</si>
  <si>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</si>
  <si>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</si>
  <si>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</si>
  <si>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</si>
  <si>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</si>
  <si>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</si>
  <si>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</si>
  <si>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</si>
  <si>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</si>
  <si>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</si>
  <si>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</si>
  <si>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</si>
  <si>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</si>
  <si>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</si>
  <si>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</si>
  <si>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</si>
  <si>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</si>
  <si>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</si>
  <si>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</si>
  <si>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</si>
  <si>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</si>
  <si>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</si>
  <si>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</si>
  <si>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</si>
  <si>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</si>
  <si>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</si>
  <si>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</si>
  <si>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</si>
  <si>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</si>
  <si>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</si>
  <si>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</si>
  <si>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</si>
  <si>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</si>
  <si>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</si>
  <si>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</si>
  <si>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</si>
  <si>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</si>
  <si>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</si>
  <si>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</si>
  <si>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</si>
  <si>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</si>
  <si>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</si>
  <si>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</si>
  <si>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</si>
  <si>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</si>
  <si>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</si>
  <si>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</si>
  <si>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</si>
  <si>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</si>
  <si>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</si>
  <si>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</si>
  <si>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</si>
  <si>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</si>
  <si>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</si>
  <si>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</si>
  <si>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</si>
  <si>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</si>
  <si>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</si>
  <si>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</si>
  <si>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</si>
  <si>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</si>
  <si>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</si>
  <si>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</si>
  <si>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</si>
  <si>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</si>
  <si>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</si>
  <si>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</si>
  <si>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</si>
  <si>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</si>
  <si>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</si>
  <si>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</si>
  <si>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</si>
  <si>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</si>
  <si>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</si>
  <si>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</si>
  <si>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</si>
  <si>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</si>
  <si>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</si>
  <si>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</si>
  <si>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</si>
  <si>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</si>
  <si>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</si>
  <si>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</si>
  <si>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</si>
  <si>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</si>
  <si>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</si>
  <si>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</si>
  <si>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</si>
  <si>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</si>
  <si>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</si>
  <si>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</si>
  <si>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</si>
  <si>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</si>
  <si>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</si>
  <si>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</si>
  <si>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</si>
  <si>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</si>
  <si>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</si>
  <si>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</si>
  <si>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</si>
  <si>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</si>
  <si>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</si>
  <si>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</si>
  <si>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</si>
  <si>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</si>
  <si>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</si>
  <si>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</si>
  <si>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</si>
  <si>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</si>
  <si>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</si>
  <si>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</si>
  <si>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</si>
  <si>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</si>
  <si>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</si>
  <si>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</si>
  <si>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</si>
  <si>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</si>
  <si>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</si>
  <si>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</si>
  <si>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</si>
  <si>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happy customer</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</si>
  <si>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</si>
  <si>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</si>
  <si>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</si>
  <si>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</si>
  <si>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</si>
  <si>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</si>
  <si>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</si>
  <si>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</si>
  <si>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</si>
  <si>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</si>
  <si>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</si>
  <si>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</si>
  <si>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</si>
  <si>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</si>
  <si>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</si>
  <si>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</si>
  <si>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</si>
  <si>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</si>
  <si>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</si>
  <si>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</si>
  <si>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</si>
  <si>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</si>
  <si>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</si>
  <si>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</si>
  <si>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</si>
  <si>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</si>
  <si>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</si>
  <si>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</si>
  <si>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</si>
  <si>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</si>
  <si>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TOTAL</t>
  </si>
  <si>
    <t>City / Rep</t>
  </si>
  <si>
    <t>Rep Summary</t>
  </si>
  <si>
    <t>Percentage of Calls</t>
  </si>
  <si>
    <t>Call Rank</t>
  </si>
  <si>
    <t>Amount Rank</t>
  </si>
  <si>
    <t>Labels:</t>
  </si>
  <si>
    <t>Image:</t>
  </si>
  <si>
    <t>Call Center Calls / Representative Dashboard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</si>
</sst>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k"/>
    <numFmt numFmtId="168" formatCode="&quot;$&quot;#,##0"/>
  </numFmts>
  <fonts count="7"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b/>
      <sz val="26"/>
      <color theme="0"/>
      <name val="Aptos Narrow"/>
      <family val="2"/>
      <scheme val="minor"/>
    </font>
    <font>
      <sz val="11"/>
      <color theme="1"/>
      <name val="Aptos Narrow"/>
      <family val="2"/>
      <scheme val="minor"/>
    </font>
    <font>
      <sz val="12"/>
      <color theme="1"/>
      <name val="Aptos Narrow"/>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9"/>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2">
    <xf numFmtId="0" fontId="0" fillId="0" borderId="0"/>
    <xf numFmtId="9" fontId="5"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4" borderId="0" xfId="0" applyFill="1"/>
    <xf numFmtId="0" fontId="4" fillId="4" borderId="0" xfId="0" applyFont="1"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NumberFormat="1"/>
    <xf numFmtId="0" fontId="0" fillId="0" borderId="0" xfId="0" applyAlignment="1">
      <alignment horizontal="left" indent="1"/>
    </xf>
    <xf numFmtId="0" fontId="0" fillId="5" borderId="9" xfId="0" applyFill="1" applyBorder="1"/>
    <xf numFmtId="0" fontId="0" fillId="5" borderId="10" xfId="0" applyFill="1" applyBorder="1" applyAlignment="1">
      <alignment horizontal="center"/>
    </xf>
    <xf numFmtId="0" fontId="0" fillId="5" borderId="7" xfId="0" applyFill="1" applyBorder="1" applyAlignment="1">
      <alignment horizontal="center"/>
    </xf>
    <xf numFmtId="0" fontId="6" fillId="5" borderId="11" xfId="0" applyFont="1" applyFill="1" applyBorder="1"/>
    <xf numFmtId="0" fontId="0" fillId="5" borderId="0" xfId="0" applyFont="1" applyFill="1" applyBorder="1"/>
    <xf numFmtId="0" fontId="6" fillId="5" borderId="12" xfId="0" applyFont="1" applyFill="1" applyBorder="1"/>
    <xf numFmtId="0" fontId="6" fillId="5" borderId="11" xfId="0" applyFont="1" applyFill="1" applyBorder="1" applyAlignment="1">
      <alignment horizontal="left" indent="1"/>
    </xf>
    <xf numFmtId="168" fontId="0" fillId="5" borderId="0" xfId="0" applyNumberFormat="1" applyFont="1" applyFill="1" applyBorder="1"/>
    <xf numFmtId="168" fontId="6" fillId="5" borderId="12" xfId="0" applyNumberFormat="1" applyFont="1" applyFill="1" applyBorder="1"/>
    <xf numFmtId="0" fontId="6" fillId="5" borderId="6" xfId="0" applyFont="1" applyFill="1" applyBorder="1" applyAlignment="1">
      <alignment horizontal="left" indent="1"/>
    </xf>
    <xf numFmtId="168" fontId="0" fillId="5" borderId="13" xfId="0" applyNumberFormat="1" applyFont="1" applyFill="1" applyBorder="1"/>
    <xf numFmtId="168" fontId="6" fillId="5" borderId="4" xfId="0" applyNumberFormat="1" applyFont="1" applyFill="1" applyBorder="1"/>
    <xf numFmtId="9" fontId="0" fillId="0" borderId="0" xfId="1" applyFont="1"/>
    <xf numFmtId="0" fontId="0" fillId="3" borderId="0" xfId="0" applyFill="1" applyAlignment="1">
      <alignment horizontal="center" vertical="center"/>
    </xf>
    <xf numFmtId="0" fontId="0" fillId="3" borderId="0" xfId="0" applyFill="1" applyAlignment="1">
      <alignment horizontal="center"/>
    </xf>
  </cellXfs>
  <cellStyles count="2">
    <cellStyle name="Normal" xfId="0" builtinId="0"/>
    <cellStyle name="Percent" xfId="1" builtinId="5"/>
  </cellStyles>
  <dxfs count="16">
    <dxf>
      <fill>
        <patternFill>
          <bgColor theme="6" tint="0.59996337778862885"/>
        </patternFill>
      </fill>
      <border>
        <left style="thin">
          <color auto="1"/>
        </left>
        <right style="thin">
          <color auto="1"/>
        </right>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5"/>
    </tableStyle>
    <tableStyle name="Slicer Style 2" pivot="0" table="0" count="1" xr9:uid="{49BFA1AA-16A5-464F-8636-035CAC238118}"/>
  </tableStyles>
  <colors>
    <mruColors>
      <color rgb="FFD68DF7"/>
      <color rgb="FFE218C5"/>
      <color rgb="FFD000C6"/>
      <color rgb="FF943C77"/>
    </mruColors>
  </colors>
  <extLst>
    <ext xmlns:x14="http://schemas.microsoft.com/office/spreadsheetml/2009/9/main" uri="{46F421CA-312F-682f-3DD2-61675219B42D}">
      <x14:dxfs count="1">
        <dxf>
          <fill>
            <patternFill>
              <bgColor theme="4" tint="0.59996337778862885"/>
            </patternFill>
          </fill>
        </dxf>
      </x14:dxfs>
    </ext>
    <ext xmlns:x14="http://schemas.microsoft.com/office/spreadsheetml/2009/9/main" uri="{EB79DEF2-80B8-43e5-95BD-54CBDDF9020C}">
      <x14:slicerStyles defaultSlicerStyle="SlicerStyleLight1">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[Call_Center_DB_2023.xlsx]Pivots!weekday trend</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40000"/>
                  <a:lumOff val="60000"/>
                </a:schemeClr>
              </a:gs>
              <a:gs pos="74000">
                <a:schemeClr val="accent6">
                  <a:lumMod val="60000"/>
                  <a:lumOff val="40000"/>
                </a:schemeClr>
              </a:gs>
              <a:gs pos="100000">
                <a:schemeClr val="accent6">
                  <a:lumMod val="75000"/>
                </a:schemeClr>
              </a:gs>
            </a:gsLst>
            <a:lin ang="0" scaled="1"/>
            <a:tileRect/>
          </a:gradFill>
          <a:ln w="9525">
            <a:solidFill>
              <a:schemeClr val="accent1">
                <a:alpha val="99000"/>
              </a:schemeClr>
            </a:solidFill>
          </a:ln>
          <a:effectLst>
            <a:outerShdw blurRad="50800" dir="5400000" algn="ctr" rotWithShape="0">
              <a:srgbClr val="000000">
                <a:alpha val="43137"/>
              </a:srgbClr>
            </a:outerShdw>
          </a:effectLst>
        </c:spPr>
        <c:marker>
          <c:symbol val="none"/>
        </c:marker>
        <c:dLbl>
          <c:idx val="0"/>
          <c:spPr>
            <a:noFill/>
            <a:ln>
              <a:noFill/>
            </a:ln>
            <a:effectLst>
              <a:outerShdw blurRad="50800" dist="50800" dir="5400000" algn="ctr" rotWithShape="0">
                <a:schemeClr val="bg1">
                  <a:alpha val="0"/>
                </a:schemeClr>
              </a:outerShdw>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503130586937505"/>
          <c:y val="5.5137851358323796E-2"/>
          <c:w val="0.68213726296261146"/>
          <c:h val="0.88972431077694236"/>
        </c:manualLayout>
      </c:layout>
      <c:barChart>
        <c:barDir val="bar"/>
        <c:grouping val="clustered"/>
        <c:varyColors val="0"/>
        <c:ser>
          <c:idx val="0"/>
          <c:order val="0"/>
          <c:tx>
            <c:strRef>
              <c:f>Pivots!$G$12</c:f>
              <c:strCache>
                <c:ptCount val="1"/>
                <c:pt idx="0">
                  <c:v>Total</c:v>
                </c:pt>
              </c:strCache>
            </c:strRef>
          </c:tx>
          <c:spPr>
            <a:gradFill flip="none" rotWithShape="1">
              <a:gsLst>
                <a:gs pos="0">
                  <a:schemeClr val="accent6">
                    <a:lumMod val="40000"/>
                    <a:lumOff val="60000"/>
                  </a:schemeClr>
                </a:gs>
                <a:gs pos="74000">
                  <a:schemeClr val="accent6">
                    <a:lumMod val="60000"/>
                    <a:lumOff val="40000"/>
                  </a:schemeClr>
                </a:gs>
                <a:gs pos="100000">
                  <a:schemeClr val="accent6">
                    <a:lumMod val="75000"/>
                  </a:schemeClr>
                </a:gs>
              </a:gsLst>
              <a:lin ang="0" scaled="1"/>
              <a:tileRect/>
            </a:gradFill>
            <a:ln w="9525">
              <a:solidFill>
                <a:schemeClr val="accent1">
                  <a:alpha val="99000"/>
                </a:schemeClr>
              </a:solidFill>
            </a:ln>
            <a:effectLst>
              <a:outerShdw blurRad="50800" dir="5400000" algn="ctr" rotWithShape="0">
                <a:srgbClr val="000000">
                  <a:alpha val="43137"/>
                </a:srgbClr>
              </a:outerShdw>
            </a:effectLst>
          </c:spPr>
          <c:invertIfNegative val="0"/>
          <c:dLbls>
            <c:spPr>
              <a:noFill/>
              <a:ln>
                <a:noFill/>
              </a:ln>
              <a:effectLst>
                <a:outerShdw blurRad="50800" dist="50800" dir="5400000" algn="ctr" rotWithShape="0">
                  <a:schemeClr val="bg1">
                    <a:alpha val="0"/>
                  </a:schemeClr>
                </a:outerShdw>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Pivots!$F$13:$F$20</c:f>
              <c:strCache>
                <c:ptCount val="7"/>
                <c:pt idx="0">
                  <c:v>Sunday</c:v>
                </c:pt>
                <c:pt idx="1">
                  <c:v>Monday</c:v>
                </c:pt>
                <c:pt idx="2">
                  <c:v>Tuesday</c:v>
                </c:pt>
                <c:pt idx="3">
                  <c:v>Wednesday</c:v>
                </c:pt>
                <c:pt idx="4">
                  <c:v>Thursday</c:v>
                </c:pt>
                <c:pt idx="5">
                  <c:v>Friday</c:v>
                </c:pt>
                <c:pt idx="6">
                  <c:v>Saturday</c:v>
                </c:pt>
              </c:strCache>
            </c:strRef>
          </c:cat>
          <c:val>
            <c:numRef>
              <c:f>Pivots!$G$13:$G$20</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34E1-4D67-A06B-2C0C96F69A05}"/>
            </c:ext>
          </c:extLst>
        </c:ser>
        <c:dLbls>
          <c:showLegendKey val="0"/>
          <c:showVal val="0"/>
          <c:showCatName val="0"/>
          <c:showSerName val="0"/>
          <c:showPercent val="0"/>
          <c:showBubbleSize val="0"/>
        </c:dLbls>
        <c:gapWidth val="30"/>
        <c:axId val="507375888"/>
        <c:axId val="507377808"/>
      </c:barChart>
      <c:catAx>
        <c:axId val="5073758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77808"/>
        <c:crosses val="autoZero"/>
        <c:auto val="1"/>
        <c:lblAlgn val="ctr"/>
        <c:lblOffset val="100"/>
        <c:noMultiLvlLbl val="0"/>
      </c:catAx>
      <c:valAx>
        <c:axId val="507377808"/>
        <c:scaling>
          <c:orientation val="minMax"/>
        </c:scaling>
        <c:delete val="1"/>
        <c:axPos val="b"/>
        <c:numFmt formatCode="#,##0" sourceLinked="1"/>
        <c:majorTickMark val="out"/>
        <c:minorTickMark val="none"/>
        <c:tickLblPos val="nextTo"/>
        <c:crossAx val="50737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254000" dist="1270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[Call_Center_DB_2023.xlsx]Pivots!monthly trend</c:name>
    <c:fmtId val="1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Call</a:t>
            </a:r>
            <a:r>
              <a:rPr lang="en-US" sz="1800" baseline="0"/>
              <a:t> Trend</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5"/>
          <c:spPr>
            <a:solidFill>
              <a:schemeClr val="accent1"/>
            </a:solidFill>
            <a:ln w="381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Pivots!$C$12</c:f>
              <c:strCache>
                <c:ptCount val="1"/>
                <c:pt idx="0">
                  <c:v>call count2</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tileRect/>
            </a:gra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Pivots!$C$13:$C$25</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14C7-435E-BAE6-08EE5FA45459}"/>
            </c:ext>
          </c:extLst>
        </c:ser>
        <c:dLbls>
          <c:showLegendKey val="0"/>
          <c:showVal val="1"/>
          <c:showCatName val="0"/>
          <c:showSerName val="0"/>
          <c:showPercent val="0"/>
          <c:showBubbleSize val="0"/>
        </c:dLbls>
        <c:axId val="507395568"/>
        <c:axId val="507399408"/>
      </c:areaChart>
      <c:lineChart>
        <c:grouping val="standard"/>
        <c:varyColors val="0"/>
        <c:ser>
          <c:idx val="0"/>
          <c:order val="0"/>
          <c:tx>
            <c:strRef>
              <c:f>Pivots!$B$12</c:f>
              <c:strCache>
                <c:ptCount val="1"/>
                <c:pt idx="0">
                  <c:v>call count</c:v>
                </c:pt>
              </c:strCache>
            </c:strRef>
          </c:tx>
          <c:spPr>
            <a:ln w="38100" cap="rnd">
              <a:solidFill>
                <a:schemeClr val="accent1"/>
              </a:solidFill>
              <a:round/>
            </a:ln>
            <a:effectLst/>
          </c:spPr>
          <c:marker>
            <c:symbol val="circle"/>
            <c:size val="5"/>
            <c:spPr>
              <a:solidFill>
                <a:schemeClr val="accent1"/>
              </a:solidFill>
              <a:ln w="38100">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Pivots!$B$13:$B$25</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14C7-435E-BAE6-08EE5FA45459}"/>
            </c:ext>
          </c:extLst>
        </c:ser>
        <c:dLbls>
          <c:showLegendKey val="0"/>
          <c:showVal val="1"/>
          <c:showCatName val="0"/>
          <c:showSerName val="0"/>
          <c:showPercent val="0"/>
          <c:showBubbleSize val="0"/>
        </c:dLbls>
        <c:marker val="1"/>
        <c:smooth val="0"/>
        <c:axId val="507395568"/>
        <c:axId val="507399408"/>
      </c:lineChart>
      <c:catAx>
        <c:axId val="50739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99408"/>
        <c:crosses val="autoZero"/>
        <c:auto val="1"/>
        <c:lblAlgn val="ctr"/>
        <c:lblOffset val="100"/>
        <c:noMultiLvlLbl val="0"/>
      </c:catAx>
      <c:valAx>
        <c:axId val="50739940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50739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190500" dist="127000" dir="2700000" algn="tl" rotWithShape="0">
        <a:prstClr val="black">
          <a:alpha val="30000"/>
        </a:prstClr>
      </a:outerShdw>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a:t>
            </a:r>
          </a:p>
        </c:rich>
      </c:tx>
      <c:overlay val="0"/>
      <c:spPr>
        <a:noFill/>
        <a:ln>
          <a:noFill/>
        </a:ln>
        <a:effectLst/>
      </c:sp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wrap="square" lIns="38100" tIns="19050" rIns="38100" bIns="19050" anchor="ctr">
                <a:spAutoFit/>
              </a:bodyPr>
              <a:lstStyle/>
              <a:p>
                <a:pPr>
                  <a:defRPr sz="1200"/>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Pivots!$F$31:$F$35</c:f>
              <c:strCache>
                <c:ptCount val="5"/>
                <c:pt idx="0">
                  <c:v>R01</c:v>
                </c:pt>
                <c:pt idx="1">
                  <c:v>R02</c:v>
                </c:pt>
                <c:pt idx="2">
                  <c:v>R03</c:v>
                </c:pt>
                <c:pt idx="3">
                  <c:v>R04</c:v>
                </c:pt>
                <c:pt idx="4">
                  <c:v>R05</c:v>
                </c:pt>
              </c:strCache>
            </c:strRef>
          </c:cat>
          <c:val>
            <c:numRef>
              <c:f>Pivots!$G$31:$G$35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376-447E-BAE0-8DD6FEF26FA7}"/>
            </c:ext>
          </c:extLst>
        </c:ser>
        <c:ser>
          <c:idx val="1"/>
          <c:order val="1"/>
          <c:tx>
            <c:strRef>
              <c:f>Pivots!$I$30</c:f>
              <c:strCache>
                <c:ptCount val="1"/>
                <c:pt idx="0">
                  <c:v>Sel. Calls</c:v>
                </c:pt>
              </c:strCache>
            </c:strRef>
          </c:tx>
          <c:spPr>
            <a:gradFill flip="none" rotWithShape="1">
              <a:gsLst>
                <a:gs pos="0">
                  <a:schemeClr val="accent6">
                    <a:lumMod val="40000"/>
                    <a:lumOff val="60000"/>
                  </a:schemeClr>
                </a:gs>
                <a:gs pos="60000">
                  <a:schemeClr val="accent6">
                    <a:lumMod val="60000"/>
                    <a:lumOff val="40000"/>
                  </a:schemeClr>
                </a:gs>
                <a:gs pos="100000">
                  <a:schemeClr val="accent6">
                    <a:lumMod val="75000"/>
                  </a:schemeClr>
                </a:gs>
              </a:gsLst>
              <a:lin ang="0" scaled="1"/>
              <a:tileRect/>
            </a:gradFill>
          </c:spPr>
          <c:invertIfNegative val="0"/>
          <c:val>
            <c:numRef>
              <c:f>Pivots!$I$31:$I$35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2376-447E-BAE0-8DD6FEF26FA7}"/>
            </c:ext>
          </c:extLst>
        </c:ser>
        <c:dLbls>
          <c:showLegendKey val="0"/>
          <c:showVal val="0"/>
          <c:showCatName val="0"/>
          <c:showSerName val="0"/>
          <c:showPercent val="0"/>
          <c:showBubbleSize val="0"/>
        </c:dLbls>
        <c:gapWidth val="25"/>
        <c:overlap val="100"/>
        <c:axId val="1455121488"/>
        <c:axId val="1455101328"/>
      </c:barChart>
      <c:catAx>
        <c:axId val="145512148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101328"/>
        <c:crosses val="autoZero"/>
        <c:auto val="1"/>
        <c:lblAlgn val="ctr"/>
        <c:lblOffset val="100"/>
        <c:noMultiLvlLbl val="0"/>
      </c:catAx>
      <c:valAx>
        <c:axId val="1455101328"/>
        <c:scaling>
          <c:orientation val="minMax"/>
          <c:max val="220"/>
          <c:min val="120"/>
        </c:scaling>
        <c:delete val="1"/>
        <c:axPos val="t"/>
        <c:numFmt formatCode="General" sourceLinked="1"/>
        <c:majorTickMark val="out"/>
        <c:minorTickMark val="none"/>
        <c:tickLblPos val="nextTo"/>
        <c:crossAx val="1455121488"/>
        <c:crosses val="autoZero"/>
        <c:crossBetween val="between"/>
      </c:val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overlay val="0"/>
      <c:spPr>
        <a:noFill/>
        <a:ln>
          <a:noFill/>
        </a:ln>
        <a:effectLst/>
      </c:spPr>
    </c:title>
    <c:autoTitleDeleted val="0"/>
    <c:plotArea>
      <c:layout>
        <c:manualLayout>
          <c:layoutTarget val="inner"/>
          <c:xMode val="edge"/>
          <c:yMode val="edge"/>
          <c:x val="0.17296394550985772"/>
          <c:y val="0.15640041283651482"/>
          <c:w val="0.78673770214216576"/>
          <c:h val="0.83478310408688861"/>
        </c:manualLayout>
      </c:layout>
      <c:barChart>
        <c:barDir val="bar"/>
        <c:grouping val="clustered"/>
        <c:varyColors val="0"/>
        <c:ser>
          <c:idx val="0"/>
          <c:order val="0"/>
          <c:spPr>
            <a:solidFill>
              <a:schemeClr val="bg1">
                <a:lumMod val="85000"/>
              </a:schemeClr>
            </a:solidFill>
          </c:spPr>
          <c:invertIfNegative val="0"/>
          <c:dLbls>
            <c:spPr>
              <a:noFill/>
              <a:ln>
                <a:noFill/>
              </a:ln>
              <a:effectLst/>
            </c:spPr>
            <c:txPr>
              <a:bodyPr wrap="square" lIns="38100" tIns="19050" rIns="38100" bIns="19050" anchor="ctr">
                <a:spAutoFit/>
              </a:bodyPr>
              <a:lstStyle/>
              <a:p>
                <a:pPr>
                  <a:defRPr sz="1200">
                    <a:solidFill>
                      <a:schemeClr val="tx1"/>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Pivots!$F$31:$F$35</c:f>
              <c:strCache>
                <c:ptCount val="5"/>
                <c:pt idx="0">
                  <c:v>R01</c:v>
                </c:pt>
                <c:pt idx="1">
                  <c:v>R02</c:v>
                </c:pt>
                <c:pt idx="2">
                  <c:v>R03</c:v>
                </c:pt>
                <c:pt idx="3">
                  <c:v>R04</c:v>
                </c:pt>
                <c:pt idx="4">
                  <c:v>R05</c:v>
                </c:pt>
              </c:strCache>
            </c:strRef>
          </c:cat>
          <c:val>
            <c:numRef>
              <c:f>Pivots!$H$31:$H$35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294-40E9-926E-501BF6379A5D}"/>
            </c:ext>
          </c:extLst>
        </c:ser>
        <c:ser>
          <c:idx val="1"/>
          <c:order val="1"/>
          <c:tx>
            <c:strRef>
              <c:f>Pivots!$J$30</c:f>
              <c:strCache>
                <c:ptCount val="1"/>
                <c:pt idx="0">
                  <c:v>Sel. Amount</c:v>
                </c:pt>
              </c:strCache>
            </c:strRef>
          </c:tx>
          <c:spPr>
            <a:gradFill flip="none" rotWithShape="1">
              <a:gsLst>
                <a:gs pos="3000">
                  <a:schemeClr val="accent6">
                    <a:lumMod val="40000"/>
                    <a:lumOff val="60000"/>
                  </a:schemeClr>
                </a:gs>
                <a:gs pos="54000">
                  <a:schemeClr val="accent6">
                    <a:lumMod val="60000"/>
                    <a:lumOff val="40000"/>
                  </a:schemeClr>
                </a:gs>
                <a:gs pos="100000">
                  <a:schemeClr val="accent6">
                    <a:lumMod val="75000"/>
                  </a:schemeClr>
                </a:gs>
              </a:gsLst>
              <a:lin ang="0" scaled="1"/>
              <a:tileRect/>
            </a:gradFill>
          </c:spPr>
          <c:invertIfNegative val="0"/>
          <c:val>
            <c:numRef>
              <c:f>Pivots!$J$31:$J$35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8294-40E9-926E-501BF6379A5D}"/>
            </c:ext>
          </c:extLst>
        </c:ser>
        <c:dLbls>
          <c:showLegendKey val="0"/>
          <c:showVal val="0"/>
          <c:showCatName val="0"/>
          <c:showSerName val="0"/>
          <c:showPercent val="0"/>
          <c:showBubbleSize val="0"/>
        </c:dLbls>
        <c:gapWidth val="25"/>
        <c:overlap val="100"/>
        <c:axId val="1455121488"/>
        <c:axId val="1455101328"/>
      </c:barChart>
      <c:catAx>
        <c:axId val="1455121488"/>
        <c:scaling>
          <c:orientation val="maxMin"/>
        </c:scaling>
        <c:delete val="1"/>
        <c:axPos val="l"/>
        <c:numFmt formatCode="General" sourceLinked="1"/>
        <c:majorTickMark val="out"/>
        <c:minorTickMark val="none"/>
        <c:tickLblPos val="nextTo"/>
        <c:crossAx val="1455101328"/>
        <c:crosses val="autoZero"/>
        <c:auto val="1"/>
        <c:lblAlgn val="ctr"/>
        <c:lblOffset val="100"/>
        <c:noMultiLvlLbl val="0"/>
      </c:catAx>
      <c:valAx>
        <c:axId val="1455101328"/>
        <c:scaling>
          <c:orientation val="minMax"/>
          <c:max val="21200"/>
          <c:min val="15000"/>
        </c:scaling>
        <c:delete val="1"/>
        <c:axPos val="t"/>
        <c:numFmt formatCode="&quot;$&quot;#,###.0,\k" sourceLinked="1"/>
        <c:majorTickMark val="out"/>
        <c:minorTickMark val="none"/>
        <c:tickLblPos val="nextTo"/>
        <c:crossAx val="1455121488"/>
        <c:crosses val="autoZero"/>
        <c:crossBetween val="between"/>
      </c:valAx>
    </c:plotArea>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[Call_Center_DB_2023.xlsx]Pivots!Gender pivot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0070C0"/>
                </a:solidFill>
              </a:rPr>
              <a:t>Male</a:t>
            </a:r>
            <a:r>
              <a:rPr lang="en-US" baseline="0"/>
              <a:t> vs </a:t>
            </a:r>
            <a:r>
              <a:rPr lang="en-US" sz="1600" b="1" baseline="0">
                <a:solidFill>
                  <a:srgbClr val="E218C5"/>
                </a:solidFill>
              </a:rPr>
              <a:t>Female</a:t>
            </a:r>
            <a:r>
              <a:rPr lang="en-US" baseline="0"/>
              <a:t> Callers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40000"/>
                  <a:lumOff val="60000"/>
                </a:schemeClr>
              </a:gs>
              <a:gs pos="46000">
                <a:schemeClr val="accent6">
                  <a:lumMod val="95000"/>
                  <a:lumOff val="5000"/>
                </a:schemeClr>
              </a:gs>
              <a:gs pos="100000">
                <a:schemeClr val="accent6">
                  <a:lumMod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D000C6">
                  <a:alpha val="0"/>
                </a:srgbClr>
              </a:gs>
              <a:gs pos="46000">
                <a:srgbClr val="E218C5"/>
              </a:gs>
              <a:gs pos="100000">
                <a:srgbClr val="7030A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Pivots!$B$48:$B$49</c:f>
              <c:strCache>
                <c:ptCount val="1"/>
                <c:pt idx="0">
                  <c:v>Female</c:v>
                </c:pt>
              </c:strCache>
            </c:strRef>
          </c:tx>
          <c:spPr>
            <a:gradFill>
              <a:gsLst>
                <a:gs pos="0">
                  <a:schemeClr val="accent6">
                    <a:lumMod val="40000"/>
                    <a:lumOff val="60000"/>
                  </a:schemeClr>
                </a:gs>
                <a:gs pos="46000">
                  <a:schemeClr val="accent6">
                    <a:lumMod val="95000"/>
                    <a:lumOff val="5000"/>
                  </a:schemeClr>
                </a:gs>
                <a:gs pos="100000">
                  <a:schemeClr val="accent6">
                    <a:lumMod val="6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Pivots!$B$50:$B$53</c:f>
              <c:numCache>
                <c:formatCode>#,##0</c:formatCode>
                <c:ptCount val="3"/>
                <c:pt idx="0">
                  <c:v>144</c:v>
                </c:pt>
                <c:pt idx="1">
                  <c:v>326</c:v>
                </c:pt>
                <c:pt idx="2">
                  <c:v>129</c:v>
                </c:pt>
              </c:numCache>
            </c:numRef>
          </c:val>
          <c:extLst>
            <c:ext xmlns:c16="http://schemas.microsoft.com/office/drawing/2014/chart" uri="{C3380CC4-5D6E-409C-BE32-E72D297353CC}">
              <c16:uniqueId val="{00000000-D08F-4CDB-8572-79A437BC34E1}"/>
            </c:ext>
          </c:extLst>
        </c:ser>
        <c:ser>
          <c:idx val="1"/>
          <c:order val="1"/>
          <c:tx>
            <c:strRef>
              <c:f>Pivots!$C$48:$C$49</c:f>
              <c:strCache>
                <c:ptCount val="1"/>
                <c:pt idx="0">
                  <c:v>Male</c:v>
                </c:pt>
              </c:strCache>
            </c:strRef>
          </c:tx>
          <c:spPr>
            <a:gradFill>
              <a:gsLst>
                <a:gs pos="0">
                  <a:srgbClr val="D000C6">
                    <a:alpha val="0"/>
                  </a:srgbClr>
                </a:gs>
                <a:gs pos="46000">
                  <a:srgbClr val="E218C5"/>
                </a:gs>
                <a:gs pos="100000">
                  <a:srgbClr val="7030A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Pivots!$A$50:$A$53</c:f>
              <c:strCache>
                <c:ptCount val="3"/>
                <c:pt idx="0">
                  <c:v>Cincinnati</c:v>
                </c:pt>
                <c:pt idx="1">
                  <c:v>Cleveland</c:v>
                </c:pt>
                <c:pt idx="2">
                  <c:v>Columbus</c:v>
                </c:pt>
              </c:strCache>
            </c:strRef>
          </c:cat>
          <c:val>
            <c:numRef>
              <c:f>Pivots!$C$50:$C$53</c:f>
              <c:numCache>
                <c:formatCode>#,##0</c:formatCode>
                <c:ptCount val="3"/>
                <c:pt idx="0">
                  <c:v>132</c:v>
                </c:pt>
                <c:pt idx="1">
                  <c:v>63</c:v>
                </c:pt>
                <c:pt idx="2">
                  <c:v>206</c:v>
                </c:pt>
              </c:numCache>
            </c:numRef>
          </c:val>
          <c:extLst>
            <c:ext xmlns:c16="http://schemas.microsoft.com/office/drawing/2014/chart" uri="{C3380CC4-5D6E-409C-BE32-E72D297353CC}">
              <c16:uniqueId val="{00000001-D08F-4CDB-8572-79A437BC34E1}"/>
            </c:ext>
          </c:extLst>
        </c:ser>
        <c:dLbls>
          <c:dLblPos val="ctr"/>
          <c:showLegendKey val="0"/>
          <c:showVal val="1"/>
          <c:showCatName val="0"/>
          <c:showSerName val="0"/>
          <c:showPercent val="0"/>
          <c:showBubbleSize val="0"/>
        </c:dLbls>
        <c:gapWidth val="30"/>
        <c:overlap val="100"/>
        <c:axId val="1514558768"/>
        <c:axId val="1514559728"/>
      </c:barChart>
      <c:catAx>
        <c:axId val="151455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14559728"/>
        <c:crosses val="autoZero"/>
        <c:auto val="1"/>
        <c:lblAlgn val="ctr"/>
        <c:lblOffset val="100"/>
        <c:noMultiLvlLbl val="0"/>
      </c:catAx>
      <c:valAx>
        <c:axId val="1514559728"/>
        <c:scaling>
          <c:orientation val="minMax"/>
        </c:scaling>
        <c:delete val="1"/>
        <c:axPos val="l"/>
        <c:numFmt formatCode="0%" sourceLinked="1"/>
        <c:majorTickMark val="none"/>
        <c:minorTickMark val="none"/>
        <c:tickLblPos val="nextTo"/>
        <c:crossAx val="151455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190500" dist="127000" dir="2700000" algn="tl" rotWithShape="0">
        <a:prstClr val="black">
          <a:alpha val="3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[Call_Center_DB_2023.xlsx]Pivots!Rep Satisfaction</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Rating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37000"/>
                  <a:lumOff val="63000"/>
                </a:schemeClr>
              </a:gs>
              <a:gs pos="46000">
                <a:schemeClr val="accent6">
                  <a:lumMod val="60000"/>
                  <a:lumOff val="40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Pivots!$B$56</c:f>
              <c:strCache>
                <c:ptCount val="1"/>
                <c:pt idx="0">
                  <c:v>Total</c:v>
                </c:pt>
              </c:strCache>
            </c:strRef>
          </c:tx>
          <c:spPr>
            <a:gradFill>
              <a:gsLst>
                <a:gs pos="0">
                  <a:schemeClr val="accent6">
                    <a:lumMod val="37000"/>
                    <a:lumOff val="63000"/>
                  </a:schemeClr>
                </a:gs>
                <a:gs pos="46000">
                  <a:schemeClr val="accent6">
                    <a:lumMod val="60000"/>
                    <a:lumOff val="4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Pivots!$A$57:$A$62</c:f>
              <c:strCache>
                <c:ptCount val="5"/>
                <c:pt idx="0">
                  <c:v>1</c:v>
                </c:pt>
                <c:pt idx="1">
                  <c:v>2</c:v>
                </c:pt>
                <c:pt idx="2">
                  <c:v>3</c:v>
                </c:pt>
                <c:pt idx="3">
                  <c:v>4</c:v>
                </c:pt>
                <c:pt idx="4">
                  <c:v>5</c:v>
                </c:pt>
              </c:strCache>
            </c:strRef>
          </c:cat>
          <c:val>
            <c:numRef>
              <c:f>Pivots!$B$57:$B$62</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8792-4257-90B0-3DC9D832B9BC}"/>
            </c:ext>
          </c:extLst>
        </c:ser>
        <c:dLbls>
          <c:dLblPos val="ctr"/>
          <c:showLegendKey val="0"/>
          <c:showVal val="1"/>
          <c:showCatName val="0"/>
          <c:showSerName val="0"/>
          <c:showPercent val="0"/>
          <c:showBubbleSize val="0"/>
        </c:dLbls>
        <c:gapWidth val="30"/>
        <c:overlap val="100"/>
        <c:axId val="463144720"/>
        <c:axId val="463143760"/>
      </c:barChart>
      <c:catAx>
        <c:axId val="46314472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143760"/>
        <c:crosses val="autoZero"/>
        <c:auto val="1"/>
        <c:lblAlgn val="ctr"/>
        <c:lblOffset val="100"/>
        <c:noMultiLvlLbl val="0"/>
      </c:catAx>
      <c:valAx>
        <c:axId val="463143760"/>
        <c:scaling>
          <c:orientation val="minMax"/>
        </c:scaling>
        <c:delete val="1"/>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crossAx val="4631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190500" dist="127000" dir="2700000" algn="tl" rotWithShape="0">
        <a:prstClr val="black">
          <a:alpha val="3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chart" Target="../charts/chart3.xml"/><Relationship Id="rId3" Type="http://schemas.openxmlformats.org/officeDocument/2006/relationships/image" Target="../media/image8.svg"/><Relationship Id="rId7" Type="http://schemas.openxmlformats.org/officeDocument/2006/relationships/image" Target="../media/image12.svg"/><Relationship Id="rId12" Type="http://schemas.openxmlformats.org/officeDocument/2006/relationships/chart" Target="../charts/chart2.xml"/><Relationship Id="rId2" Type="http://schemas.openxmlformats.org/officeDocument/2006/relationships/image" Target="../media/image7.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11.png"/><Relationship Id="rId11" Type="http://schemas.openxmlformats.org/officeDocument/2006/relationships/image" Target="../media/image16.svg"/><Relationship Id="rId5" Type="http://schemas.openxmlformats.org/officeDocument/2006/relationships/image" Target="../media/image10.svg"/><Relationship Id="rId15" Type="http://schemas.openxmlformats.org/officeDocument/2006/relationships/chart" Target="../charts/chart5.xml"/><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4.svg"/><Relationship Id="rId13" Type="http://schemas.openxmlformats.org/officeDocument/2006/relationships/image" Target="../media/image29.png"/><Relationship Id="rId18" Type="http://schemas.openxmlformats.org/officeDocument/2006/relationships/image" Target="../media/image34.svg"/><Relationship Id="rId3" Type="http://schemas.openxmlformats.org/officeDocument/2006/relationships/image" Target="../media/image19.png"/><Relationship Id="rId21" Type="http://schemas.openxmlformats.org/officeDocument/2006/relationships/image" Target="../media/image37.png"/><Relationship Id="rId7" Type="http://schemas.openxmlformats.org/officeDocument/2006/relationships/image" Target="../media/image23.png"/><Relationship Id="rId12" Type="http://schemas.openxmlformats.org/officeDocument/2006/relationships/image" Target="../media/image28.svg"/><Relationship Id="rId17" Type="http://schemas.openxmlformats.org/officeDocument/2006/relationships/image" Target="../media/image33.png"/><Relationship Id="rId2" Type="http://schemas.openxmlformats.org/officeDocument/2006/relationships/image" Target="../media/image18.svg"/><Relationship Id="rId16" Type="http://schemas.openxmlformats.org/officeDocument/2006/relationships/image" Target="../media/image32.svg"/><Relationship Id="rId20" Type="http://schemas.openxmlformats.org/officeDocument/2006/relationships/image" Target="../media/image36.svg"/><Relationship Id="rId1" Type="http://schemas.openxmlformats.org/officeDocument/2006/relationships/image" Target="../media/image17.png"/><Relationship Id="rId6" Type="http://schemas.openxmlformats.org/officeDocument/2006/relationships/image" Target="../media/image22.svg"/><Relationship Id="rId11" Type="http://schemas.openxmlformats.org/officeDocument/2006/relationships/image" Target="../media/image27.png"/><Relationship Id="rId5" Type="http://schemas.openxmlformats.org/officeDocument/2006/relationships/image" Target="../media/image21.png"/><Relationship Id="rId15" Type="http://schemas.openxmlformats.org/officeDocument/2006/relationships/image" Target="../media/image31.png"/><Relationship Id="rId10" Type="http://schemas.openxmlformats.org/officeDocument/2006/relationships/image" Target="../media/image26.svg"/><Relationship Id="rId19" Type="http://schemas.openxmlformats.org/officeDocument/2006/relationships/image" Target="../media/image35.png"/><Relationship Id="rId4" Type="http://schemas.openxmlformats.org/officeDocument/2006/relationships/image" Target="../media/image20.svg"/><Relationship Id="rId9" Type="http://schemas.openxmlformats.org/officeDocument/2006/relationships/image" Target="../media/image25.png"/><Relationship Id="rId14" Type="http://schemas.openxmlformats.org/officeDocument/2006/relationships/image" Target="../media/image30.svg"/><Relationship Id="rId22" Type="http://schemas.openxmlformats.org/officeDocument/2006/relationships/image" Target="../media/image38.svg"/></Relationships>
</file>

<file path=xl/drawings/drawing1.xml><?xml version="1.0" encoding="utf-8"?>
<xdr:wsDr xmlns:xdr="http://schemas.openxmlformats.org/drawingml/2006/spreadsheetDrawing" xmlns:a="http://schemas.openxmlformats.org/drawingml/2006/main">
  <xdr:twoCellAnchor>
    <xdr:from>
      <xdr:col>14</xdr:col>
      <xdr:colOff>190500</xdr:colOff>
      <xdr:row>5</xdr:row>
      <xdr:rowOff>114300</xdr:rowOff>
    </xdr:from>
    <xdr:to>
      <xdr:col>18</xdr:col>
      <xdr:colOff>123825</xdr:colOff>
      <xdr:row>17</xdr:row>
      <xdr:rowOff>57150</xdr:rowOff>
    </xdr:to>
    <xdr:graphicFrame macro="">
      <xdr:nvGraphicFramePr>
        <xdr:cNvPr id="24" name="Chart 23">
          <a:extLst>
            <a:ext uri="{FF2B5EF4-FFF2-40B4-BE49-F238E27FC236}">
              <a16:creationId xmlns:a16="http://schemas.microsoft.com/office/drawing/2014/main" id="{470ABBDC-98B6-4BD5-A63F-B06F9F2D9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xdr:row>
      <xdr:rowOff>177800</xdr:rowOff>
    </xdr:from>
    <xdr:to>
      <xdr:col>5</xdr:col>
      <xdr:colOff>38100</xdr:colOff>
      <xdr:row>10</xdr:row>
      <xdr:rowOff>0</xdr:rowOff>
    </xdr:to>
    <xdr:sp macro="" textlink="Pivots!A4">
      <xdr:nvSpPr>
        <xdr:cNvPr id="2" name="Rectangle: Rounded Corners 1">
          <a:extLst>
            <a:ext uri="{FF2B5EF4-FFF2-40B4-BE49-F238E27FC236}">
              <a16:creationId xmlns:a16="http://schemas.microsoft.com/office/drawing/2014/main" id="{56AB2228-C0DC-F97A-C7C6-40FE2D51BBD1}"/>
            </a:ext>
          </a:extLst>
        </xdr:cNvPr>
        <xdr:cNvSpPr/>
      </xdr:nvSpPr>
      <xdr:spPr>
        <a:xfrm>
          <a:off x="285750" y="796925"/>
          <a:ext cx="1866900" cy="1155700"/>
        </a:xfrm>
        <a:prstGeom prst="roundRect">
          <a:avLst/>
        </a:prstGeom>
        <a:ln>
          <a:noFill/>
        </a:ln>
        <a:effectLst>
          <a:outerShdw blurRad="127000" dist="1016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1F52BC06-9909-45C5-9BB2-F5514FC30E74}" type="TxLink">
            <a:rPr lang="en-US" sz="2800" b="0" i="0" u="none" strike="noStrike">
              <a:solidFill>
                <a:schemeClr val="bg1"/>
              </a:solidFill>
              <a:latin typeface="Aptos Narrow"/>
            </a:rPr>
            <a:pPr algn="r"/>
            <a:t>1,000</a:t>
          </a:fld>
          <a:endParaRPr lang="en-US" sz="2800" b="0">
            <a:solidFill>
              <a:schemeClr val="bg1"/>
            </a:solidFill>
          </a:endParaRPr>
        </a:p>
      </xdr:txBody>
    </xdr:sp>
    <xdr:clientData/>
  </xdr:twoCellAnchor>
  <xdr:oneCellAnchor>
    <xdr:from>
      <xdr:col>3</xdr:col>
      <xdr:colOff>438149</xdr:colOff>
      <xdr:row>4</xdr:row>
      <xdr:rowOff>73025</xdr:rowOff>
    </xdr:from>
    <xdr:ext cx="714375" cy="330546"/>
    <xdr:sp macro="" textlink="">
      <xdr:nvSpPr>
        <xdr:cNvPr id="3" name="TextBox 2">
          <a:extLst>
            <a:ext uri="{FF2B5EF4-FFF2-40B4-BE49-F238E27FC236}">
              <a16:creationId xmlns:a16="http://schemas.microsoft.com/office/drawing/2014/main" id="{5D809F2D-A069-88F4-FF1F-0660A88C30F4}"/>
            </a:ext>
          </a:extLst>
        </xdr:cNvPr>
        <xdr:cNvSpPr txBox="1"/>
      </xdr:nvSpPr>
      <xdr:spPr>
        <a:xfrm>
          <a:off x="1333499" y="882650"/>
          <a:ext cx="714375" cy="330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bg1"/>
              </a:solidFill>
            </a:rPr>
            <a:t>Calls</a:t>
          </a:r>
        </a:p>
      </xdr:txBody>
    </xdr:sp>
    <xdr:clientData/>
  </xdr:oneCellAnchor>
  <xdr:twoCellAnchor editAs="oneCell">
    <xdr:from>
      <xdr:col>2</xdr:col>
      <xdr:colOff>204105</xdr:colOff>
      <xdr:row>5</xdr:row>
      <xdr:rowOff>82548</xdr:rowOff>
    </xdr:from>
    <xdr:to>
      <xdr:col>3</xdr:col>
      <xdr:colOff>197757</xdr:colOff>
      <xdr:row>8</xdr:row>
      <xdr:rowOff>114300</xdr:rowOff>
    </xdr:to>
    <xdr:pic>
      <xdr:nvPicPr>
        <xdr:cNvPr id="4" name="Graphic 3" descr="Receiver with solid fill">
          <a:extLst>
            <a:ext uri="{FF2B5EF4-FFF2-40B4-BE49-F238E27FC236}">
              <a16:creationId xmlns:a16="http://schemas.microsoft.com/office/drawing/2014/main" id="{12618CCE-49DF-484B-BE57-F3261FBDABA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5400000">
          <a:off x="489855" y="1082673"/>
          <a:ext cx="603252" cy="603252"/>
        </a:xfrm>
        <a:prstGeom prst="rect">
          <a:avLst/>
        </a:prstGeom>
      </xdr:spPr>
    </xdr:pic>
    <xdr:clientData/>
  </xdr:twoCellAnchor>
  <xdr:oneCellAnchor>
    <xdr:from>
      <xdr:col>3</xdr:col>
      <xdr:colOff>438150</xdr:colOff>
      <xdr:row>7</xdr:row>
      <xdr:rowOff>176815</xdr:rowOff>
    </xdr:from>
    <xdr:ext cx="548837" cy="282466"/>
    <xdr:sp macro="" textlink="Pivots!A8">
      <xdr:nvSpPr>
        <xdr:cNvPr id="5" name="TextBox 4">
          <a:extLst>
            <a:ext uri="{FF2B5EF4-FFF2-40B4-BE49-F238E27FC236}">
              <a16:creationId xmlns:a16="http://schemas.microsoft.com/office/drawing/2014/main" id="{96C2CDB3-13AB-DF71-EA1B-48C2D20D03C3}"/>
            </a:ext>
          </a:extLst>
        </xdr:cNvPr>
        <xdr:cNvSpPr txBox="1"/>
      </xdr:nvSpPr>
      <xdr:spPr>
        <a:xfrm>
          <a:off x="1333500" y="1557940"/>
          <a:ext cx="548837" cy="28246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AF6D59A3-E525-47EF-B0B2-3B68F77CC98C}" type="TxLink">
            <a:rPr lang="en-US" sz="1400" b="0" i="0" u="none" strike="noStrike">
              <a:solidFill>
                <a:schemeClr val="bg1"/>
              </a:solidFill>
              <a:latin typeface="Aptos Narrow"/>
              <a:ea typeface="+mn-ea"/>
              <a:cs typeface="+mn-cs"/>
            </a:rPr>
            <a:pPr marL="0" indent="0" algn="ctr"/>
            <a:t>189</a:t>
          </a:fld>
          <a:endParaRPr lang="en-US" sz="1400" b="0" i="0" u="none" strike="noStrike">
            <a:solidFill>
              <a:schemeClr val="bg1"/>
            </a:solidFill>
            <a:latin typeface="Aptos Narrow"/>
            <a:ea typeface="+mn-ea"/>
            <a:cs typeface="+mn-cs"/>
          </a:endParaRPr>
        </a:p>
      </xdr:txBody>
    </xdr:sp>
    <xdr:clientData/>
  </xdr:oneCellAnchor>
  <xdr:twoCellAnchor>
    <xdr:from>
      <xdr:col>2</xdr:col>
      <xdr:colOff>0</xdr:colOff>
      <xdr:row>11</xdr:row>
      <xdr:rowOff>0</xdr:rowOff>
    </xdr:from>
    <xdr:to>
      <xdr:col>5</xdr:col>
      <xdr:colOff>38100</xdr:colOff>
      <xdr:row>17</xdr:row>
      <xdr:rowOff>12700</xdr:rowOff>
    </xdr:to>
    <xdr:sp macro="" textlink="Pivots!B4">
      <xdr:nvSpPr>
        <xdr:cNvPr id="6" name="Rectangle: Rounded Corners 5">
          <a:extLst>
            <a:ext uri="{FF2B5EF4-FFF2-40B4-BE49-F238E27FC236}">
              <a16:creationId xmlns:a16="http://schemas.microsoft.com/office/drawing/2014/main" id="{4E165074-3920-47B0-93E4-D667BD68FFD6}"/>
            </a:ext>
          </a:extLst>
        </xdr:cNvPr>
        <xdr:cNvSpPr/>
      </xdr:nvSpPr>
      <xdr:spPr>
        <a:xfrm>
          <a:off x="285750" y="2143125"/>
          <a:ext cx="1866900" cy="1155700"/>
        </a:xfrm>
        <a:prstGeom prst="roundRect">
          <a:avLst/>
        </a:prstGeom>
        <a:ln>
          <a:noFill/>
        </a:ln>
        <a:effectLst>
          <a:outerShdw blurRad="127000" dist="1016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r"/>
          <a:fld id="{0CDDBCFB-7DDE-4589-AD1E-9779B33E5C7D}" type="TxLink">
            <a:rPr lang="en-US" sz="2400" b="0" i="0" u="none" strike="noStrike">
              <a:solidFill>
                <a:schemeClr val="bg1"/>
              </a:solidFill>
              <a:latin typeface="Aptos Narrow"/>
              <a:ea typeface="+mn-ea"/>
              <a:cs typeface="+mn-cs"/>
            </a:rPr>
            <a:pPr marL="0" indent="0" algn="r"/>
            <a:t>$96,623</a:t>
          </a:fld>
          <a:endParaRPr lang="en-US" sz="2400" b="0" i="0" u="none" strike="noStrike">
            <a:solidFill>
              <a:schemeClr val="bg1"/>
            </a:solidFill>
            <a:latin typeface="Aptos Narrow"/>
            <a:ea typeface="+mn-ea"/>
            <a:cs typeface="+mn-cs"/>
          </a:endParaRPr>
        </a:p>
      </xdr:txBody>
    </xdr:sp>
    <xdr:clientData/>
  </xdr:twoCellAnchor>
  <xdr:oneCellAnchor>
    <xdr:from>
      <xdr:col>3</xdr:col>
      <xdr:colOff>257175</xdr:colOff>
      <xdr:row>11</xdr:row>
      <xdr:rowOff>95250</xdr:rowOff>
    </xdr:from>
    <xdr:ext cx="781049" cy="330546"/>
    <xdr:sp macro="" textlink="">
      <xdr:nvSpPr>
        <xdr:cNvPr id="7" name="TextBox 6">
          <a:extLst>
            <a:ext uri="{FF2B5EF4-FFF2-40B4-BE49-F238E27FC236}">
              <a16:creationId xmlns:a16="http://schemas.microsoft.com/office/drawing/2014/main" id="{D3403DDD-986B-4A49-96ED-323FED9753E5}"/>
            </a:ext>
          </a:extLst>
        </xdr:cNvPr>
        <xdr:cNvSpPr txBox="1"/>
      </xdr:nvSpPr>
      <xdr:spPr>
        <a:xfrm>
          <a:off x="1152525" y="2238375"/>
          <a:ext cx="781049" cy="330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bg1"/>
              </a:solidFill>
            </a:rPr>
            <a:t>Amount</a:t>
          </a:r>
        </a:p>
      </xdr:txBody>
    </xdr:sp>
    <xdr:clientData/>
  </xdr:oneCellAnchor>
  <xdr:twoCellAnchor editAs="oneCell">
    <xdr:from>
      <xdr:col>2</xdr:col>
      <xdr:colOff>99331</xdr:colOff>
      <xdr:row>12</xdr:row>
      <xdr:rowOff>57148</xdr:rowOff>
    </xdr:from>
    <xdr:to>
      <xdr:col>3</xdr:col>
      <xdr:colOff>51708</xdr:colOff>
      <xdr:row>15</xdr:row>
      <xdr:rowOff>47625</xdr:rowOff>
    </xdr:to>
    <xdr:pic>
      <xdr:nvPicPr>
        <xdr:cNvPr id="8" name="Graphic 7">
          <a:extLst>
            <a:ext uri="{FF2B5EF4-FFF2-40B4-BE49-F238E27FC236}">
              <a16:creationId xmlns:a16="http://schemas.microsoft.com/office/drawing/2014/main" id="{6323D209-EF64-4286-8FD8-0D882E73644A}"/>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385081" y="2390773"/>
          <a:ext cx="561977" cy="561977"/>
        </a:xfrm>
        <a:prstGeom prst="rect">
          <a:avLst/>
        </a:prstGeom>
      </xdr:spPr>
    </xdr:pic>
    <xdr:clientData/>
  </xdr:twoCellAnchor>
  <xdr:oneCellAnchor>
    <xdr:from>
      <xdr:col>3</xdr:col>
      <xdr:colOff>276225</xdr:colOff>
      <xdr:row>15</xdr:row>
      <xdr:rowOff>8540</xdr:rowOff>
    </xdr:from>
    <xdr:ext cx="834587" cy="282466"/>
    <xdr:sp macro="" textlink="Pivots!B8">
      <xdr:nvSpPr>
        <xdr:cNvPr id="9" name="TextBox 8">
          <a:extLst>
            <a:ext uri="{FF2B5EF4-FFF2-40B4-BE49-F238E27FC236}">
              <a16:creationId xmlns:a16="http://schemas.microsoft.com/office/drawing/2014/main" id="{6F2CF42C-02FF-447C-92A8-AD1803BA51EC}"/>
            </a:ext>
          </a:extLst>
        </xdr:cNvPr>
        <xdr:cNvSpPr txBox="1"/>
      </xdr:nvSpPr>
      <xdr:spPr>
        <a:xfrm>
          <a:off x="1171575" y="2913665"/>
          <a:ext cx="834587" cy="28246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4693F361-A86F-4FE1-9E95-78BC5B3B2E55}" type="TxLink">
            <a:rPr lang="en-US" sz="1400" b="0" i="0" u="none" strike="noStrike">
              <a:solidFill>
                <a:schemeClr val="bg1"/>
              </a:solidFill>
              <a:latin typeface="Aptos Narrow"/>
              <a:ea typeface="+mn-ea"/>
              <a:cs typeface="+mn-cs"/>
            </a:rPr>
            <a:pPr marL="0" indent="0" algn="ctr"/>
            <a:t>$18,415</a:t>
          </a:fld>
          <a:endParaRPr lang="en-US" sz="1400" b="0" i="0" u="none" strike="noStrike">
            <a:solidFill>
              <a:schemeClr val="bg1"/>
            </a:solidFill>
            <a:latin typeface="Aptos Narrow"/>
            <a:ea typeface="+mn-ea"/>
            <a:cs typeface="+mn-cs"/>
          </a:endParaRPr>
        </a:p>
      </xdr:txBody>
    </xdr:sp>
    <xdr:clientData/>
  </xdr:oneCellAnchor>
  <xdr:twoCellAnchor>
    <xdr:from>
      <xdr:col>2</xdr:col>
      <xdr:colOff>0</xdr:colOff>
      <xdr:row>18</xdr:row>
      <xdr:rowOff>0</xdr:rowOff>
    </xdr:from>
    <xdr:to>
      <xdr:col>5</xdr:col>
      <xdr:colOff>38100</xdr:colOff>
      <xdr:row>24</xdr:row>
      <xdr:rowOff>12700</xdr:rowOff>
    </xdr:to>
    <xdr:sp macro="" textlink="Pivots!C4">
      <xdr:nvSpPr>
        <xdr:cNvPr id="10" name="Rectangle: Rounded Corners 9">
          <a:extLst>
            <a:ext uri="{FF2B5EF4-FFF2-40B4-BE49-F238E27FC236}">
              <a16:creationId xmlns:a16="http://schemas.microsoft.com/office/drawing/2014/main" id="{60581519-F936-4767-9D00-453D161A020D}"/>
            </a:ext>
          </a:extLst>
        </xdr:cNvPr>
        <xdr:cNvSpPr/>
      </xdr:nvSpPr>
      <xdr:spPr>
        <a:xfrm>
          <a:off x="285750" y="3476625"/>
          <a:ext cx="1866900" cy="1155700"/>
        </a:xfrm>
        <a:prstGeom prst="roundRect">
          <a:avLst/>
        </a:prstGeom>
        <a:ln>
          <a:noFill/>
        </a:ln>
        <a:effectLst>
          <a:outerShdw blurRad="127000" dist="1016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r"/>
          <a:fld id="{E3660734-8D2D-4CD2-A0E0-AAF3D6145214}" type="TxLink">
            <a:rPr lang="en-US" sz="2500" b="0" i="0" u="none" strike="noStrike">
              <a:solidFill>
                <a:schemeClr val="bg1"/>
              </a:solidFill>
              <a:latin typeface="Aptos Narrow"/>
              <a:ea typeface="+mn-ea"/>
              <a:cs typeface="+mn-cs"/>
            </a:rPr>
            <a:pPr marL="0" indent="0" algn="r"/>
            <a:t>89,850</a:t>
          </a:fld>
          <a:endParaRPr lang="en-US" sz="2500" b="0" i="0" u="none" strike="noStrike">
            <a:solidFill>
              <a:schemeClr val="bg1"/>
            </a:solidFill>
            <a:latin typeface="Aptos Narrow"/>
            <a:ea typeface="+mn-ea"/>
            <a:cs typeface="+mn-cs"/>
          </a:endParaRPr>
        </a:p>
      </xdr:txBody>
    </xdr:sp>
    <xdr:clientData/>
  </xdr:twoCellAnchor>
  <xdr:oneCellAnchor>
    <xdr:from>
      <xdr:col>3</xdr:col>
      <xdr:colOff>304801</xdr:colOff>
      <xdr:row>18</xdr:row>
      <xdr:rowOff>85725</xdr:rowOff>
    </xdr:from>
    <xdr:ext cx="847724" cy="330546"/>
    <xdr:sp macro="" textlink="">
      <xdr:nvSpPr>
        <xdr:cNvPr id="11" name="TextBox 10">
          <a:extLst>
            <a:ext uri="{FF2B5EF4-FFF2-40B4-BE49-F238E27FC236}">
              <a16:creationId xmlns:a16="http://schemas.microsoft.com/office/drawing/2014/main" id="{515642C0-9C09-4640-B371-3ABD23A2C56A}"/>
            </a:ext>
          </a:extLst>
        </xdr:cNvPr>
        <xdr:cNvSpPr txBox="1"/>
      </xdr:nvSpPr>
      <xdr:spPr>
        <a:xfrm>
          <a:off x="1200151" y="3562350"/>
          <a:ext cx="847724" cy="330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bg1"/>
              </a:solidFill>
            </a:rPr>
            <a:t>Duration</a:t>
          </a:r>
        </a:p>
      </xdr:txBody>
    </xdr:sp>
    <xdr:clientData/>
  </xdr:oneCellAnchor>
  <xdr:twoCellAnchor editAs="oneCell">
    <xdr:from>
      <xdr:col>2</xdr:col>
      <xdr:colOff>118382</xdr:colOff>
      <xdr:row>19</xdr:row>
      <xdr:rowOff>19049</xdr:rowOff>
    </xdr:from>
    <xdr:to>
      <xdr:col>3</xdr:col>
      <xdr:colOff>200026</xdr:colOff>
      <xdr:row>22</xdr:row>
      <xdr:rowOff>129268</xdr:rowOff>
    </xdr:to>
    <xdr:pic>
      <xdr:nvPicPr>
        <xdr:cNvPr id="12" name="Graphic 11">
          <a:extLst>
            <a:ext uri="{FF2B5EF4-FFF2-40B4-BE49-F238E27FC236}">
              <a16:creationId xmlns:a16="http://schemas.microsoft.com/office/drawing/2014/main" id="{D2AFFCD2-890E-4E15-9C4D-640349148CC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404132" y="3686174"/>
          <a:ext cx="691244" cy="691244"/>
        </a:xfrm>
        <a:prstGeom prst="rect">
          <a:avLst/>
        </a:prstGeom>
      </xdr:spPr>
    </xdr:pic>
    <xdr:clientData/>
  </xdr:twoCellAnchor>
  <xdr:oneCellAnchor>
    <xdr:from>
      <xdr:col>3</xdr:col>
      <xdr:colOff>361950</xdr:colOff>
      <xdr:row>22</xdr:row>
      <xdr:rowOff>8540</xdr:rowOff>
    </xdr:from>
    <xdr:ext cx="777437" cy="282466"/>
    <xdr:sp macro="" textlink="Pivots!C8">
      <xdr:nvSpPr>
        <xdr:cNvPr id="13" name="TextBox 12">
          <a:extLst>
            <a:ext uri="{FF2B5EF4-FFF2-40B4-BE49-F238E27FC236}">
              <a16:creationId xmlns:a16="http://schemas.microsoft.com/office/drawing/2014/main" id="{7B82FF15-405D-4858-ACDD-827BA7C63DE1}"/>
            </a:ext>
          </a:extLst>
        </xdr:cNvPr>
        <xdr:cNvSpPr txBox="1"/>
      </xdr:nvSpPr>
      <xdr:spPr>
        <a:xfrm>
          <a:off x="1257300" y="4247165"/>
          <a:ext cx="777437" cy="28246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90C1BF2E-2B80-4543-A66B-57ACBECE30FF}" type="TxLink">
            <a:rPr lang="en-US" sz="1600" b="0" i="0" u="none" strike="noStrike">
              <a:solidFill>
                <a:schemeClr val="bg1"/>
              </a:solidFill>
              <a:latin typeface="Aptos Narrow"/>
              <a:ea typeface="+mn-ea"/>
              <a:cs typeface="+mn-cs"/>
            </a:rPr>
            <a:pPr marL="0" indent="0" algn="ctr"/>
            <a:t>16,834</a:t>
          </a:fld>
          <a:endParaRPr lang="en-US" sz="1600" b="0" i="0" u="none" strike="noStrike">
            <a:solidFill>
              <a:schemeClr val="bg1"/>
            </a:solidFill>
            <a:latin typeface="Aptos Narrow"/>
            <a:ea typeface="+mn-ea"/>
            <a:cs typeface="+mn-cs"/>
          </a:endParaRPr>
        </a:p>
      </xdr:txBody>
    </xdr:sp>
    <xdr:clientData/>
  </xdr:oneCellAnchor>
  <xdr:twoCellAnchor>
    <xdr:from>
      <xdr:col>2</xdr:col>
      <xdr:colOff>0</xdr:colOff>
      <xdr:row>25</xdr:row>
      <xdr:rowOff>19050</xdr:rowOff>
    </xdr:from>
    <xdr:to>
      <xdr:col>5</xdr:col>
      <xdr:colOff>38100</xdr:colOff>
      <xdr:row>31</xdr:row>
      <xdr:rowOff>31750</xdr:rowOff>
    </xdr:to>
    <xdr:sp macro="" textlink="Pivots!D4">
      <xdr:nvSpPr>
        <xdr:cNvPr id="14" name="Rectangle: Rounded Corners 13">
          <a:extLst>
            <a:ext uri="{FF2B5EF4-FFF2-40B4-BE49-F238E27FC236}">
              <a16:creationId xmlns:a16="http://schemas.microsoft.com/office/drawing/2014/main" id="{39BCAD8C-CE93-415A-9519-5A0A63510315}"/>
            </a:ext>
          </a:extLst>
        </xdr:cNvPr>
        <xdr:cNvSpPr/>
      </xdr:nvSpPr>
      <xdr:spPr>
        <a:xfrm>
          <a:off x="285750" y="4829175"/>
          <a:ext cx="1866900" cy="1155700"/>
        </a:xfrm>
        <a:prstGeom prst="roundRect">
          <a:avLst/>
        </a:prstGeom>
        <a:ln>
          <a:noFill/>
        </a:ln>
        <a:effectLst>
          <a:outerShdw blurRad="127000" dist="1016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r"/>
          <a:fld id="{523B91F0-923F-4DF7-BA84-EC0118ADB379}" type="TxLink">
            <a:rPr lang="en-US" sz="3200" b="0" i="0" u="none" strike="noStrike">
              <a:solidFill>
                <a:schemeClr val="bg1"/>
              </a:solidFill>
              <a:latin typeface="Aptos Narrow"/>
              <a:ea typeface="+mn-ea"/>
              <a:cs typeface="+mn-cs"/>
            </a:rPr>
            <a:pPr marL="0" indent="0" algn="r"/>
            <a:t>3.9</a:t>
          </a:fld>
          <a:endParaRPr lang="en-US" sz="3200" b="0" i="0" u="none" strike="noStrike">
            <a:solidFill>
              <a:schemeClr val="bg1"/>
            </a:solidFill>
            <a:latin typeface="Aptos Narrow"/>
            <a:ea typeface="+mn-ea"/>
            <a:cs typeface="+mn-cs"/>
          </a:endParaRPr>
        </a:p>
      </xdr:txBody>
    </xdr:sp>
    <xdr:clientData/>
  </xdr:twoCellAnchor>
  <xdr:oneCellAnchor>
    <xdr:from>
      <xdr:col>3</xdr:col>
      <xdr:colOff>276226</xdr:colOff>
      <xdr:row>25</xdr:row>
      <xdr:rowOff>123825</xdr:rowOff>
    </xdr:from>
    <xdr:ext cx="1038224" cy="330546"/>
    <xdr:sp macro="" textlink="">
      <xdr:nvSpPr>
        <xdr:cNvPr id="15" name="TextBox 14">
          <a:extLst>
            <a:ext uri="{FF2B5EF4-FFF2-40B4-BE49-F238E27FC236}">
              <a16:creationId xmlns:a16="http://schemas.microsoft.com/office/drawing/2014/main" id="{8809CD5A-5593-4E22-B12A-580350DC79ED}"/>
            </a:ext>
          </a:extLst>
        </xdr:cNvPr>
        <xdr:cNvSpPr txBox="1"/>
      </xdr:nvSpPr>
      <xdr:spPr>
        <a:xfrm>
          <a:off x="1171576" y="4933950"/>
          <a:ext cx="1038224" cy="330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bg1"/>
              </a:solidFill>
            </a:rPr>
            <a:t>Avg</a:t>
          </a:r>
          <a:r>
            <a:rPr lang="en-US" sz="1400" b="1" baseline="0">
              <a:solidFill>
                <a:schemeClr val="bg1"/>
              </a:solidFill>
            </a:rPr>
            <a:t> Rating</a:t>
          </a:r>
          <a:endParaRPr lang="en-US" sz="1400" b="1">
            <a:solidFill>
              <a:schemeClr val="bg1"/>
            </a:solidFill>
          </a:endParaRPr>
        </a:p>
      </xdr:txBody>
    </xdr:sp>
    <xdr:clientData/>
  </xdr:oneCellAnchor>
  <xdr:twoCellAnchor editAs="oneCell">
    <xdr:from>
      <xdr:col>2</xdr:col>
      <xdr:colOff>204105</xdr:colOff>
      <xdr:row>26</xdr:row>
      <xdr:rowOff>85723</xdr:rowOff>
    </xdr:from>
    <xdr:to>
      <xdr:col>3</xdr:col>
      <xdr:colOff>270782</xdr:colOff>
      <xdr:row>29</xdr:row>
      <xdr:rowOff>161925</xdr:rowOff>
    </xdr:to>
    <xdr:pic>
      <xdr:nvPicPr>
        <xdr:cNvPr id="16" name="Graphic 15">
          <a:extLst>
            <a:ext uri="{FF2B5EF4-FFF2-40B4-BE49-F238E27FC236}">
              <a16:creationId xmlns:a16="http://schemas.microsoft.com/office/drawing/2014/main" id="{8F222010-29E7-4082-8652-810C1EB3144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rot="5400000">
          <a:off x="489855" y="5086348"/>
          <a:ext cx="676277" cy="676277"/>
        </a:xfrm>
        <a:prstGeom prst="rect">
          <a:avLst/>
        </a:prstGeom>
      </xdr:spPr>
    </xdr:pic>
    <xdr:clientData/>
  </xdr:twoCellAnchor>
  <xdr:oneCellAnchor>
    <xdr:from>
      <xdr:col>3</xdr:col>
      <xdr:colOff>518291</xdr:colOff>
      <xdr:row>29</xdr:row>
      <xdr:rowOff>37115</xdr:rowOff>
    </xdr:from>
    <xdr:ext cx="630621" cy="282466"/>
    <xdr:sp macro="" textlink="Pivots!D8">
      <xdr:nvSpPr>
        <xdr:cNvPr id="17" name="TextBox 16">
          <a:extLst>
            <a:ext uri="{FF2B5EF4-FFF2-40B4-BE49-F238E27FC236}">
              <a16:creationId xmlns:a16="http://schemas.microsoft.com/office/drawing/2014/main" id="{8AF59B0F-EB2D-4641-B6A0-E6D37B904AC9}"/>
            </a:ext>
          </a:extLst>
        </xdr:cNvPr>
        <xdr:cNvSpPr txBox="1"/>
      </xdr:nvSpPr>
      <xdr:spPr>
        <a:xfrm>
          <a:off x="1413641" y="5609240"/>
          <a:ext cx="630621" cy="28246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65C91A4-5D7A-48D9-99FB-A6F49BC72DFC}" type="TxLink">
            <a:rPr lang="en-US" sz="1600" b="0" i="0" u="none" strike="noStrike">
              <a:solidFill>
                <a:schemeClr val="bg1"/>
              </a:solidFill>
              <a:latin typeface="Aptos Narrow"/>
              <a:ea typeface="+mn-ea"/>
              <a:cs typeface="+mn-cs"/>
            </a:rPr>
            <a:pPr marL="0" indent="0" algn="ctr"/>
            <a:t>3.9</a:t>
          </a:fld>
          <a:endParaRPr lang="en-US" sz="1600" b="0" i="0" u="none" strike="noStrike">
            <a:solidFill>
              <a:schemeClr val="bg1"/>
            </a:solidFill>
            <a:latin typeface="Aptos Narrow"/>
            <a:ea typeface="+mn-ea"/>
            <a:cs typeface="+mn-cs"/>
          </a:endParaRPr>
        </a:p>
      </xdr:txBody>
    </xdr:sp>
    <xdr:clientData/>
  </xdr:oneCellAnchor>
  <xdr:twoCellAnchor>
    <xdr:from>
      <xdr:col>2</xdr:col>
      <xdr:colOff>0</xdr:colOff>
      <xdr:row>32</xdr:row>
      <xdr:rowOff>19050</xdr:rowOff>
    </xdr:from>
    <xdr:to>
      <xdr:col>5</xdr:col>
      <xdr:colOff>38100</xdr:colOff>
      <xdr:row>38</xdr:row>
      <xdr:rowOff>31750</xdr:rowOff>
    </xdr:to>
    <xdr:sp macro="" textlink="Pivots!E4">
      <xdr:nvSpPr>
        <xdr:cNvPr id="18" name="Rectangle: Rounded Corners 17">
          <a:extLst>
            <a:ext uri="{FF2B5EF4-FFF2-40B4-BE49-F238E27FC236}">
              <a16:creationId xmlns:a16="http://schemas.microsoft.com/office/drawing/2014/main" id="{F5C2B50A-FEA9-430D-92DB-A44F6AA85BED}"/>
            </a:ext>
          </a:extLst>
        </xdr:cNvPr>
        <xdr:cNvSpPr/>
      </xdr:nvSpPr>
      <xdr:spPr>
        <a:xfrm>
          <a:off x="285750" y="6162675"/>
          <a:ext cx="1866900" cy="1155700"/>
        </a:xfrm>
        <a:prstGeom prst="roundRect">
          <a:avLst/>
        </a:prstGeom>
        <a:ln>
          <a:noFill/>
        </a:ln>
        <a:effectLst>
          <a:outerShdw blurRad="127000" dist="1016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r"/>
          <a:fld id="{B7601EB9-BC9D-4F1E-8543-340DB75DF427}" type="TxLink">
            <a:rPr lang="en-US" sz="2800" b="0" i="0" u="none" strike="noStrike">
              <a:solidFill>
                <a:schemeClr val="bg1"/>
              </a:solidFill>
              <a:latin typeface="Aptos Narrow"/>
              <a:ea typeface="+mn-ea"/>
              <a:cs typeface="+mn-cs"/>
            </a:rPr>
            <a:pPr marL="0" indent="0" algn="r"/>
            <a:t>307</a:t>
          </a:fld>
          <a:endParaRPr lang="en-US" sz="2800" b="0" i="0" u="none" strike="noStrike">
            <a:solidFill>
              <a:schemeClr val="bg1"/>
            </a:solidFill>
            <a:latin typeface="Aptos Narrow"/>
            <a:ea typeface="+mn-ea"/>
            <a:cs typeface="+mn-cs"/>
          </a:endParaRPr>
        </a:p>
      </xdr:txBody>
    </xdr:sp>
    <xdr:clientData/>
  </xdr:twoCellAnchor>
  <xdr:oneCellAnchor>
    <xdr:from>
      <xdr:col>3</xdr:col>
      <xdr:colOff>104775</xdr:colOff>
      <xdr:row>32</xdr:row>
      <xdr:rowOff>104775</xdr:rowOff>
    </xdr:from>
    <xdr:ext cx="1228725" cy="330546"/>
    <xdr:sp macro="" textlink="">
      <xdr:nvSpPr>
        <xdr:cNvPr id="19" name="TextBox 18">
          <a:extLst>
            <a:ext uri="{FF2B5EF4-FFF2-40B4-BE49-F238E27FC236}">
              <a16:creationId xmlns:a16="http://schemas.microsoft.com/office/drawing/2014/main" id="{FE1893C7-2B28-4EB3-A039-FD9E53653B00}"/>
            </a:ext>
          </a:extLst>
        </xdr:cNvPr>
        <xdr:cNvSpPr txBox="1"/>
      </xdr:nvSpPr>
      <xdr:spPr>
        <a:xfrm>
          <a:off x="1000125" y="6248400"/>
          <a:ext cx="1228725" cy="330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baseline="0">
              <a:solidFill>
                <a:schemeClr val="bg1"/>
              </a:solidFill>
            </a:rPr>
            <a:t>Happy Caller</a:t>
          </a:r>
          <a:endParaRPr lang="en-US" sz="1400" b="1">
            <a:solidFill>
              <a:schemeClr val="bg1"/>
            </a:solidFill>
          </a:endParaRPr>
        </a:p>
      </xdr:txBody>
    </xdr:sp>
    <xdr:clientData/>
  </xdr:oneCellAnchor>
  <xdr:twoCellAnchor editAs="oneCell">
    <xdr:from>
      <xdr:col>2</xdr:col>
      <xdr:colOff>194582</xdr:colOff>
      <xdr:row>33</xdr:row>
      <xdr:rowOff>114299</xdr:rowOff>
    </xdr:from>
    <xdr:to>
      <xdr:col>3</xdr:col>
      <xdr:colOff>232683</xdr:colOff>
      <xdr:row>36</xdr:row>
      <xdr:rowOff>161925</xdr:rowOff>
    </xdr:to>
    <xdr:pic>
      <xdr:nvPicPr>
        <xdr:cNvPr id="20" name="Graphic 19">
          <a:extLst>
            <a:ext uri="{FF2B5EF4-FFF2-40B4-BE49-F238E27FC236}">
              <a16:creationId xmlns:a16="http://schemas.microsoft.com/office/drawing/2014/main" id="{7643E2CD-9DB4-4116-BFE4-AF53790114F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480332" y="6448424"/>
          <a:ext cx="647701" cy="647701"/>
        </a:xfrm>
        <a:prstGeom prst="rect">
          <a:avLst/>
        </a:prstGeom>
      </xdr:spPr>
    </xdr:pic>
    <xdr:clientData/>
  </xdr:twoCellAnchor>
  <xdr:oneCellAnchor>
    <xdr:from>
      <xdr:col>3</xdr:col>
      <xdr:colOff>499241</xdr:colOff>
      <xdr:row>36</xdr:row>
      <xdr:rowOff>8540</xdr:rowOff>
    </xdr:from>
    <xdr:ext cx="630621" cy="282466"/>
    <xdr:sp macro="" textlink="Pivots!E8">
      <xdr:nvSpPr>
        <xdr:cNvPr id="21" name="TextBox 20">
          <a:extLst>
            <a:ext uri="{FF2B5EF4-FFF2-40B4-BE49-F238E27FC236}">
              <a16:creationId xmlns:a16="http://schemas.microsoft.com/office/drawing/2014/main" id="{21F337C5-0767-4FF7-AE91-7998FB2F170C}"/>
            </a:ext>
          </a:extLst>
        </xdr:cNvPr>
        <xdr:cNvSpPr txBox="1"/>
      </xdr:nvSpPr>
      <xdr:spPr>
        <a:xfrm>
          <a:off x="1394591" y="6914165"/>
          <a:ext cx="630621" cy="28246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2DB27E30-C7D5-4995-A8BA-ED59A999570F}" type="TxLink">
            <a:rPr lang="en-US" sz="1600" b="0" i="0" u="none" strike="noStrike">
              <a:solidFill>
                <a:schemeClr val="bg1"/>
              </a:solidFill>
              <a:latin typeface="Aptos Narrow"/>
              <a:ea typeface="+mn-ea"/>
              <a:cs typeface="+mn-cs"/>
            </a:rPr>
            <a:pPr marL="0" indent="0" algn="ctr"/>
            <a:t>60</a:t>
          </a:fld>
          <a:endParaRPr lang="en-US" sz="1600" b="0" i="0" u="none" strike="noStrike">
            <a:solidFill>
              <a:schemeClr val="bg1"/>
            </a:solidFill>
            <a:latin typeface="Aptos Narrow"/>
            <a:ea typeface="+mn-ea"/>
            <a:cs typeface="+mn-cs"/>
          </a:endParaRPr>
        </a:p>
      </xdr:txBody>
    </xdr:sp>
    <xdr:clientData/>
  </xdr:oneCellAnchor>
  <xdr:twoCellAnchor editAs="oneCell">
    <xdr:from>
      <xdr:col>15</xdr:col>
      <xdr:colOff>28574</xdr:colOff>
      <xdr:row>20</xdr:row>
      <xdr:rowOff>9525</xdr:rowOff>
    </xdr:from>
    <xdr:to>
      <xdr:col>18</xdr:col>
      <xdr:colOff>180975</xdr:colOff>
      <xdr:row>29</xdr:row>
      <xdr:rowOff>57150</xdr:rowOff>
    </xdr:to>
    <mc:AlternateContent xmlns:mc="http://schemas.openxmlformats.org/markup-compatibility/2006" xmlns:a14="http://schemas.microsoft.com/office/drawing/2010/main">
      <mc:Choice Requires="a14">
        <xdr:graphicFrame macro="">
          <xdr:nvGraphicFramePr>
            <xdr:cNvPr id="22" name="Representative">
              <a:extLst>
                <a:ext uri="{FF2B5EF4-FFF2-40B4-BE49-F238E27FC236}">
                  <a16:creationId xmlns:a16="http://schemas.microsoft.com/office/drawing/2014/main" id="{2F2A245F-367D-4F09-A31B-3F737D7A6C9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239124" y="3867150"/>
              <a:ext cx="1981201"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552450</xdr:colOff>
      <xdr:row>4</xdr:row>
      <xdr:rowOff>47625</xdr:rowOff>
    </xdr:from>
    <xdr:to>
      <xdr:col>14</xdr:col>
      <xdr:colOff>247650</xdr:colOff>
      <xdr:row>18</xdr:row>
      <xdr:rowOff>133350</xdr:rowOff>
    </xdr:to>
    <xdr:graphicFrame macro="">
      <xdr:nvGraphicFramePr>
        <xdr:cNvPr id="23" name="Chart 22">
          <a:extLst>
            <a:ext uri="{FF2B5EF4-FFF2-40B4-BE49-F238E27FC236}">
              <a16:creationId xmlns:a16="http://schemas.microsoft.com/office/drawing/2014/main" id="{82CB8112-1460-45B6-9C0A-A6A0D17D20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542925</xdr:colOff>
      <xdr:row>20</xdr:row>
      <xdr:rowOff>28576</xdr:rowOff>
    </xdr:from>
    <xdr:to>
      <xdr:col>14</xdr:col>
      <xdr:colOff>266700</xdr:colOff>
      <xdr:row>38</xdr:row>
      <xdr:rowOff>57150</xdr:rowOff>
    </xdr:to>
    <xdr:sp macro="" textlink="">
      <xdr:nvSpPr>
        <xdr:cNvPr id="29" name="Rectangle: Rounded Corners 28">
          <a:extLst>
            <a:ext uri="{FF2B5EF4-FFF2-40B4-BE49-F238E27FC236}">
              <a16:creationId xmlns:a16="http://schemas.microsoft.com/office/drawing/2014/main" id="{3E438975-A56D-135C-5981-75E80DE42FB5}"/>
            </a:ext>
          </a:extLst>
        </xdr:cNvPr>
        <xdr:cNvSpPr/>
      </xdr:nvSpPr>
      <xdr:spPr>
        <a:xfrm>
          <a:off x="2657475" y="3886201"/>
          <a:ext cx="5210175" cy="3457574"/>
        </a:xfrm>
        <a:prstGeom prst="roundRect">
          <a:avLst>
            <a:gd name="adj" fmla="val 5926"/>
          </a:avLst>
        </a:prstGeom>
        <a:solidFill>
          <a:schemeClr val="bg1"/>
        </a:solidFill>
        <a:ln>
          <a:noFill/>
        </a:ln>
        <a:effectLst>
          <a:outerShdw blurRad="254000" dist="127000" dir="2700000" algn="tl" rotWithShape="0">
            <a:prstClr val="black">
              <a:alpha val="3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85724</xdr:colOff>
      <xdr:row>20</xdr:row>
      <xdr:rowOff>133349</xdr:rowOff>
    </xdr:from>
    <xdr:to>
      <xdr:col>10</xdr:col>
      <xdr:colOff>236137</xdr:colOff>
      <xdr:row>38</xdr:row>
      <xdr:rowOff>21884</xdr:rowOff>
    </xdr:to>
    <xdr:graphicFrame macro="">
      <xdr:nvGraphicFramePr>
        <xdr:cNvPr id="25" name="Chart 24">
          <a:extLst>
            <a:ext uri="{FF2B5EF4-FFF2-40B4-BE49-F238E27FC236}">
              <a16:creationId xmlns:a16="http://schemas.microsoft.com/office/drawing/2014/main" id="{43839968-AEA6-4565-923A-86D85836E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393838</xdr:colOff>
      <xdr:row>20</xdr:row>
      <xdr:rowOff>57149</xdr:rowOff>
    </xdr:from>
    <xdr:to>
      <xdr:col>14</xdr:col>
      <xdr:colOff>171450</xdr:colOff>
      <xdr:row>37</xdr:row>
      <xdr:rowOff>136185</xdr:rowOff>
    </xdr:to>
    <xdr:graphicFrame macro="">
      <xdr:nvGraphicFramePr>
        <xdr:cNvPr id="26" name="Chart 25">
          <a:extLst>
            <a:ext uri="{FF2B5EF4-FFF2-40B4-BE49-F238E27FC236}">
              <a16:creationId xmlns:a16="http://schemas.microsoft.com/office/drawing/2014/main" id="{CFE07902-65C0-4DC2-94D8-19A7E7650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3</xdr:col>
      <xdr:colOff>85725</xdr:colOff>
      <xdr:row>7</xdr:row>
      <xdr:rowOff>161925</xdr:rowOff>
    </xdr:from>
    <xdr:ext cx="561975" cy="311496"/>
    <xdr:sp macro="" textlink="">
      <xdr:nvSpPr>
        <xdr:cNvPr id="30" name="TextBox 29">
          <a:extLst>
            <a:ext uri="{FF2B5EF4-FFF2-40B4-BE49-F238E27FC236}">
              <a16:creationId xmlns:a16="http://schemas.microsoft.com/office/drawing/2014/main" id="{284AEF2B-4FCC-FA28-2468-DD7226ADE495}"/>
            </a:ext>
          </a:extLst>
        </xdr:cNvPr>
        <xdr:cNvSpPr txBox="1"/>
      </xdr:nvSpPr>
      <xdr:spPr>
        <a:xfrm>
          <a:off x="981075" y="1543050"/>
          <a:ext cx="5619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rPr>
            <a:t>Rep</a:t>
          </a:r>
          <a:r>
            <a:rPr lang="en-US" sz="1200">
              <a:solidFill>
                <a:schemeClr val="bg1"/>
              </a:solidFill>
            </a:rPr>
            <a:t>:</a:t>
          </a:r>
        </a:p>
      </xdr:txBody>
    </xdr:sp>
    <xdr:clientData/>
  </xdr:oneCellAnchor>
  <xdr:oneCellAnchor>
    <xdr:from>
      <xdr:col>2</xdr:col>
      <xdr:colOff>533400</xdr:colOff>
      <xdr:row>15</xdr:row>
      <xdr:rowOff>0</xdr:rowOff>
    </xdr:from>
    <xdr:ext cx="561975" cy="311496"/>
    <xdr:sp macro="" textlink="">
      <xdr:nvSpPr>
        <xdr:cNvPr id="31" name="TextBox 30">
          <a:extLst>
            <a:ext uri="{FF2B5EF4-FFF2-40B4-BE49-F238E27FC236}">
              <a16:creationId xmlns:a16="http://schemas.microsoft.com/office/drawing/2014/main" id="{715254D2-6050-459A-B45C-35CFAC97D945}"/>
            </a:ext>
          </a:extLst>
        </xdr:cNvPr>
        <xdr:cNvSpPr txBox="1"/>
      </xdr:nvSpPr>
      <xdr:spPr>
        <a:xfrm>
          <a:off x="819150" y="2905125"/>
          <a:ext cx="5619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rPr>
            <a:t>Rep:</a:t>
          </a:r>
        </a:p>
      </xdr:txBody>
    </xdr:sp>
    <xdr:clientData/>
  </xdr:oneCellAnchor>
  <xdr:oneCellAnchor>
    <xdr:from>
      <xdr:col>3</xdr:col>
      <xdr:colOff>9525</xdr:colOff>
      <xdr:row>22</xdr:row>
      <xdr:rowOff>0</xdr:rowOff>
    </xdr:from>
    <xdr:ext cx="561975" cy="311496"/>
    <xdr:sp macro="" textlink="">
      <xdr:nvSpPr>
        <xdr:cNvPr id="32" name="TextBox 31">
          <a:extLst>
            <a:ext uri="{FF2B5EF4-FFF2-40B4-BE49-F238E27FC236}">
              <a16:creationId xmlns:a16="http://schemas.microsoft.com/office/drawing/2014/main" id="{AA692ED0-2551-4CC9-8B64-B3EA3463F847}"/>
            </a:ext>
          </a:extLst>
        </xdr:cNvPr>
        <xdr:cNvSpPr txBox="1"/>
      </xdr:nvSpPr>
      <xdr:spPr>
        <a:xfrm>
          <a:off x="904875" y="4238625"/>
          <a:ext cx="5619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rPr>
            <a:t>Rep:</a:t>
          </a:r>
        </a:p>
      </xdr:txBody>
    </xdr:sp>
    <xdr:clientData/>
  </xdr:oneCellAnchor>
  <xdr:oneCellAnchor>
    <xdr:from>
      <xdr:col>3</xdr:col>
      <xdr:colOff>190500</xdr:colOff>
      <xdr:row>29</xdr:row>
      <xdr:rowOff>19050</xdr:rowOff>
    </xdr:from>
    <xdr:ext cx="561975" cy="311496"/>
    <xdr:sp macro="" textlink="">
      <xdr:nvSpPr>
        <xdr:cNvPr id="33" name="TextBox 32">
          <a:extLst>
            <a:ext uri="{FF2B5EF4-FFF2-40B4-BE49-F238E27FC236}">
              <a16:creationId xmlns:a16="http://schemas.microsoft.com/office/drawing/2014/main" id="{163EA91F-E42B-48A7-B98E-277B00292665}"/>
            </a:ext>
          </a:extLst>
        </xdr:cNvPr>
        <xdr:cNvSpPr txBox="1"/>
      </xdr:nvSpPr>
      <xdr:spPr>
        <a:xfrm>
          <a:off x="1085850" y="5591175"/>
          <a:ext cx="5619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rPr>
            <a:t>Rep:</a:t>
          </a:r>
        </a:p>
      </xdr:txBody>
    </xdr:sp>
    <xdr:clientData/>
  </xdr:oneCellAnchor>
  <xdr:oneCellAnchor>
    <xdr:from>
      <xdr:col>3</xdr:col>
      <xdr:colOff>190500</xdr:colOff>
      <xdr:row>35</xdr:row>
      <xdr:rowOff>171450</xdr:rowOff>
    </xdr:from>
    <xdr:ext cx="561975" cy="311496"/>
    <xdr:sp macro="" textlink="">
      <xdr:nvSpPr>
        <xdr:cNvPr id="34" name="TextBox 33">
          <a:extLst>
            <a:ext uri="{FF2B5EF4-FFF2-40B4-BE49-F238E27FC236}">
              <a16:creationId xmlns:a16="http://schemas.microsoft.com/office/drawing/2014/main" id="{025E52C8-AA57-44FC-A840-A71A2C0095A1}"/>
            </a:ext>
          </a:extLst>
        </xdr:cNvPr>
        <xdr:cNvSpPr txBox="1"/>
      </xdr:nvSpPr>
      <xdr:spPr>
        <a:xfrm>
          <a:off x="1085850" y="6886575"/>
          <a:ext cx="56197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rPr>
            <a:t>Rep:</a:t>
          </a:r>
        </a:p>
      </xdr:txBody>
    </xdr:sp>
    <xdr:clientData/>
  </xdr:oneCellAnchor>
  <xdr:twoCellAnchor>
    <xdr:from>
      <xdr:col>22</xdr:col>
      <xdr:colOff>481220</xdr:colOff>
      <xdr:row>4</xdr:row>
      <xdr:rowOff>66675</xdr:rowOff>
    </xdr:from>
    <xdr:to>
      <xdr:col>26</xdr:col>
      <xdr:colOff>485775</xdr:colOff>
      <xdr:row>18</xdr:row>
      <xdr:rowOff>142875</xdr:rowOff>
    </xdr:to>
    <xdr:graphicFrame macro="">
      <xdr:nvGraphicFramePr>
        <xdr:cNvPr id="27" name="Chart 26">
          <a:extLst>
            <a:ext uri="{FF2B5EF4-FFF2-40B4-BE49-F238E27FC236}">
              <a16:creationId xmlns:a16="http://schemas.microsoft.com/office/drawing/2014/main" id="{CE62BB63-0751-4131-9AD0-A8AF0D364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323850</xdr:colOff>
      <xdr:row>4</xdr:row>
      <xdr:rowOff>57150</xdr:rowOff>
    </xdr:from>
    <xdr:to>
      <xdr:col>22</xdr:col>
      <xdr:colOff>314325</xdr:colOff>
      <xdr:row>18</xdr:row>
      <xdr:rowOff>133350</xdr:rowOff>
    </xdr:to>
    <xdr:graphicFrame macro="">
      <xdr:nvGraphicFramePr>
        <xdr:cNvPr id="28" name="Chart 27">
          <a:extLst>
            <a:ext uri="{FF2B5EF4-FFF2-40B4-BE49-F238E27FC236}">
              <a16:creationId xmlns:a16="http://schemas.microsoft.com/office/drawing/2014/main" id="{8BDC25CE-F9B7-4791-98D0-24F21BBFD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0</xdr:col>
      <xdr:colOff>588066</xdr:colOff>
      <xdr:row>3</xdr:row>
      <xdr:rowOff>306421</xdr:rowOff>
    </xdr:from>
    <xdr:to>
      <xdr:col>1</xdr:col>
      <xdr:colOff>384803</xdr:colOff>
      <xdr:row>5</xdr:row>
      <xdr:rowOff>68079</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88066" y="1010443"/>
          <a:ext cx="409650" cy="407701"/>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1</xdr:col>
      <xdr:colOff>0</xdr:colOff>
      <xdr:row>20</xdr:row>
      <xdr:rowOff>0</xdr:rowOff>
    </xdr:from>
    <xdr:to>
      <xdr:col>2</xdr:col>
      <xdr:colOff>132521</xdr:colOff>
      <xdr:row>23</xdr:row>
      <xdr:rowOff>173934</xdr:rowOff>
    </xdr:to>
    <xdr:pic>
      <xdr:nvPicPr>
        <xdr:cNvPr id="9" name="Graphic 8" descr="Coins with solid fill">
          <a:extLst>
            <a:ext uri="{FF2B5EF4-FFF2-40B4-BE49-F238E27FC236}">
              <a16:creationId xmlns:a16="http://schemas.microsoft.com/office/drawing/2014/main" id="{711421A9-A7F3-051F-6BA0-5ECDBD72B35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12913" y="4472609"/>
          <a:ext cx="745434" cy="745434"/>
        </a:xfrm>
        <a:prstGeom prst="rect">
          <a:avLst/>
        </a:prstGeom>
      </xdr:spPr>
    </xdr:pic>
    <xdr:clientData/>
  </xdr:twoCellAnchor>
  <xdr:twoCellAnchor editAs="oneCell">
    <xdr:from>
      <xdr:col>2</xdr:col>
      <xdr:colOff>0</xdr:colOff>
      <xdr:row>15</xdr:row>
      <xdr:rowOff>0</xdr:rowOff>
    </xdr:from>
    <xdr:to>
      <xdr:col>3</xdr:col>
      <xdr:colOff>301487</xdr:colOff>
      <xdr:row>19</xdr:row>
      <xdr:rowOff>152400</xdr:rowOff>
    </xdr:to>
    <xdr:pic>
      <xdr:nvPicPr>
        <xdr:cNvPr id="11" name="Graphic 10" descr="Money with solid fill">
          <a:extLst>
            <a:ext uri="{FF2B5EF4-FFF2-40B4-BE49-F238E27FC236}">
              <a16:creationId xmlns:a16="http://schemas.microsoft.com/office/drawing/2014/main" id="{5D5DE365-8185-A255-0E6B-B6FA9E0D09F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225826" y="3520109"/>
          <a:ext cx="914400" cy="914400"/>
        </a:xfrm>
        <a:prstGeom prst="rect">
          <a:avLst/>
        </a:prstGeom>
      </xdr:spPr>
    </xdr:pic>
    <xdr:clientData/>
  </xdr:twoCellAnchor>
  <xdr:twoCellAnchor editAs="oneCell">
    <xdr:from>
      <xdr:col>2</xdr:col>
      <xdr:colOff>0</xdr:colOff>
      <xdr:row>9</xdr:row>
      <xdr:rowOff>91108</xdr:rowOff>
    </xdr:from>
    <xdr:to>
      <xdr:col>3</xdr:col>
      <xdr:colOff>301487</xdr:colOff>
      <xdr:row>14</xdr:row>
      <xdr:rowOff>53008</xdr:rowOff>
    </xdr:to>
    <xdr:pic>
      <xdr:nvPicPr>
        <xdr:cNvPr id="13" name="Graphic 12" descr="Clock with solid fill">
          <a:extLst>
            <a:ext uri="{FF2B5EF4-FFF2-40B4-BE49-F238E27FC236}">
              <a16:creationId xmlns:a16="http://schemas.microsoft.com/office/drawing/2014/main" id="{7F37E8F0-09C2-9331-3175-6F810E992AF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225826" y="2468217"/>
          <a:ext cx="914400" cy="914400"/>
        </a:xfrm>
        <a:prstGeom prst="rect">
          <a:avLst/>
        </a:prstGeom>
      </xdr:spPr>
    </xdr:pic>
    <xdr:clientData/>
  </xdr:twoCellAnchor>
  <xdr:twoCellAnchor editAs="oneCell">
    <xdr:from>
      <xdr:col>2</xdr:col>
      <xdr:colOff>231913</xdr:colOff>
      <xdr:row>19</xdr:row>
      <xdr:rowOff>165652</xdr:rowOff>
    </xdr:from>
    <xdr:to>
      <xdr:col>3</xdr:col>
      <xdr:colOff>533400</xdr:colOff>
      <xdr:row>24</xdr:row>
      <xdr:rowOff>127552</xdr:rowOff>
    </xdr:to>
    <xdr:pic>
      <xdr:nvPicPr>
        <xdr:cNvPr id="15" name="Graphic 14" descr="Stars with solid fill">
          <a:extLst>
            <a:ext uri="{FF2B5EF4-FFF2-40B4-BE49-F238E27FC236}">
              <a16:creationId xmlns:a16="http://schemas.microsoft.com/office/drawing/2014/main" id="{18C2920E-9C54-8D95-EA69-26AC6F4194C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457739" y="4447761"/>
          <a:ext cx="914400" cy="914400"/>
        </a:xfrm>
        <a:prstGeom prst="rect">
          <a:avLst/>
        </a:prstGeom>
      </xdr:spPr>
    </xdr:pic>
    <xdr:clientData/>
  </xdr:twoCellAnchor>
  <xdr:twoCellAnchor editAs="oneCell">
    <xdr:from>
      <xdr:col>1</xdr:col>
      <xdr:colOff>422413</xdr:colOff>
      <xdr:row>5</xdr:row>
      <xdr:rowOff>240196</xdr:rowOff>
    </xdr:from>
    <xdr:to>
      <xdr:col>3</xdr:col>
      <xdr:colOff>110987</xdr:colOff>
      <xdr:row>9</xdr:row>
      <xdr:rowOff>127552</xdr:rowOff>
    </xdr:to>
    <xdr:pic>
      <xdr:nvPicPr>
        <xdr:cNvPr id="17" name="Graphic 16" descr="Grinning face with solid fill with solid fill">
          <a:extLst>
            <a:ext uri="{FF2B5EF4-FFF2-40B4-BE49-F238E27FC236}">
              <a16:creationId xmlns:a16="http://schemas.microsoft.com/office/drawing/2014/main" id="{0D709BFD-B495-6636-9FE3-BD11929E0FC4}"/>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035326" y="1590261"/>
          <a:ext cx="914400" cy="9144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0.536387152781" backgroundQuery="1" createdVersion="8" refreshedVersion="8" minRefreshableVersion="3" recordCount="0" supportSubquery="1" supportAdvancedDrill="1" xr:uid="{628DCE90-9BF4-4D7A-8ACF-14DB9C013D8D}">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happy customer]" caption="happy customer"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happy customer]" caption="happy customer"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0.642730324071" backgroundQuery="1" createdVersion="8" refreshedVersion="8" minRefreshableVersion="3" recordCount="0" supportSubquery="1" supportAdvancedDrill="1" xr:uid="{E8FD9651-339F-42C5-826C-D5ED26E94F39}">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1.574303125002" backgroundQuery="1" createdVersion="8" refreshedVersion="8" minRefreshableVersion="3" recordCount="0" supportSubquery="1" supportAdvancedDrill="1" xr:uid="{81AC3A7C-53E8-46C3-AF34-708052ADF13D}">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1.59347673611" backgroundQuery="1" createdVersion="8" refreshedVersion="8" minRefreshableVersion="3" recordCount="0" supportSubquery="1" supportAdvancedDrill="1" xr:uid="{687C27C7-47DB-4DBF-AE11-078DBC2EA5CD}">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4.629619444444" backgroundQuery="1" createdVersion="8" refreshedVersion="8" minRefreshableVersion="3" recordCount="0" supportSubquery="1" supportAdvancedDrill="1" xr:uid="{773EB1D0-59BE-4D7A-9A0A-9EA155B8D3C8}">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happy customer]" caption="happy customer"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happy customer]" caption="happy customer"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4.629620023145" backgroundQuery="1" createdVersion="8" refreshedVersion="8" minRefreshableVersion="3" recordCount="0" supportSubquery="1" supportAdvancedDrill="1" xr:uid="{86D067BF-C333-4DCA-A57C-1097082EB463}">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4.629620486114" backgroundQuery="1" createdVersion="8" refreshedVersion="8" minRefreshableVersion="3" recordCount="0" supportSubquery="1" supportAdvancedDrill="1" xr:uid="{5AD8FADF-62D1-4FF8-BDCD-75C2D1EAAD5C}">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4.629620833337" backgroundQuery="1" createdVersion="8" refreshedVersion="8" minRefreshableVersion="3" recordCount="0" supportSubquery="1" supportAdvancedDrill="1" xr:uid="{282EC5ED-ACA7-436A-AD8D-98BF56E00347}">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4.629621180553" backgroundQuery="1" createdVersion="8" refreshedVersion="8" minRefreshableVersion="3" recordCount="0" supportSubquery="1" supportAdvancedDrill="1" xr:uid="{C5DCCAF2-B9B0-4043-B549-2D2ECAE93DA0}">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onix" refreshedDate="45570.536383333332" backgroundQuery="1" createdVersion="3" refreshedVersion="8" minRefreshableVersion="3" recordCount="0" supportSubquery="1" supportAdvancedDrill="1" xr:uid="{81EF81B7-10A4-4194-93AF-E1BEB9CEED69}">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happy customer]" caption="happy custome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09575149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EB0D63-59F7-423B-B875-FAAD3AD706DB}" name="rep_pivot" cacheId="1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B_2023.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13EB80-4E2E-4845-9EDE-8D215609636F}" name="Gender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8:D5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664515-9DA3-492F-AABD-4EDF87F66D07}" name="weekday trend" cacheId="10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8">
  <location ref="F12:G20"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23" format="1"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B_2023.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60B849-86BE-44C0-88D7-399949757370}" name="monthly trend" cacheId="1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12:C25"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B_2023.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FE24F0-A1EF-463E-BA29-640C0563AE1A}" name="kpi_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_Center_DB_2023.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C0FF36-4484-4E04-ADCC-561615793E04}" name="PivotTable4"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67:G8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325D99-EE5E-4204-ABF2-EE5835EAB4AF}" name="selected rep" cacheId="11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0:A4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30A16A-9198-4EE6-80B9-0BFC6816B0A4}"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C3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B1FD6A9-0812-4BC4-A012-EB63B7FB80D5}" name="Rep Satisfaction" cacheId="1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56:B62"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4</v>
  </rv>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A55F240-1F61-4733-90EF-B2D0433A56EA}" sourceName="[calls].[Representative]">
  <pivotTables>
    <pivotTable tabId="6" name="rep_pivot"/>
    <pivotTable tabId="6" name="monthly trend"/>
    <pivotTable tabId="6" name="weekday trend"/>
    <pivotTable tabId="6" name="selected rep"/>
    <pivotTable tabId="6" name="Rep Satisfaction"/>
  </pivotTables>
  <data>
    <olap pivotCacheId="209575149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65FB559-961B-4129-BEE5-9041B4769A8F}" cache="Slicer_Representative" caption="Representative"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G9" sqref="G9"/>
    </sheetView>
  </sheetViews>
  <sheetFormatPr defaultRowHeight="15" x14ac:dyDescent="0.25"/>
  <cols>
    <col min="1" max="1" width="3.7109375" customWidth="1"/>
    <col min="2" max="2" width="14.7109375" customWidth="1"/>
    <col min="3" max="3" width="13" customWidth="1"/>
    <col min="4" max="4" width="16.7109375" customWidth="1"/>
    <col min="5" max="5" width="15.140625" customWidth="1"/>
    <col min="6" max="6" width="16.28515625" customWidth="1"/>
    <col min="7" max="7" width="17.28515625" customWidth="1"/>
    <col min="8" max="8" width="18.42578125" customWidth="1"/>
    <col min="9" max="9" width="17.28515625" customWidth="1"/>
    <col min="10" max="12" width="15.5703125" customWidth="1"/>
    <col min="13" max="16" width="7.5703125" customWidth="1"/>
    <col min="17" max="17" width="14.7109375" customWidth="1"/>
    <col min="20" max="20" width="10.710937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M4">
        <f>WEEKDAY(calls[[#This Row],[Date of Call]],1)</f>
        <v>1</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41485-4AAB-4611-8238-7ADFECA800F4}">
  <dimension ref="A1:AP57"/>
  <sheetViews>
    <sheetView tabSelected="1" zoomScaleNormal="100" workbookViewId="0">
      <selection activeCell="AB43" sqref="AB43"/>
    </sheetView>
  </sheetViews>
  <sheetFormatPr defaultRowHeight="15" x14ac:dyDescent="0.25"/>
  <cols>
    <col min="1" max="1" width="1.85546875" customWidth="1"/>
    <col min="2" max="2" width="2.42578125" customWidth="1"/>
    <col min="20" max="20" width="13.5703125" customWidth="1"/>
    <col min="21" max="21" width="12.140625" customWidth="1"/>
    <col min="22" max="22" width="10.85546875" customWidth="1"/>
    <col min="23" max="23" width="13.28515625" customWidth="1"/>
    <col min="25" max="25" width="11.28515625" customWidth="1"/>
    <col min="26" max="26" width="10.85546875" customWidth="1"/>
  </cols>
  <sheetData>
    <row r="1" spans="1:42" s="21" customFormat="1" ht="6.75" customHeight="1" x14ac:dyDescent="0.25"/>
    <row r="2" spans="1:42" s="21" customFormat="1" ht="34.5" x14ac:dyDescent="0.55000000000000004">
      <c r="C2" s="22" t="s">
        <v>1085</v>
      </c>
    </row>
    <row r="3" spans="1:42" s="21" customFormat="1" ht="7.5" customHeight="1" x14ac:dyDescent="0.25"/>
    <row r="4" spans="1:4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row>
    <row r="5" spans="1:42"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row>
    <row r="6" spans="1:42"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row>
    <row r="8" spans="1:42"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row>
    <row r="11" spans="1:42"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row>
    <row r="13" spans="1:42"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row>
    <row r="16" spans="1:42"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5">
      <c r="A21" s="20"/>
      <c r="B21" s="20"/>
      <c r="C21" s="20"/>
      <c r="D21" s="20"/>
      <c r="E21" s="20"/>
      <c r="F21" s="20"/>
      <c r="G21" s="20"/>
      <c r="H21" s="20"/>
      <c r="I21" s="20"/>
      <c r="J21" s="20"/>
      <c r="K21" s="20"/>
      <c r="L21" s="20"/>
      <c r="M21" s="20"/>
      <c r="N21" s="20"/>
      <c r="O21" s="20"/>
      <c r="P21" s="20"/>
      <c r="Q21" s="20"/>
      <c r="R21" s="20"/>
      <c r="S21" s="20"/>
      <c r="T21" s="31" t="s">
        <v>1078</v>
      </c>
      <c r="U21" s="32" t="str" cm="1">
        <f t="array" ref="U21:Y21">Pivots!B68:F68</f>
        <v>R01</v>
      </c>
      <c r="V21" s="32" t="str">
        <v>R02</v>
      </c>
      <c r="W21" s="32" t="str">
        <v>R03</v>
      </c>
      <c r="X21" s="32" t="str">
        <v>R04</v>
      </c>
      <c r="Y21" s="32" t="str">
        <v>R05</v>
      </c>
      <c r="Z21" s="33" t="s">
        <v>1077</v>
      </c>
      <c r="AA21" s="20"/>
      <c r="AB21" s="20"/>
      <c r="AC21" s="20"/>
      <c r="AD21" s="20"/>
      <c r="AE21" s="20"/>
      <c r="AF21" s="20"/>
      <c r="AG21" s="20"/>
      <c r="AH21" s="20"/>
      <c r="AI21" s="20"/>
      <c r="AJ21" s="20"/>
      <c r="AK21" s="20"/>
      <c r="AL21" s="20"/>
      <c r="AM21" s="20"/>
      <c r="AN21" s="20"/>
      <c r="AO21" s="20"/>
      <c r="AP21" s="20"/>
    </row>
    <row r="22" spans="1:42" ht="15.75" x14ac:dyDescent="0.25">
      <c r="A22" s="20"/>
      <c r="B22" s="20"/>
      <c r="C22" s="20"/>
      <c r="D22" s="20"/>
      <c r="E22" s="20"/>
      <c r="F22" s="20"/>
      <c r="G22" s="20"/>
      <c r="H22" s="20"/>
      <c r="I22" s="20"/>
      <c r="J22" s="20"/>
      <c r="K22" s="20"/>
      <c r="L22" s="20"/>
      <c r="M22" s="20"/>
      <c r="N22" s="20"/>
      <c r="O22" s="20"/>
      <c r="P22" s="20"/>
      <c r="Q22" s="20"/>
      <c r="R22" s="20"/>
      <c r="S22" s="20"/>
      <c r="T22" s="34" t="str" cm="1">
        <f t="array" ref="T22:Z39">IF(Pivots!A69:G86="","",Pivots!A69:G86)</f>
        <v>Cincinnati</v>
      </c>
      <c r="U22" s="35" t="str">
        <v/>
      </c>
      <c r="V22" s="35" t="str">
        <v/>
      </c>
      <c r="W22" s="35" t="str">
        <v/>
      </c>
      <c r="X22" s="35" t="str">
        <v/>
      </c>
      <c r="Y22" s="35" t="str">
        <v/>
      </c>
      <c r="Z22" s="36" t="str">
        <v/>
      </c>
      <c r="AA22" s="20"/>
      <c r="AB22" s="20"/>
      <c r="AC22" s="20"/>
      <c r="AD22" s="20"/>
      <c r="AE22" s="20"/>
      <c r="AF22" s="20"/>
      <c r="AG22" s="20"/>
      <c r="AH22" s="20"/>
      <c r="AI22" s="20"/>
      <c r="AJ22" s="20"/>
      <c r="AK22" s="20"/>
      <c r="AL22" s="20"/>
      <c r="AM22" s="20"/>
      <c r="AN22" s="20"/>
      <c r="AO22" s="20"/>
      <c r="AP22" s="20"/>
    </row>
    <row r="23" spans="1:42" ht="15.75" x14ac:dyDescent="0.25">
      <c r="A23" s="20"/>
      <c r="B23" s="20"/>
      <c r="C23" s="20"/>
      <c r="D23" s="20"/>
      <c r="E23" s="20"/>
      <c r="F23" s="20"/>
      <c r="G23" s="20"/>
      <c r="H23" s="20"/>
      <c r="I23" s="20"/>
      <c r="J23" s="20"/>
      <c r="K23" s="20"/>
      <c r="L23" s="20"/>
      <c r="M23" s="20"/>
      <c r="N23" s="20"/>
      <c r="O23" s="20"/>
      <c r="P23" s="20"/>
      <c r="Q23" s="20"/>
      <c r="R23" s="20"/>
      <c r="S23" s="20"/>
      <c r="T23" s="37" t="str">
        <v>C0003</v>
      </c>
      <c r="U23" s="38">
        <v>891</v>
      </c>
      <c r="V23" s="38">
        <v>1332</v>
      </c>
      <c r="W23" s="38">
        <v>1282</v>
      </c>
      <c r="X23" s="38">
        <v>739</v>
      </c>
      <c r="Y23" s="38">
        <v>560</v>
      </c>
      <c r="Z23" s="39">
        <v>4804</v>
      </c>
      <c r="AA23" s="20"/>
      <c r="AB23" s="20"/>
      <c r="AC23" s="20"/>
      <c r="AD23" s="20"/>
      <c r="AE23" s="20"/>
      <c r="AF23" s="20"/>
      <c r="AG23" s="20"/>
      <c r="AH23" s="20"/>
      <c r="AI23" s="20"/>
      <c r="AJ23" s="20"/>
      <c r="AK23" s="20"/>
      <c r="AL23" s="20"/>
      <c r="AM23" s="20"/>
      <c r="AN23" s="20"/>
      <c r="AO23" s="20"/>
      <c r="AP23" s="20"/>
    </row>
    <row r="24" spans="1:42" ht="15.75" x14ac:dyDescent="0.25">
      <c r="A24" s="20"/>
      <c r="B24" s="20"/>
      <c r="C24" s="20"/>
      <c r="D24" s="20"/>
      <c r="E24" s="20"/>
      <c r="F24" s="20"/>
      <c r="G24" s="20"/>
      <c r="H24" s="20"/>
      <c r="I24" s="20"/>
      <c r="J24" s="20"/>
      <c r="K24" s="20"/>
      <c r="L24" s="20"/>
      <c r="M24" s="20"/>
      <c r="N24" s="20"/>
      <c r="O24" s="20"/>
      <c r="P24" s="20"/>
      <c r="Q24" s="20"/>
      <c r="R24" s="20"/>
      <c r="S24" s="20"/>
      <c r="T24" s="37" t="str">
        <v>C0004</v>
      </c>
      <c r="U24" s="38">
        <v>1991</v>
      </c>
      <c r="V24" s="38">
        <v>1886</v>
      </c>
      <c r="W24" s="38">
        <v>1206</v>
      </c>
      <c r="X24" s="38">
        <v>884</v>
      </c>
      <c r="Y24" s="38">
        <v>1722</v>
      </c>
      <c r="Z24" s="39">
        <v>7689</v>
      </c>
      <c r="AA24" s="20"/>
      <c r="AB24" s="20"/>
      <c r="AC24" s="20"/>
      <c r="AD24" s="20"/>
      <c r="AE24" s="20"/>
      <c r="AF24" s="20"/>
      <c r="AG24" s="20"/>
      <c r="AH24" s="20"/>
      <c r="AI24" s="20"/>
      <c r="AJ24" s="20"/>
      <c r="AK24" s="20"/>
      <c r="AL24" s="20"/>
      <c r="AM24" s="20"/>
      <c r="AN24" s="20"/>
      <c r="AO24" s="20"/>
      <c r="AP24" s="20"/>
    </row>
    <row r="25" spans="1:42" ht="15.75" x14ac:dyDescent="0.25">
      <c r="A25" s="20"/>
      <c r="B25" s="20"/>
      <c r="C25" s="20"/>
      <c r="D25" s="20"/>
      <c r="E25" s="20"/>
      <c r="F25" s="20"/>
      <c r="G25" s="20"/>
      <c r="H25" s="20"/>
      <c r="I25" s="20"/>
      <c r="J25" s="20"/>
      <c r="K25" s="20"/>
      <c r="L25" s="20"/>
      <c r="M25" s="20"/>
      <c r="N25" s="20"/>
      <c r="O25" s="20"/>
      <c r="P25" s="20"/>
      <c r="Q25" s="20"/>
      <c r="R25" s="20"/>
      <c r="S25" s="20"/>
      <c r="T25" s="37" t="str">
        <v>C0011</v>
      </c>
      <c r="U25" s="38">
        <v>1163</v>
      </c>
      <c r="V25" s="38">
        <v>1180</v>
      </c>
      <c r="W25" s="38">
        <v>1616</v>
      </c>
      <c r="X25" s="38">
        <v>1043</v>
      </c>
      <c r="Y25" s="38">
        <v>1747</v>
      </c>
      <c r="Z25" s="39">
        <v>6749</v>
      </c>
      <c r="AA25" s="20"/>
      <c r="AB25" s="20"/>
      <c r="AC25" s="20"/>
      <c r="AD25" s="20"/>
      <c r="AE25" s="20"/>
      <c r="AF25" s="20"/>
      <c r="AG25" s="20"/>
      <c r="AH25" s="20"/>
      <c r="AI25" s="20"/>
      <c r="AJ25" s="20"/>
      <c r="AK25" s="20"/>
      <c r="AL25" s="20"/>
      <c r="AM25" s="20"/>
      <c r="AN25" s="20"/>
      <c r="AO25" s="20"/>
      <c r="AP25" s="20"/>
    </row>
    <row r="26" spans="1:42" ht="15.75" x14ac:dyDescent="0.25">
      <c r="A26" s="20"/>
      <c r="B26" s="20"/>
      <c r="C26" s="20"/>
      <c r="D26" s="20"/>
      <c r="E26" s="20"/>
      <c r="F26" s="20"/>
      <c r="G26" s="20"/>
      <c r="H26" s="20"/>
      <c r="I26" s="20"/>
      <c r="J26" s="20"/>
      <c r="K26" s="20"/>
      <c r="L26" s="20"/>
      <c r="M26" s="20"/>
      <c r="N26" s="20"/>
      <c r="O26" s="20"/>
      <c r="P26" s="20"/>
      <c r="Q26" s="20"/>
      <c r="R26" s="20"/>
      <c r="S26" s="20"/>
      <c r="T26" s="37" t="str">
        <v>C0012</v>
      </c>
      <c r="U26" s="38">
        <v>1438</v>
      </c>
      <c r="V26" s="38">
        <v>1616</v>
      </c>
      <c r="W26" s="38">
        <v>866</v>
      </c>
      <c r="X26" s="38">
        <v>829</v>
      </c>
      <c r="Y26" s="38">
        <v>2070</v>
      </c>
      <c r="Z26" s="39">
        <v>6819</v>
      </c>
      <c r="AA26" s="20"/>
      <c r="AB26" s="20"/>
      <c r="AC26" s="20"/>
      <c r="AD26" s="20"/>
      <c r="AE26" s="20"/>
      <c r="AF26" s="20"/>
      <c r="AG26" s="20"/>
      <c r="AH26" s="20"/>
      <c r="AI26" s="20"/>
      <c r="AJ26" s="20"/>
      <c r="AK26" s="20"/>
      <c r="AL26" s="20"/>
      <c r="AM26" s="20"/>
      <c r="AN26" s="20"/>
      <c r="AO26" s="20"/>
      <c r="AP26" s="20"/>
    </row>
    <row r="27" spans="1:42" ht="15.75" x14ac:dyDescent="0.25">
      <c r="A27" s="20"/>
      <c r="B27" s="20"/>
      <c r="C27" s="20"/>
      <c r="D27" s="20"/>
      <c r="E27" s="20"/>
      <c r="F27" s="20"/>
      <c r="G27" s="20"/>
      <c r="H27" s="20"/>
      <c r="I27" s="20"/>
      <c r="J27" s="20"/>
      <c r="K27" s="20"/>
      <c r="L27" s="20"/>
      <c r="M27" s="20"/>
      <c r="N27" s="20"/>
      <c r="O27" s="20"/>
      <c r="P27" s="20"/>
      <c r="Q27" s="20"/>
      <c r="R27" s="20"/>
      <c r="S27" s="20"/>
      <c r="T27" s="34" t="str">
        <v>Cleveland</v>
      </c>
      <c r="U27" s="38" t="str">
        <v/>
      </c>
      <c r="V27" s="38" t="str">
        <v/>
      </c>
      <c r="W27" s="38" t="str">
        <v/>
      </c>
      <c r="X27" s="38" t="str">
        <v/>
      </c>
      <c r="Y27" s="38" t="str">
        <v/>
      </c>
      <c r="Z27" s="39" t="str">
        <v/>
      </c>
      <c r="AA27" s="20"/>
      <c r="AB27" s="20"/>
      <c r="AC27" s="20"/>
      <c r="AD27" s="20"/>
      <c r="AE27" s="20"/>
      <c r="AF27" s="20"/>
      <c r="AG27" s="20"/>
      <c r="AH27" s="20"/>
      <c r="AI27" s="20"/>
      <c r="AJ27" s="20"/>
      <c r="AK27" s="20"/>
      <c r="AL27" s="20"/>
      <c r="AM27" s="20"/>
      <c r="AN27" s="20"/>
      <c r="AO27" s="20"/>
      <c r="AP27" s="20"/>
    </row>
    <row r="28" spans="1:42" ht="15.75" x14ac:dyDescent="0.25">
      <c r="A28" s="20"/>
      <c r="B28" s="20"/>
      <c r="C28" s="20"/>
      <c r="D28" s="20"/>
      <c r="E28" s="20"/>
      <c r="F28" s="20"/>
      <c r="G28" s="20"/>
      <c r="H28" s="20"/>
      <c r="I28" s="20"/>
      <c r="J28" s="20"/>
      <c r="K28" s="20"/>
      <c r="L28" s="20"/>
      <c r="M28" s="20"/>
      <c r="N28" s="20"/>
      <c r="O28" s="20"/>
      <c r="P28" s="20"/>
      <c r="Q28" s="20"/>
      <c r="R28" s="20"/>
      <c r="S28" s="20"/>
      <c r="T28" s="37" t="str">
        <v>C0002</v>
      </c>
      <c r="U28" s="38">
        <v>1233</v>
      </c>
      <c r="V28" s="38">
        <v>223</v>
      </c>
      <c r="W28" s="38">
        <v>1680</v>
      </c>
      <c r="X28" s="38">
        <v>990</v>
      </c>
      <c r="Y28" s="38">
        <v>1508</v>
      </c>
      <c r="Z28" s="39">
        <v>5634</v>
      </c>
      <c r="AA28" s="20"/>
      <c r="AB28" s="20"/>
      <c r="AC28" s="20"/>
      <c r="AD28" s="20"/>
      <c r="AE28" s="20"/>
      <c r="AF28" s="20"/>
      <c r="AG28" s="20"/>
      <c r="AH28" s="20"/>
      <c r="AI28" s="20"/>
      <c r="AJ28" s="20"/>
      <c r="AK28" s="20"/>
      <c r="AL28" s="20"/>
      <c r="AM28" s="20"/>
      <c r="AN28" s="20"/>
      <c r="AO28" s="20"/>
      <c r="AP28" s="20"/>
    </row>
    <row r="29" spans="1:42" ht="15.75" x14ac:dyDescent="0.25">
      <c r="A29" s="20"/>
      <c r="B29" s="20"/>
      <c r="C29" s="20"/>
      <c r="D29" s="20"/>
      <c r="E29" s="20"/>
      <c r="F29" s="20"/>
      <c r="G29" s="20"/>
      <c r="H29" s="20"/>
      <c r="I29" s="20"/>
      <c r="J29" s="20"/>
      <c r="K29" s="20"/>
      <c r="L29" s="20"/>
      <c r="M29" s="20"/>
      <c r="N29" s="20"/>
      <c r="O29" s="20"/>
      <c r="P29" s="20"/>
      <c r="Q29" s="20"/>
      <c r="R29" s="20"/>
      <c r="S29" s="20"/>
      <c r="T29" s="37" t="str">
        <v>C0007</v>
      </c>
      <c r="U29" s="38">
        <v>1598</v>
      </c>
      <c r="V29" s="38">
        <v>1907</v>
      </c>
      <c r="W29" s="38">
        <v>869</v>
      </c>
      <c r="X29" s="38">
        <v>1426</v>
      </c>
      <c r="Y29" s="38">
        <v>1416</v>
      </c>
      <c r="Z29" s="39">
        <v>7216</v>
      </c>
      <c r="AA29" s="20"/>
      <c r="AB29" s="20"/>
      <c r="AC29" s="20"/>
      <c r="AD29" s="20"/>
      <c r="AE29" s="20"/>
      <c r="AF29" s="20"/>
      <c r="AG29" s="20"/>
      <c r="AH29" s="20"/>
      <c r="AI29" s="20"/>
      <c r="AJ29" s="20"/>
      <c r="AK29" s="20"/>
      <c r="AL29" s="20"/>
      <c r="AM29" s="20"/>
      <c r="AN29" s="20"/>
      <c r="AO29" s="20"/>
      <c r="AP29" s="20"/>
    </row>
    <row r="30" spans="1:42" ht="15.75" x14ac:dyDescent="0.25">
      <c r="A30" s="20"/>
      <c r="B30" s="20"/>
      <c r="C30" s="20"/>
      <c r="D30" s="20"/>
      <c r="E30" s="20"/>
      <c r="F30" s="20"/>
      <c r="G30" s="20"/>
      <c r="H30" s="20"/>
      <c r="I30" s="20"/>
      <c r="J30" s="20"/>
      <c r="K30" s="20"/>
      <c r="L30" s="20"/>
      <c r="M30" s="20"/>
      <c r="N30" s="20"/>
      <c r="O30" s="20"/>
      <c r="P30" s="20"/>
      <c r="Q30" s="20"/>
      <c r="R30" s="20"/>
      <c r="S30" s="20"/>
      <c r="T30" s="37" t="str">
        <v>C0008</v>
      </c>
      <c r="U30" s="38">
        <v>900</v>
      </c>
      <c r="V30" s="38">
        <v>1016</v>
      </c>
      <c r="W30" s="38">
        <v>960</v>
      </c>
      <c r="X30" s="38">
        <v>940</v>
      </c>
      <c r="Y30" s="38">
        <v>1193</v>
      </c>
      <c r="Z30" s="39">
        <v>5009</v>
      </c>
      <c r="AA30" s="20"/>
      <c r="AB30" s="20"/>
      <c r="AC30" s="20"/>
      <c r="AD30" s="20"/>
      <c r="AE30" s="20"/>
      <c r="AF30" s="20"/>
      <c r="AG30" s="20"/>
      <c r="AH30" s="20"/>
      <c r="AI30" s="20"/>
      <c r="AJ30" s="20"/>
      <c r="AK30" s="20"/>
      <c r="AL30" s="20"/>
      <c r="AM30" s="20"/>
      <c r="AN30" s="20"/>
      <c r="AO30" s="20"/>
      <c r="AP30" s="20"/>
    </row>
    <row r="31" spans="1:42" ht="15.75" x14ac:dyDescent="0.25">
      <c r="A31" s="20"/>
      <c r="B31" s="20"/>
      <c r="C31" s="20"/>
      <c r="D31" s="20"/>
      <c r="E31" s="20"/>
      <c r="F31" s="20"/>
      <c r="G31" s="20"/>
      <c r="H31" s="20"/>
      <c r="I31" s="20"/>
      <c r="J31" s="20"/>
      <c r="K31" s="20"/>
      <c r="L31" s="20"/>
      <c r="M31" s="20"/>
      <c r="N31" s="20"/>
      <c r="O31" s="20"/>
      <c r="P31" s="44" t="e" vm="1">
        <f>Pivots!J45</f>
        <v>#VALUE!</v>
      </c>
      <c r="Q31" s="44"/>
      <c r="R31" s="44"/>
      <c r="S31" s="20"/>
      <c r="T31" s="37" t="str">
        <v>C0010</v>
      </c>
      <c r="U31" s="38">
        <v>900</v>
      </c>
      <c r="V31" s="38">
        <v>1470</v>
      </c>
      <c r="W31" s="38">
        <v>1617</v>
      </c>
      <c r="X31" s="38">
        <v>1314</v>
      </c>
      <c r="Y31" s="38">
        <v>941</v>
      </c>
      <c r="Z31" s="39">
        <v>6242</v>
      </c>
      <c r="AA31" s="20"/>
      <c r="AB31" s="20"/>
      <c r="AC31" s="20"/>
      <c r="AD31" s="20"/>
      <c r="AE31" s="20"/>
      <c r="AF31" s="20"/>
      <c r="AG31" s="20"/>
      <c r="AH31" s="20"/>
      <c r="AI31" s="20"/>
      <c r="AJ31" s="20"/>
      <c r="AK31" s="20"/>
      <c r="AL31" s="20"/>
      <c r="AM31" s="20"/>
      <c r="AN31" s="20"/>
      <c r="AO31" s="20"/>
      <c r="AP31" s="20"/>
    </row>
    <row r="32" spans="1:42" ht="15.75" x14ac:dyDescent="0.25">
      <c r="A32" s="20"/>
      <c r="B32" s="20"/>
      <c r="C32" s="20"/>
      <c r="D32" s="20"/>
      <c r="E32" s="20"/>
      <c r="F32" s="20"/>
      <c r="G32" s="20"/>
      <c r="H32" s="20"/>
      <c r="I32" s="20"/>
      <c r="J32" s="20"/>
      <c r="K32" s="20"/>
      <c r="L32" s="20"/>
      <c r="M32" s="20"/>
      <c r="N32" s="20"/>
      <c r="O32" s="20"/>
      <c r="P32" s="44"/>
      <c r="Q32" s="44"/>
      <c r="R32" s="44"/>
      <c r="S32" s="20"/>
      <c r="T32" s="37" t="str">
        <v>C0013</v>
      </c>
      <c r="U32" s="38">
        <v>1255</v>
      </c>
      <c r="V32" s="38">
        <v>516</v>
      </c>
      <c r="W32" s="38">
        <v>1874</v>
      </c>
      <c r="X32" s="38">
        <v>1863</v>
      </c>
      <c r="Y32" s="38">
        <v>1722</v>
      </c>
      <c r="Z32" s="39">
        <v>7230</v>
      </c>
      <c r="AA32" s="20"/>
      <c r="AB32" s="20"/>
      <c r="AC32" s="20"/>
      <c r="AD32" s="20"/>
      <c r="AE32" s="20"/>
      <c r="AF32" s="20"/>
      <c r="AG32" s="20"/>
      <c r="AH32" s="20"/>
      <c r="AI32" s="20"/>
      <c r="AJ32" s="20"/>
      <c r="AK32" s="20"/>
      <c r="AL32" s="20"/>
      <c r="AM32" s="20"/>
      <c r="AN32" s="20"/>
      <c r="AO32" s="20"/>
      <c r="AP32" s="20"/>
    </row>
    <row r="33" spans="1:42" ht="15.75" x14ac:dyDescent="0.25">
      <c r="A33" s="20"/>
      <c r="B33" s="20"/>
      <c r="C33" s="20"/>
      <c r="D33" s="20"/>
      <c r="E33" s="20"/>
      <c r="F33" s="20"/>
      <c r="G33" s="20"/>
      <c r="H33" s="20"/>
      <c r="I33" s="20"/>
      <c r="J33" s="20"/>
      <c r="K33" s="20"/>
      <c r="L33" s="20"/>
      <c r="M33" s="20"/>
      <c r="N33" s="20"/>
      <c r="O33" s="20"/>
      <c r="P33" s="44"/>
      <c r="Q33" s="44"/>
      <c r="R33" s="44"/>
      <c r="S33" s="20"/>
      <c r="T33" s="37" t="str">
        <v>C0015</v>
      </c>
      <c r="U33" s="38">
        <v>1138</v>
      </c>
      <c r="V33" s="38">
        <v>1898</v>
      </c>
      <c r="W33" s="38">
        <v>1482</v>
      </c>
      <c r="X33" s="38">
        <v>846</v>
      </c>
      <c r="Y33" s="38">
        <v>1154</v>
      </c>
      <c r="Z33" s="39">
        <v>6518</v>
      </c>
      <c r="AA33" s="20"/>
      <c r="AB33" s="20"/>
      <c r="AC33" s="20"/>
      <c r="AD33" s="20"/>
      <c r="AE33" s="20"/>
      <c r="AF33" s="20"/>
      <c r="AG33" s="20"/>
      <c r="AH33" s="20"/>
      <c r="AI33" s="20"/>
      <c r="AJ33" s="20"/>
      <c r="AK33" s="20"/>
      <c r="AL33" s="20"/>
      <c r="AM33" s="20"/>
      <c r="AN33" s="20"/>
      <c r="AO33" s="20"/>
      <c r="AP33" s="20"/>
    </row>
    <row r="34" spans="1:42" ht="15.75" x14ac:dyDescent="0.25">
      <c r="A34" s="20"/>
      <c r="B34" s="20"/>
      <c r="C34" s="20"/>
      <c r="D34" s="20"/>
      <c r="E34" s="20"/>
      <c r="F34" s="20"/>
      <c r="G34" s="20"/>
      <c r="H34" s="20"/>
      <c r="I34" s="20"/>
      <c r="J34" s="20"/>
      <c r="K34" s="20"/>
      <c r="L34" s="20"/>
      <c r="M34" s="20"/>
      <c r="N34" s="20"/>
      <c r="O34" s="20"/>
      <c r="P34" s="44"/>
      <c r="Q34" s="44"/>
      <c r="R34" s="44"/>
      <c r="S34" s="20"/>
      <c r="T34" s="34" t="str">
        <v>Columbus</v>
      </c>
      <c r="U34" s="38" t="str">
        <v/>
      </c>
      <c r="V34" s="38" t="str">
        <v/>
      </c>
      <c r="W34" s="38" t="str">
        <v/>
      </c>
      <c r="X34" s="38" t="str">
        <v/>
      </c>
      <c r="Y34" s="38" t="str">
        <v/>
      </c>
      <c r="Z34" s="39" t="str">
        <v/>
      </c>
      <c r="AA34" s="20"/>
      <c r="AB34" s="20"/>
      <c r="AC34" s="20"/>
      <c r="AD34" s="20"/>
      <c r="AE34" s="20"/>
      <c r="AF34" s="20"/>
      <c r="AG34" s="20"/>
      <c r="AH34" s="20"/>
      <c r="AI34" s="20"/>
      <c r="AJ34" s="20"/>
      <c r="AK34" s="20"/>
      <c r="AL34" s="20"/>
      <c r="AM34" s="20"/>
      <c r="AN34" s="20"/>
      <c r="AO34" s="20"/>
      <c r="AP34" s="20"/>
    </row>
    <row r="35" spans="1:42" ht="15.75" x14ac:dyDescent="0.25">
      <c r="A35" s="20"/>
      <c r="B35" s="20"/>
      <c r="C35" s="20"/>
      <c r="D35" s="20"/>
      <c r="E35" s="20"/>
      <c r="F35" s="20"/>
      <c r="G35" s="20"/>
      <c r="H35" s="20"/>
      <c r="I35" s="20"/>
      <c r="J35" s="20"/>
      <c r="K35" s="20"/>
      <c r="L35" s="20"/>
      <c r="M35" s="20"/>
      <c r="N35" s="20"/>
      <c r="O35" s="20"/>
      <c r="P35" s="44"/>
      <c r="Q35" s="44"/>
      <c r="R35" s="44"/>
      <c r="S35" s="20"/>
      <c r="T35" s="37" t="str">
        <v>C0001</v>
      </c>
      <c r="U35" s="38">
        <v>1655</v>
      </c>
      <c r="V35" s="38">
        <v>805</v>
      </c>
      <c r="W35" s="38">
        <v>2263</v>
      </c>
      <c r="X35" s="38">
        <v>987</v>
      </c>
      <c r="Y35" s="38">
        <v>1075</v>
      </c>
      <c r="Z35" s="39">
        <v>6785</v>
      </c>
      <c r="AA35" s="20"/>
      <c r="AB35" s="20"/>
      <c r="AC35" s="20"/>
      <c r="AD35" s="20"/>
      <c r="AE35" s="20"/>
      <c r="AF35" s="20"/>
      <c r="AG35" s="20"/>
      <c r="AH35" s="20"/>
      <c r="AI35" s="20"/>
      <c r="AJ35" s="20"/>
      <c r="AK35" s="20"/>
      <c r="AL35" s="20"/>
      <c r="AM35" s="20"/>
      <c r="AN35" s="20"/>
      <c r="AO35" s="20"/>
      <c r="AP35" s="20"/>
    </row>
    <row r="36" spans="1:42" ht="15.75" x14ac:dyDescent="0.25">
      <c r="A36" s="20"/>
      <c r="B36" s="20"/>
      <c r="C36" s="20"/>
      <c r="D36" s="20"/>
      <c r="E36" s="20"/>
      <c r="F36" s="20"/>
      <c r="G36" s="20"/>
      <c r="H36" s="20"/>
      <c r="I36" s="20"/>
      <c r="J36" s="20"/>
      <c r="K36" s="20"/>
      <c r="L36" s="20"/>
      <c r="M36" s="20"/>
      <c r="N36" s="20"/>
      <c r="O36" s="20"/>
      <c r="P36" s="45" t="str">
        <f>Pivots!J41</f>
        <v>Percentage of calls: 19%</v>
      </c>
      <c r="Q36" s="45"/>
      <c r="R36" s="45"/>
      <c r="S36" s="20"/>
      <c r="T36" s="37" t="str">
        <v>C0005</v>
      </c>
      <c r="U36" s="38">
        <v>1104</v>
      </c>
      <c r="V36" s="38">
        <v>2280</v>
      </c>
      <c r="W36" s="38">
        <v>1445</v>
      </c>
      <c r="X36" s="38">
        <v>1722</v>
      </c>
      <c r="Y36" s="38">
        <v>1196</v>
      </c>
      <c r="Z36" s="39">
        <v>7747</v>
      </c>
      <c r="AA36" s="20"/>
      <c r="AB36" s="20"/>
      <c r="AC36" s="20"/>
      <c r="AD36" s="20"/>
      <c r="AE36" s="20"/>
      <c r="AF36" s="20"/>
      <c r="AG36" s="20"/>
      <c r="AH36" s="20"/>
      <c r="AI36" s="20"/>
      <c r="AJ36" s="20"/>
      <c r="AK36" s="20"/>
      <c r="AL36" s="20"/>
      <c r="AM36" s="20"/>
      <c r="AN36" s="20"/>
      <c r="AO36" s="20"/>
      <c r="AP36" s="20"/>
    </row>
    <row r="37" spans="1:42" ht="15.75" x14ac:dyDescent="0.25">
      <c r="A37" s="20"/>
      <c r="B37" s="20"/>
      <c r="C37" s="20"/>
      <c r="D37" s="20"/>
      <c r="E37" s="20"/>
      <c r="F37" s="20"/>
      <c r="G37" s="20"/>
      <c r="H37" s="20"/>
      <c r="I37" s="20"/>
      <c r="J37" s="20"/>
      <c r="K37" s="20"/>
      <c r="L37" s="20"/>
      <c r="M37" s="20"/>
      <c r="N37" s="20"/>
      <c r="O37" s="20"/>
      <c r="P37" s="45" t="str">
        <f>Pivots!J42</f>
        <v>Call Rank: 4</v>
      </c>
      <c r="Q37" s="45"/>
      <c r="R37" s="45"/>
      <c r="S37" s="20"/>
      <c r="T37" s="37" t="str">
        <v>C0006</v>
      </c>
      <c r="U37" s="38">
        <v>372</v>
      </c>
      <c r="V37" s="38">
        <v>1818</v>
      </c>
      <c r="W37" s="38">
        <v>1346</v>
      </c>
      <c r="X37" s="38">
        <v>1156</v>
      </c>
      <c r="Y37" s="38">
        <v>1484</v>
      </c>
      <c r="Z37" s="39">
        <v>6176</v>
      </c>
      <c r="AA37" s="20"/>
      <c r="AB37" s="20"/>
      <c r="AC37" s="20"/>
      <c r="AD37" s="20"/>
      <c r="AE37" s="20"/>
      <c r="AF37" s="20"/>
      <c r="AG37" s="20"/>
      <c r="AH37" s="20"/>
      <c r="AI37" s="20"/>
      <c r="AJ37" s="20"/>
      <c r="AK37" s="20"/>
      <c r="AL37" s="20"/>
      <c r="AM37" s="20"/>
      <c r="AN37" s="20"/>
      <c r="AO37" s="20"/>
      <c r="AP37" s="20"/>
    </row>
    <row r="38" spans="1:42" ht="15.75" x14ac:dyDescent="0.25">
      <c r="A38" s="20"/>
      <c r="B38" s="20"/>
      <c r="C38" s="20"/>
      <c r="D38" s="20"/>
      <c r="E38" s="20"/>
      <c r="F38" s="20"/>
      <c r="G38" s="20"/>
      <c r="H38" s="20"/>
      <c r="I38" s="20"/>
      <c r="J38" s="20"/>
      <c r="K38" s="20"/>
      <c r="L38" s="20"/>
      <c r="M38" s="20"/>
      <c r="N38" s="20"/>
      <c r="O38" s="20"/>
      <c r="P38" s="45" t="str">
        <f>Pivots!J43</f>
        <v>Amount Rank: 4</v>
      </c>
      <c r="Q38" s="45"/>
      <c r="R38" s="45"/>
      <c r="S38" s="20"/>
      <c r="T38" s="37" t="str">
        <v>C0009</v>
      </c>
      <c r="U38" s="38">
        <v>1415</v>
      </c>
      <c r="V38" s="38">
        <v>1271</v>
      </c>
      <c r="W38" s="38">
        <v>1214</v>
      </c>
      <c r="X38" s="38">
        <v>1135</v>
      </c>
      <c r="Y38" s="38">
        <v>1566</v>
      </c>
      <c r="Z38" s="39">
        <v>6601</v>
      </c>
      <c r="AA38" s="20"/>
      <c r="AB38" s="20"/>
      <c r="AC38" s="20"/>
      <c r="AD38" s="20"/>
      <c r="AE38" s="20"/>
      <c r="AF38" s="20"/>
      <c r="AG38" s="20"/>
      <c r="AH38" s="20"/>
      <c r="AI38" s="20"/>
      <c r="AJ38" s="20"/>
      <c r="AK38" s="20"/>
      <c r="AL38" s="20"/>
      <c r="AM38" s="20"/>
      <c r="AN38" s="20"/>
      <c r="AO38" s="20"/>
      <c r="AP38" s="20"/>
    </row>
    <row r="39" spans="1:42" ht="15.75" x14ac:dyDescent="0.25">
      <c r="A39" s="20"/>
      <c r="B39" s="20"/>
      <c r="C39" s="20"/>
      <c r="D39" s="20"/>
      <c r="E39" s="20"/>
      <c r="F39" s="20"/>
      <c r="G39" s="20"/>
      <c r="H39" s="20"/>
      <c r="I39" s="20"/>
      <c r="J39" s="20"/>
      <c r="K39" s="20"/>
      <c r="L39" s="20"/>
      <c r="M39" s="20"/>
      <c r="N39" s="20"/>
      <c r="O39" s="20"/>
      <c r="P39" s="20"/>
      <c r="Q39" s="20"/>
      <c r="R39" s="20"/>
      <c r="S39" s="20"/>
      <c r="T39" s="40" t="str">
        <v>C0014</v>
      </c>
      <c r="U39" s="41">
        <v>1362</v>
      </c>
      <c r="V39" s="41">
        <v>1363</v>
      </c>
      <c r="W39" s="41">
        <v>1152</v>
      </c>
      <c r="X39" s="41">
        <v>777</v>
      </c>
      <c r="Y39" s="41">
        <v>750</v>
      </c>
      <c r="Z39" s="42">
        <v>5404</v>
      </c>
      <c r="AA39" s="20"/>
      <c r="AB39" s="20"/>
      <c r="AC39" s="20"/>
      <c r="AD39" s="20"/>
      <c r="AE39" s="20"/>
      <c r="AF39" s="20"/>
      <c r="AG39" s="20"/>
      <c r="AH39" s="20"/>
      <c r="AI39" s="20"/>
      <c r="AJ39" s="20"/>
      <c r="AK39" s="20"/>
      <c r="AL39" s="20"/>
      <c r="AM39" s="20"/>
      <c r="AN39" s="20"/>
      <c r="AO39" s="20"/>
      <c r="AP39" s="20"/>
    </row>
    <row r="40" spans="1:42"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row>
    <row r="41" spans="1:42"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row>
    <row r="42" spans="1:4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row>
    <row r="43" spans="1:42"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row>
    <row r="44" spans="1:42"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row>
    <row r="45" spans="1:42"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row>
    <row r="46" spans="1:42"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row>
    <row r="47" spans="1:42"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row>
    <row r="48" spans="1:42"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row>
    <row r="49" spans="1:42"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row>
    <row r="51" spans="1:42"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row>
    <row r="52" spans="1:42"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row>
    <row r="53" spans="1:42"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row>
    <row r="54" spans="1:42"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row>
    <row r="55" spans="1:42"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row>
    <row r="56" spans="1:42"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row>
    <row r="57" spans="1:42"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row>
  </sheetData>
  <mergeCells count="4">
    <mergeCell ref="P31:R35"/>
    <mergeCell ref="P36:R36"/>
    <mergeCell ref="P37:R37"/>
    <mergeCell ref="P38:R38"/>
  </mergeCells>
  <conditionalFormatting sqref="U22:Y39">
    <cfRule type="dataBar" priority="2">
      <dataBar>
        <cfvo type="num" val="0"/>
        <cfvo type="formula" val="MAX($U$22:$Y$39)*2"/>
        <color theme="9" tint="0.39997558519241921"/>
      </dataBar>
      <extLst>
        <ext xmlns:x14="http://schemas.microsoft.com/office/spreadsheetml/2009/9/main" uri="{B025F937-C7B1-47D3-B67F-A62EFF666E3E}">
          <x14:id>{39EB16E6-CB09-43E6-B3FE-08D065BC1252}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5" id="{DEAEC63A-867A-4609-8B86-E07E02E2BB1B}">
            <xm:f>U$21=Pivots!$A$41</xm:f>
            <x14:dxf>
              <fill>
                <patternFill>
                  <bgColor theme="6" tint="0.59996337778862885"/>
                </patternFill>
              </fill>
              <border>
                <left style="thin">
                  <color auto="1"/>
                </left>
                <right style="thin">
                  <color auto="1"/>
                </right>
                <top/>
                <bottom/>
                <vertical/>
                <horizontal/>
              </border>
            </x14:dxf>
          </x14:cfRule>
          <xm:sqref>U21:Y39</xm:sqref>
        </x14:conditionalFormatting>
        <x14:conditionalFormatting xmlns:xm="http://schemas.microsoft.com/office/excel/2006/main">
          <x14:cfRule type="dataBar" id="{39EB16E6-CB09-43E6-B3FE-08D065BC1252}">
            <x14:dataBar minLength="0" maxLength="100" gradient="0">
              <x14:cfvo type="num">
                <xm:f>0</xm:f>
              </x14:cfvo>
              <x14:cfvo type="formula">
                <xm:f>MAX($U$22:$Y$39)*2</xm:f>
              </x14:cfvo>
              <x14:negativeFillColor rgb="FFFF0000"/>
              <x14:axisColor rgb="FF000000"/>
            </x14:dataBar>
          </x14:cfRule>
          <xm:sqref>U22:Y39</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776-3D6C-4AA9-84AD-3847035E004E}">
  <dimension ref="A3:J86"/>
  <sheetViews>
    <sheetView zoomScale="115" zoomScaleNormal="115" workbookViewId="0">
      <selection activeCell="J45" sqref="J45"/>
    </sheetView>
  </sheetViews>
  <sheetFormatPr defaultRowHeight="15" x14ac:dyDescent="0.25"/>
  <cols>
    <col min="1" max="1" width="13.42578125" bestFit="1" customWidth="1"/>
    <col min="2" max="2" width="9.7109375" bestFit="1" customWidth="1"/>
    <col min="3" max="3" width="10.85546875" bestFit="1" customWidth="1"/>
    <col min="4" max="4" width="9.5703125" bestFit="1" customWidth="1"/>
    <col min="5" max="5" width="15.5703125" bestFit="1" customWidth="1"/>
    <col min="6" max="6" width="13.42578125" bestFit="1" customWidth="1"/>
    <col min="7" max="7" width="9.7109375" bestFit="1" customWidth="1"/>
    <col min="8" max="8" width="12.140625" bestFit="1" customWidth="1"/>
    <col min="10" max="10" width="13.5703125" customWidth="1"/>
  </cols>
  <sheetData>
    <row r="3" spans="1:7" x14ac:dyDescent="0.25">
      <c r="A3" t="s">
        <v>1042</v>
      </c>
      <c r="B3" t="s">
        <v>1043</v>
      </c>
      <c r="C3" t="s">
        <v>1044</v>
      </c>
      <c r="D3" t="s">
        <v>1045</v>
      </c>
      <c r="E3" t="s">
        <v>1046</v>
      </c>
    </row>
    <row r="4" spans="1:7" x14ac:dyDescent="0.25">
      <c r="A4" s="23">
        <v>1000</v>
      </c>
      <c r="B4" s="24">
        <v>96623</v>
      </c>
      <c r="C4" s="23">
        <v>89850</v>
      </c>
      <c r="D4" s="25">
        <v>3.8854000000000033</v>
      </c>
      <c r="E4" s="23">
        <v>307</v>
      </c>
    </row>
    <row r="7" spans="1:7" x14ac:dyDescent="0.25">
      <c r="A7" t="s">
        <v>1042</v>
      </c>
      <c r="B7" t="s">
        <v>1043</v>
      </c>
      <c r="C7" t="s">
        <v>1044</v>
      </c>
      <c r="D7" t="s">
        <v>1045</v>
      </c>
      <c r="E7" t="s">
        <v>1046</v>
      </c>
    </row>
    <row r="8" spans="1:7" x14ac:dyDescent="0.25">
      <c r="A8" s="23">
        <v>189</v>
      </c>
      <c r="B8" s="24">
        <v>18415</v>
      </c>
      <c r="C8" s="23">
        <v>16834</v>
      </c>
      <c r="D8" s="25">
        <v>3.9227513227513247</v>
      </c>
      <c r="E8" s="23">
        <v>60</v>
      </c>
    </row>
    <row r="12" spans="1:7" x14ac:dyDescent="0.25">
      <c r="A12" s="26" t="s">
        <v>1047</v>
      </c>
      <c r="B12" t="s">
        <v>1042</v>
      </c>
      <c r="C12" t="s">
        <v>1061</v>
      </c>
      <c r="F12" s="26" t="s">
        <v>1047</v>
      </c>
      <c r="G12" t="s">
        <v>1042</v>
      </c>
    </row>
    <row r="13" spans="1:7" x14ac:dyDescent="0.25">
      <c r="A13" s="27" t="s">
        <v>1049</v>
      </c>
      <c r="B13" s="23">
        <v>16</v>
      </c>
      <c r="C13" s="23">
        <v>16</v>
      </c>
      <c r="F13" s="27" t="s">
        <v>1065</v>
      </c>
      <c r="G13" s="23">
        <v>36</v>
      </c>
    </row>
    <row r="14" spans="1:7" x14ac:dyDescent="0.25">
      <c r="A14" s="27" t="s">
        <v>1050</v>
      </c>
      <c r="B14" s="23">
        <v>14</v>
      </c>
      <c r="C14" s="23">
        <v>14</v>
      </c>
      <c r="F14" s="27" t="s">
        <v>1063</v>
      </c>
      <c r="G14" s="23">
        <v>30</v>
      </c>
    </row>
    <row r="15" spans="1:7" x14ac:dyDescent="0.25">
      <c r="A15" s="27" t="s">
        <v>1051</v>
      </c>
      <c r="B15" s="23">
        <v>26</v>
      </c>
      <c r="C15" s="23">
        <v>26</v>
      </c>
      <c r="F15" s="27" t="s">
        <v>1067</v>
      </c>
      <c r="G15" s="23">
        <v>13</v>
      </c>
    </row>
    <row r="16" spans="1:7" x14ac:dyDescent="0.25">
      <c r="A16" s="27" t="s">
        <v>1052</v>
      </c>
      <c r="B16" s="23">
        <v>29</v>
      </c>
      <c r="C16" s="23">
        <v>29</v>
      </c>
      <c r="F16" s="27" t="s">
        <v>1068</v>
      </c>
      <c r="G16" s="23">
        <v>23</v>
      </c>
    </row>
    <row r="17" spans="1:10" x14ac:dyDescent="0.25">
      <c r="A17" s="27" t="s">
        <v>1053</v>
      </c>
      <c r="B17" s="23">
        <v>17</v>
      </c>
      <c r="C17" s="23">
        <v>17</v>
      </c>
      <c r="F17" s="27" t="s">
        <v>1066</v>
      </c>
      <c r="G17" s="23">
        <v>23</v>
      </c>
    </row>
    <row r="18" spans="1:10" x14ac:dyDescent="0.25">
      <c r="A18" s="27" t="s">
        <v>1054</v>
      </c>
      <c r="B18" s="23">
        <v>15</v>
      </c>
      <c r="C18" s="23">
        <v>15</v>
      </c>
      <c r="F18" s="27" t="s">
        <v>1062</v>
      </c>
      <c r="G18" s="23">
        <v>24</v>
      </c>
    </row>
    <row r="19" spans="1:10" x14ac:dyDescent="0.25">
      <c r="A19" s="27" t="s">
        <v>1055</v>
      </c>
      <c r="B19" s="23">
        <v>15</v>
      </c>
      <c r="C19" s="23">
        <v>15</v>
      </c>
      <c r="F19" s="27" t="s">
        <v>1064</v>
      </c>
      <c r="G19" s="23">
        <v>40</v>
      </c>
    </row>
    <row r="20" spans="1:10" x14ac:dyDescent="0.25">
      <c r="A20" s="27" t="s">
        <v>1056</v>
      </c>
      <c r="B20" s="23">
        <v>7</v>
      </c>
      <c r="C20" s="23">
        <v>7</v>
      </c>
      <c r="F20" s="27" t="s">
        <v>1048</v>
      </c>
      <c r="G20" s="23">
        <v>189</v>
      </c>
    </row>
    <row r="21" spans="1:10" x14ac:dyDescent="0.25">
      <c r="A21" s="27" t="s">
        <v>1057</v>
      </c>
      <c r="B21" s="23">
        <v>11</v>
      </c>
      <c r="C21" s="23">
        <v>11</v>
      </c>
    </row>
    <row r="22" spans="1:10" x14ac:dyDescent="0.25">
      <c r="A22" s="27" t="s">
        <v>1058</v>
      </c>
      <c r="B22" s="23">
        <v>24</v>
      </c>
      <c r="C22" s="23">
        <v>24</v>
      </c>
    </row>
    <row r="23" spans="1:10" x14ac:dyDescent="0.25">
      <c r="A23" s="27" t="s">
        <v>1059</v>
      </c>
      <c r="B23" s="23">
        <v>9</v>
      </c>
      <c r="C23" s="23">
        <v>9</v>
      </c>
    </row>
    <row r="24" spans="1:10" x14ac:dyDescent="0.25">
      <c r="A24" s="27" t="s">
        <v>1060</v>
      </c>
      <c r="B24" s="23">
        <v>6</v>
      </c>
      <c r="C24" s="23">
        <v>6</v>
      </c>
    </row>
    <row r="25" spans="1:10" x14ac:dyDescent="0.25">
      <c r="A25" s="27" t="s">
        <v>1048</v>
      </c>
      <c r="B25" s="23">
        <v>189</v>
      </c>
      <c r="C25" s="23">
        <v>189</v>
      </c>
    </row>
    <row r="29" spans="1:10" x14ac:dyDescent="0.25">
      <c r="F29" t="s">
        <v>1069</v>
      </c>
      <c r="H29" t="s">
        <v>1075</v>
      </c>
      <c r="I29" t="str">
        <f>A41</f>
        <v>R01</v>
      </c>
    </row>
    <row r="30" spans="1:10" x14ac:dyDescent="0.25">
      <c r="A30" s="26" t="s">
        <v>1047</v>
      </c>
      <c r="B30" t="s">
        <v>1042</v>
      </c>
      <c r="C30" t="s">
        <v>1043</v>
      </c>
      <c r="F30" t="s">
        <v>1070</v>
      </c>
      <c r="G30" t="s">
        <v>1071</v>
      </c>
      <c r="H30" t="s">
        <v>1072</v>
      </c>
      <c r="I30" t="s">
        <v>1073</v>
      </c>
      <c r="J30" t="s">
        <v>1074</v>
      </c>
    </row>
    <row r="31" spans="1:10" x14ac:dyDescent="0.25">
      <c r="A31" s="27" t="s">
        <v>11</v>
      </c>
      <c r="B31" s="23">
        <v>189</v>
      </c>
      <c r="C31" s="24">
        <v>18415</v>
      </c>
      <c r="F31" t="str" cm="1">
        <f t="array" ref="F31:H35">A31:C35</f>
        <v>R01</v>
      </c>
      <c r="G31">
        <v>189</v>
      </c>
      <c r="H31" s="28">
        <v>18415</v>
      </c>
      <c r="I31">
        <f>IF(F31=$I$29,G31,NA())</f>
        <v>189</v>
      </c>
      <c r="J31">
        <f>IF(F31=$I$29,H31,NA())</f>
        <v>18415</v>
      </c>
    </row>
    <row r="32" spans="1:10" x14ac:dyDescent="0.25">
      <c r="A32" s="27" t="s">
        <v>9</v>
      </c>
      <c r="B32" s="23">
        <v>218</v>
      </c>
      <c r="C32" s="24">
        <v>20581</v>
      </c>
      <c r="F32" t="str">
        <v>R02</v>
      </c>
      <c r="G32">
        <v>218</v>
      </c>
      <c r="H32" s="28">
        <v>20581</v>
      </c>
      <c r="I32" t="e">
        <f t="shared" ref="I32:I35" si="0">IF(F32=$I$29,G32,NA())</f>
        <v>#N/A</v>
      </c>
      <c r="J32" t="e">
        <f t="shared" ref="J32:J35" si="1">IF(F32=$I$29,H32,NA())</f>
        <v>#N/A</v>
      </c>
    </row>
    <row r="33" spans="1:10" x14ac:dyDescent="0.25">
      <c r="A33" s="27" t="s">
        <v>6</v>
      </c>
      <c r="B33" s="23">
        <v>207</v>
      </c>
      <c r="C33" s="24">
        <v>20872</v>
      </c>
      <c r="F33" t="str">
        <v>R03</v>
      </c>
      <c r="G33">
        <v>207</v>
      </c>
      <c r="H33" s="28">
        <v>20872</v>
      </c>
      <c r="I33" t="e">
        <f t="shared" si="0"/>
        <v>#N/A</v>
      </c>
      <c r="J33" t="e">
        <f t="shared" si="1"/>
        <v>#N/A</v>
      </c>
    </row>
    <row r="34" spans="1:10" x14ac:dyDescent="0.25">
      <c r="A34" s="27" t="s">
        <v>13</v>
      </c>
      <c r="B34" s="23">
        <v>186</v>
      </c>
      <c r="C34" s="24">
        <v>16651</v>
      </c>
      <c r="F34" t="str">
        <v>R04</v>
      </c>
      <c r="G34">
        <v>186</v>
      </c>
      <c r="H34" s="28">
        <v>16651</v>
      </c>
      <c r="I34" t="e">
        <f t="shared" si="0"/>
        <v>#N/A</v>
      </c>
      <c r="J34" t="e">
        <f t="shared" si="1"/>
        <v>#N/A</v>
      </c>
    </row>
    <row r="35" spans="1:10" x14ac:dyDescent="0.25">
      <c r="A35" s="27" t="s">
        <v>10</v>
      </c>
      <c r="B35" s="23">
        <v>200</v>
      </c>
      <c r="C35" s="24">
        <v>20104</v>
      </c>
      <c r="F35" t="str">
        <v>R05</v>
      </c>
      <c r="G35">
        <v>200</v>
      </c>
      <c r="H35" s="28">
        <v>20104</v>
      </c>
      <c r="I35" t="e">
        <f t="shared" si="0"/>
        <v>#N/A</v>
      </c>
      <c r="J35" t="e">
        <f t="shared" si="1"/>
        <v>#N/A</v>
      </c>
    </row>
    <row r="36" spans="1:10" x14ac:dyDescent="0.25">
      <c r="A36" s="27" t="s">
        <v>1048</v>
      </c>
      <c r="B36" s="23">
        <v>1000</v>
      </c>
      <c r="C36" s="24">
        <v>96623</v>
      </c>
    </row>
    <row r="39" spans="1:10" x14ac:dyDescent="0.25">
      <c r="F39" t="s">
        <v>1079</v>
      </c>
    </row>
    <row r="40" spans="1:10" x14ac:dyDescent="0.25">
      <c r="A40" s="26" t="s">
        <v>1047</v>
      </c>
      <c r="F40" t="s">
        <v>1080</v>
      </c>
      <c r="G40" s="43">
        <f>A8/A4</f>
        <v>0.189</v>
      </c>
      <c r="I40" t="s">
        <v>1083</v>
      </c>
    </row>
    <row r="41" spans="1:10" x14ac:dyDescent="0.25">
      <c r="A41" s="27" t="s">
        <v>11</v>
      </c>
      <c r="F41" t="s">
        <v>1081</v>
      </c>
      <c r="G41">
        <f>_xlfn.RANK.AVG(G44,G31:G35)</f>
        <v>4</v>
      </c>
      <c r="J41" t="str">
        <f>"Percentage of calls: "&amp;TEXT(G40,"0%")</f>
        <v>Percentage of calls: 19%</v>
      </c>
    </row>
    <row r="42" spans="1:10" x14ac:dyDescent="0.25">
      <c r="F42" t="s">
        <v>1082</v>
      </c>
      <c r="G42">
        <f>_xlfn.RANK.AVG(G45,H31:H35)</f>
        <v>4</v>
      </c>
      <c r="J42" t="str">
        <f>IF(COUNTA(A41:A45)&gt;1,"Call Rank: - ","Call Rank: "&amp;G41)</f>
        <v>Call Rank: 4</v>
      </c>
    </row>
    <row r="43" spans="1:10" x14ac:dyDescent="0.25">
      <c r="J43" t="str">
        <f>IF(COUNTA(A41:A45)&gt;1,"Amount Rank: - ","Amount Rank: "&amp;G42)</f>
        <v>Amount Rank: 4</v>
      </c>
    </row>
    <row r="44" spans="1:10" x14ac:dyDescent="0.25">
      <c r="F44" t="s">
        <v>1071</v>
      </c>
      <c r="G44">
        <f>_xlfn.XLOOKUP(A41,F31:F35,G31:G35)</f>
        <v>189</v>
      </c>
    </row>
    <row r="45" spans="1:10" x14ac:dyDescent="0.25">
      <c r="F45" t="s">
        <v>1072</v>
      </c>
      <c r="G45">
        <f>_xlfn.XLOOKUP(A41,F31:F35,H31:H35)</f>
        <v>18415</v>
      </c>
      <c r="I45" t="s">
        <v>1084</v>
      </c>
      <c r="J45" t="e" vm="1">
        <f>IF(COUNTA(A41:A45)&gt;1,Assets!F8,_xlfn.XLOOKUP(A41,Assets!E3:E7,Assets!F3:F7))</f>
        <v>#VALUE!</v>
      </c>
    </row>
    <row r="48" spans="1:10" x14ac:dyDescent="0.25">
      <c r="A48" s="26" t="s">
        <v>1042</v>
      </c>
      <c r="B48" s="26" t="s">
        <v>1076</v>
      </c>
    </row>
    <row r="49" spans="1:4" x14ac:dyDescent="0.25">
      <c r="A49" s="26" t="s">
        <v>1047</v>
      </c>
      <c r="B49" t="s">
        <v>999</v>
      </c>
      <c r="C49" t="s">
        <v>998</v>
      </c>
      <c r="D49" t="s">
        <v>1048</v>
      </c>
    </row>
    <row r="50" spans="1:4" x14ac:dyDescent="0.25">
      <c r="A50" s="27" t="s">
        <v>1002</v>
      </c>
      <c r="B50" s="23">
        <v>144</v>
      </c>
      <c r="C50" s="23">
        <v>132</v>
      </c>
      <c r="D50" s="23">
        <v>276</v>
      </c>
    </row>
    <row r="51" spans="1:4" x14ac:dyDescent="0.25">
      <c r="A51" s="27" t="s">
        <v>1001</v>
      </c>
      <c r="B51" s="23">
        <v>326</v>
      </c>
      <c r="C51" s="23">
        <v>63</v>
      </c>
      <c r="D51" s="23">
        <v>389</v>
      </c>
    </row>
    <row r="52" spans="1:4" x14ac:dyDescent="0.25">
      <c r="A52" s="27" t="s">
        <v>1000</v>
      </c>
      <c r="B52" s="23">
        <v>129</v>
      </c>
      <c r="C52" s="23">
        <v>206</v>
      </c>
      <c r="D52" s="23">
        <v>335</v>
      </c>
    </row>
    <row r="53" spans="1:4" x14ac:dyDescent="0.25">
      <c r="A53" s="27" t="s">
        <v>1048</v>
      </c>
      <c r="B53" s="23">
        <v>599</v>
      </c>
      <c r="C53" s="23">
        <v>401</v>
      </c>
      <c r="D53" s="23">
        <v>1000</v>
      </c>
    </row>
    <row r="56" spans="1:4" x14ac:dyDescent="0.25">
      <c r="A56" s="26" t="s">
        <v>1047</v>
      </c>
      <c r="B56" t="s">
        <v>1042</v>
      </c>
    </row>
    <row r="57" spans="1:4" x14ac:dyDescent="0.25">
      <c r="A57" s="27">
        <v>1</v>
      </c>
      <c r="B57" s="23">
        <v>1</v>
      </c>
    </row>
    <row r="58" spans="1:4" x14ac:dyDescent="0.25">
      <c r="A58" s="27">
        <v>2</v>
      </c>
      <c r="B58" s="23">
        <v>9</v>
      </c>
    </row>
    <row r="59" spans="1:4" x14ac:dyDescent="0.25">
      <c r="A59" s="27">
        <v>3</v>
      </c>
      <c r="B59" s="23">
        <v>31</v>
      </c>
    </row>
    <row r="60" spans="1:4" x14ac:dyDescent="0.25">
      <c r="A60" s="27">
        <v>4</v>
      </c>
      <c r="B60" s="23">
        <v>88</v>
      </c>
    </row>
    <row r="61" spans="1:4" x14ac:dyDescent="0.25">
      <c r="A61" s="27">
        <v>5</v>
      </c>
      <c r="B61" s="23">
        <v>60</v>
      </c>
    </row>
    <row r="62" spans="1:4" x14ac:dyDescent="0.25">
      <c r="A62" s="27" t="s">
        <v>1048</v>
      </c>
      <c r="B62" s="23">
        <v>189</v>
      </c>
    </row>
    <row r="67" spans="1:7" x14ac:dyDescent="0.25">
      <c r="A67" s="26" t="s">
        <v>1043</v>
      </c>
      <c r="B67" s="26" t="s">
        <v>1076</v>
      </c>
    </row>
    <row r="68" spans="1:7" x14ac:dyDescent="0.25">
      <c r="A68" s="26" t="s">
        <v>1047</v>
      </c>
      <c r="B68" t="s">
        <v>11</v>
      </c>
      <c r="C68" t="s">
        <v>9</v>
      </c>
      <c r="D68" t="s">
        <v>6</v>
      </c>
      <c r="E68" t="s">
        <v>13</v>
      </c>
      <c r="F68" t="s">
        <v>10</v>
      </c>
      <c r="G68" t="s">
        <v>1048</v>
      </c>
    </row>
    <row r="69" spans="1:7" x14ac:dyDescent="0.25">
      <c r="A69" s="27" t="s">
        <v>1002</v>
      </c>
      <c r="B69" s="29"/>
      <c r="C69" s="29"/>
      <c r="D69" s="29"/>
      <c r="E69" s="29"/>
      <c r="F69" s="29"/>
      <c r="G69" s="29"/>
    </row>
    <row r="70" spans="1:7" x14ac:dyDescent="0.25">
      <c r="A70" s="30" t="s">
        <v>20</v>
      </c>
      <c r="B70" s="24">
        <v>891</v>
      </c>
      <c r="C70" s="24">
        <v>1332</v>
      </c>
      <c r="D70" s="24">
        <v>1282</v>
      </c>
      <c r="E70" s="24">
        <v>739</v>
      </c>
      <c r="F70" s="24">
        <v>560</v>
      </c>
      <c r="G70" s="24">
        <v>4804</v>
      </c>
    </row>
    <row r="71" spans="1:7" x14ac:dyDescent="0.25">
      <c r="A71" s="30" t="s">
        <v>12</v>
      </c>
      <c r="B71" s="24">
        <v>1991</v>
      </c>
      <c r="C71" s="24">
        <v>1886</v>
      </c>
      <c r="D71" s="24">
        <v>1206</v>
      </c>
      <c r="E71" s="24">
        <v>884</v>
      </c>
      <c r="F71" s="24">
        <v>1722</v>
      </c>
      <c r="G71" s="24">
        <v>7689</v>
      </c>
    </row>
    <row r="72" spans="1:7" x14ac:dyDescent="0.25">
      <c r="A72" s="30" t="s">
        <v>8</v>
      </c>
      <c r="B72" s="24">
        <v>1163</v>
      </c>
      <c r="C72" s="24">
        <v>1180</v>
      </c>
      <c r="D72" s="24">
        <v>1616</v>
      </c>
      <c r="E72" s="24">
        <v>1043</v>
      </c>
      <c r="F72" s="24">
        <v>1747</v>
      </c>
      <c r="G72" s="24">
        <v>6749</v>
      </c>
    </row>
    <row r="73" spans="1:7" x14ac:dyDescent="0.25">
      <c r="A73" s="30" t="s">
        <v>16</v>
      </c>
      <c r="B73" s="24">
        <v>1438</v>
      </c>
      <c r="C73" s="24">
        <v>1616</v>
      </c>
      <c r="D73" s="24">
        <v>866</v>
      </c>
      <c r="E73" s="24">
        <v>829</v>
      </c>
      <c r="F73" s="24">
        <v>2070</v>
      </c>
      <c r="G73" s="24">
        <v>6819</v>
      </c>
    </row>
    <row r="74" spans="1:7" x14ac:dyDescent="0.25">
      <c r="A74" s="27" t="s">
        <v>1001</v>
      </c>
      <c r="B74" s="29"/>
      <c r="C74" s="29"/>
      <c r="D74" s="29"/>
      <c r="E74" s="29"/>
      <c r="F74" s="29"/>
      <c r="G74" s="29"/>
    </row>
    <row r="75" spans="1:7" x14ac:dyDescent="0.25">
      <c r="A75" s="30" t="s">
        <v>24</v>
      </c>
      <c r="B75" s="24">
        <v>1233</v>
      </c>
      <c r="C75" s="24">
        <v>223</v>
      </c>
      <c r="D75" s="24">
        <v>1680</v>
      </c>
      <c r="E75" s="24">
        <v>990</v>
      </c>
      <c r="F75" s="24">
        <v>1508</v>
      </c>
      <c r="G75" s="24">
        <v>5634</v>
      </c>
    </row>
    <row r="76" spans="1:7" x14ac:dyDescent="0.25">
      <c r="A76" s="30" t="s">
        <v>15</v>
      </c>
      <c r="B76" s="24">
        <v>1598</v>
      </c>
      <c r="C76" s="24">
        <v>1907</v>
      </c>
      <c r="D76" s="24">
        <v>869</v>
      </c>
      <c r="E76" s="24">
        <v>1426</v>
      </c>
      <c r="F76" s="24">
        <v>1416</v>
      </c>
      <c r="G76" s="24">
        <v>7216</v>
      </c>
    </row>
    <row r="77" spans="1:7" x14ac:dyDescent="0.25">
      <c r="A77" s="30" t="s">
        <v>5</v>
      </c>
      <c r="B77" s="24">
        <v>900</v>
      </c>
      <c r="C77" s="24">
        <v>1016</v>
      </c>
      <c r="D77" s="24">
        <v>960</v>
      </c>
      <c r="E77" s="24">
        <v>940</v>
      </c>
      <c r="F77" s="24">
        <v>1193</v>
      </c>
      <c r="G77" s="24">
        <v>5009</v>
      </c>
    </row>
    <row r="78" spans="1:7" x14ac:dyDescent="0.25">
      <c r="A78" s="30" t="s">
        <v>18</v>
      </c>
      <c r="B78" s="24">
        <v>900</v>
      </c>
      <c r="C78" s="24">
        <v>1470</v>
      </c>
      <c r="D78" s="24">
        <v>1617</v>
      </c>
      <c r="E78" s="24">
        <v>1314</v>
      </c>
      <c r="F78" s="24">
        <v>941</v>
      </c>
      <c r="G78" s="24">
        <v>6242</v>
      </c>
    </row>
    <row r="79" spans="1:7" x14ac:dyDescent="0.25">
      <c r="A79" s="30" t="s">
        <v>14</v>
      </c>
      <c r="B79" s="24">
        <v>1255</v>
      </c>
      <c r="C79" s="24">
        <v>516</v>
      </c>
      <c r="D79" s="24">
        <v>1874</v>
      </c>
      <c r="E79" s="24">
        <v>1863</v>
      </c>
      <c r="F79" s="24">
        <v>1722</v>
      </c>
      <c r="G79" s="24">
        <v>7230</v>
      </c>
    </row>
    <row r="80" spans="1:7" x14ac:dyDescent="0.25">
      <c r="A80" s="30" t="s">
        <v>19</v>
      </c>
      <c r="B80" s="24">
        <v>1138</v>
      </c>
      <c r="C80" s="24">
        <v>1898</v>
      </c>
      <c r="D80" s="24">
        <v>1482</v>
      </c>
      <c r="E80" s="24">
        <v>846</v>
      </c>
      <c r="F80" s="24">
        <v>1154</v>
      </c>
      <c r="G80" s="24">
        <v>6518</v>
      </c>
    </row>
    <row r="81" spans="1:7" x14ac:dyDescent="0.25">
      <c r="A81" s="27" t="s">
        <v>1000</v>
      </c>
      <c r="B81" s="29"/>
      <c r="C81" s="29"/>
      <c r="D81" s="29"/>
      <c r="E81" s="29"/>
      <c r="F81" s="29"/>
      <c r="G81" s="29"/>
    </row>
    <row r="82" spans="1:7" x14ac:dyDescent="0.25">
      <c r="A82" s="30" t="s">
        <v>17</v>
      </c>
      <c r="B82" s="24">
        <v>1655</v>
      </c>
      <c r="C82" s="24">
        <v>805</v>
      </c>
      <c r="D82" s="24">
        <v>2263</v>
      </c>
      <c r="E82" s="24">
        <v>987</v>
      </c>
      <c r="F82" s="24">
        <v>1075</v>
      </c>
      <c r="G82" s="24">
        <v>6785</v>
      </c>
    </row>
    <row r="83" spans="1:7" x14ac:dyDescent="0.25">
      <c r="A83" s="30" t="s">
        <v>23</v>
      </c>
      <c r="B83" s="24">
        <v>1104</v>
      </c>
      <c r="C83" s="24">
        <v>2280</v>
      </c>
      <c r="D83" s="24">
        <v>1445</v>
      </c>
      <c r="E83" s="24">
        <v>1722</v>
      </c>
      <c r="F83" s="24">
        <v>1196</v>
      </c>
      <c r="G83" s="24">
        <v>7747</v>
      </c>
    </row>
    <row r="84" spans="1:7" x14ac:dyDescent="0.25">
      <c r="A84" s="30" t="s">
        <v>7</v>
      </c>
      <c r="B84" s="24">
        <v>372</v>
      </c>
      <c r="C84" s="24">
        <v>1818</v>
      </c>
      <c r="D84" s="24">
        <v>1346</v>
      </c>
      <c r="E84" s="24">
        <v>1156</v>
      </c>
      <c r="F84" s="24">
        <v>1484</v>
      </c>
      <c r="G84" s="24">
        <v>6176</v>
      </c>
    </row>
    <row r="85" spans="1:7" x14ac:dyDescent="0.25">
      <c r="A85" s="30" t="s">
        <v>22</v>
      </c>
      <c r="B85" s="24">
        <v>1415</v>
      </c>
      <c r="C85" s="24">
        <v>1271</v>
      </c>
      <c r="D85" s="24">
        <v>1214</v>
      </c>
      <c r="E85" s="24">
        <v>1135</v>
      </c>
      <c r="F85" s="24">
        <v>1566</v>
      </c>
      <c r="G85" s="24">
        <v>6601</v>
      </c>
    </row>
    <row r="86" spans="1:7" x14ac:dyDescent="0.25">
      <c r="A86" s="30" t="s">
        <v>21</v>
      </c>
      <c r="B86" s="24">
        <v>1362</v>
      </c>
      <c r="C86" s="24">
        <v>1363</v>
      </c>
      <c r="D86" s="24">
        <v>1152</v>
      </c>
      <c r="E86" s="24">
        <v>777</v>
      </c>
      <c r="F86" s="24">
        <v>750</v>
      </c>
      <c r="G86" s="24">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8"/>
  <sheetViews>
    <sheetView zoomScale="115" zoomScaleNormal="115" workbookViewId="0">
      <selection activeCell="F12" sqref="F12"/>
    </sheetView>
  </sheetViews>
  <sheetFormatPr defaultRowHeight="15" x14ac:dyDescent="0.25"/>
  <cols>
    <col min="5" max="5" width="11" customWidth="1"/>
    <col min="6" max="6" width="15" customWidth="1"/>
  </cols>
  <sheetData>
    <row r="2" spans="5:6" x14ac:dyDescent="0.25">
      <c r="E2" t="s">
        <v>1040</v>
      </c>
      <c r="F2" t="s">
        <v>1041</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row r="8" spans="5:6" x14ac:dyDescent="0.25">
      <c r="F8" t="e" vm="7">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Anthony Sinoy</cp:lastModifiedBy>
  <dcterms:created xsi:type="dcterms:W3CDTF">2021-03-14T20:21:32Z</dcterms:created>
  <dcterms:modified xsi:type="dcterms:W3CDTF">2024-10-09T07:06:44Z</dcterms:modified>
</cp:coreProperties>
</file>