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"/>
    </mc:Choice>
  </mc:AlternateContent>
  <xr:revisionPtr revIDLastSave="0" documentId="13_ncr:1_{3EFCFDC9-0458-4D35-8B19-21E4DBB1D741}" xr6:coauthVersionLast="46" xr6:coauthVersionMax="46" xr10:uidLastSave="{00000000-0000-0000-0000-000000000000}"/>
  <bookViews>
    <workbookView xWindow="-120" yWindow="-120" windowWidth="20730" windowHeight="11310" xr2:uid="{DD229D3E-F988-4B90-B9E4-8467248D977D}"/>
  </bookViews>
  <sheets>
    <sheet name="Sales Beast" sheetId="1" r:id="rId1"/>
    <sheet name="Sales Gladiator" sheetId="2" r:id="rId2"/>
  </sheets>
  <externalReferences>
    <externalReference r:id="rId3"/>
    <externalReference r:id="rId4"/>
  </externalReferences>
  <definedNames>
    <definedName name="___xlfn.BAHTTEXT" hidden="1">#NAME?</definedName>
    <definedName name="__xlfn.BAHTTEXT" hidden="1">#NAME?</definedName>
    <definedName name="_xlnm._FilterDatabase" localSheetId="0" hidden="1">'Sales Beast'!$C$5:$AP$42</definedName>
    <definedName name="_xlcn.WorksheetConnection_ACE.xlsxTable_ACE_Dealers1" hidden="1">Table_ACE_Dealers</definedName>
    <definedName name="_xlcn.WorksheetConnection_ACE.xlsxTable_ACE_Plants1" hidden="1">Table_ACE_Plants</definedName>
    <definedName name="a" hidden="1">Table_ACE_Dealers</definedName>
    <definedName name="aaa" hidden="1">40042.5259953704</definedName>
    <definedName name="abc" hidden="1">Table_ACE_Dealers</definedName>
    <definedName name="asdfasd" hidden="1">40599.5692939815</definedName>
    <definedName name="CBWorkbookPriority" hidden="1">-987521986</definedName>
    <definedName name="d" hidden="1">Table_ACE_Dealers</definedName>
    <definedName name="dsfsf" hidden="1">Table_ACE_Dealers</definedName>
    <definedName name="EV__EVCOM_OPTIONS__" hidden="1">8</definedName>
    <definedName name="EV__EXPOPTIONS__" hidden="1">1</definedName>
    <definedName name="EV__LASTREFTIME__" hidden="1">40611.807962963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134217732</definedName>
    <definedName name="EV__WBVERSION__" hidden="1">0</definedName>
    <definedName name="MEWarning" hidden="1">0</definedName>
    <definedName name="SAPBEXdnldView" hidden="1">"4CV27HV7B1AWVPDFJMFQZ2UEV"</definedName>
    <definedName name="SAPBEXhrIndnt" hidden="1">1</definedName>
    <definedName name="SAPBEXrevision" hidden="1">14</definedName>
    <definedName name="SAPBEXsysID" hidden="1">"PCD"</definedName>
    <definedName name="SAPBEXwbID" hidden="1">"42J9G2AOX2OY4C2VOYLWJ14Q3"</definedName>
    <definedName name="TNLReps" hidden="1">[1]Lookups!$A$2:$A$56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2" l="1"/>
  <c r="AC11" i="2" s="1"/>
  <c r="AD11" i="2" s="1"/>
  <c r="AB11" i="2"/>
  <c r="Z11" i="2" s="1"/>
  <c r="AA11" i="2" s="1"/>
  <c r="Y11" i="2"/>
  <c r="W11" i="2" s="1"/>
  <c r="X11" i="2" s="1"/>
  <c r="V11" i="2"/>
  <c r="T11" i="2" s="1"/>
  <c r="U11" i="2" s="1"/>
  <c r="S11" i="2"/>
  <c r="Q11" i="2" s="1"/>
  <c r="R11" i="2" s="1"/>
  <c r="P11" i="2"/>
  <c r="N11" i="2" s="1"/>
  <c r="O11" i="2" s="1"/>
  <c r="M11" i="2"/>
  <c r="K11" i="2" s="1"/>
  <c r="L11" i="2" s="1"/>
  <c r="J11" i="2"/>
  <c r="H11" i="2" s="1"/>
  <c r="I11" i="2" s="1"/>
  <c r="G11" i="2"/>
  <c r="E11" i="2" s="1"/>
  <c r="F11" i="2" s="1"/>
  <c r="H7" i="1"/>
  <c r="H10" i="1"/>
  <c r="H8" i="1"/>
  <c r="H9" i="1"/>
  <c r="H11" i="1"/>
  <c r="H13" i="1"/>
  <c r="H14" i="1"/>
  <c r="H12" i="1"/>
  <c r="H17" i="1"/>
  <c r="H18" i="1"/>
  <c r="H19" i="1"/>
  <c r="H16" i="1"/>
  <c r="H15" i="1"/>
  <c r="H22" i="1"/>
  <c r="H21" i="1"/>
  <c r="H24" i="1"/>
  <c r="H20" i="1"/>
  <c r="H27" i="1"/>
  <c r="H26" i="1"/>
  <c r="H25" i="1"/>
  <c r="H28" i="1"/>
  <c r="H29" i="1"/>
  <c r="H37" i="1"/>
  <c r="H31" i="1"/>
  <c r="H32" i="1"/>
  <c r="H33" i="1"/>
  <c r="H34" i="1"/>
  <c r="H35" i="1"/>
  <c r="H36" i="1"/>
  <c r="H38" i="1"/>
  <c r="H39" i="1"/>
  <c r="H40" i="1"/>
  <c r="H41" i="1"/>
  <c r="H42" i="1"/>
  <c r="H23" i="1"/>
  <c r="H6" i="1"/>
  <c r="D11" i="2" l="1"/>
  <c r="AJ10" i="1" l="1"/>
  <c r="AK10" i="1" s="1"/>
  <c r="AJ9" i="1"/>
  <c r="AK9" i="1" s="1"/>
  <c r="AJ8" i="1"/>
  <c r="AK8" i="1" s="1"/>
  <c r="AJ31" i="1"/>
  <c r="AK31" i="1" s="1"/>
  <c r="AJ34" i="1"/>
  <c r="AK34" i="1" s="1"/>
  <c r="AJ35" i="1"/>
  <c r="AK35" i="1" s="1"/>
  <c r="AJ30" i="1"/>
  <c r="AK30" i="1" s="1"/>
  <c r="AJ39" i="1"/>
  <c r="AK39" i="1" s="1"/>
  <c r="AJ38" i="1"/>
  <c r="AK38" i="1" s="1"/>
  <c r="AJ22" i="1"/>
  <c r="AK22" i="1" s="1"/>
  <c r="AJ23" i="1"/>
  <c r="AK23" i="1" s="1"/>
  <c r="AJ21" i="1"/>
  <c r="AK21" i="1" s="1"/>
  <c r="AJ40" i="1"/>
  <c r="AK40" i="1" s="1"/>
  <c r="AJ42" i="1"/>
  <c r="AK42" i="1" s="1"/>
  <c r="AJ41" i="1"/>
  <c r="AK41" i="1" s="1"/>
  <c r="AJ25" i="1"/>
  <c r="AK25" i="1" s="1"/>
  <c r="AJ24" i="1"/>
  <c r="AK24" i="1" s="1"/>
  <c r="AJ33" i="1"/>
  <c r="AK33" i="1" s="1"/>
  <c r="AJ15" i="1"/>
  <c r="AK15" i="1" s="1"/>
  <c r="AJ27" i="1"/>
  <c r="AK27" i="1" s="1"/>
  <c r="AJ17" i="1"/>
  <c r="AK17" i="1" s="1"/>
  <c r="AJ18" i="1"/>
  <c r="AK18" i="1" s="1"/>
  <c r="AJ28" i="1"/>
  <c r="AK28" i="1" s="1"/>
  <c r="AJ37" i="1"/>
  <c r="AK37" i="1" s="1"/>
  <c r="AJ16" i="1"/>
  <c r="AK16" i="1" s="1"/>
  <c r="AJ26" i="1"/>
  <c r="AK26" i="1" s="1"/>
  <c r="AJ32" i="1"/>
  <c r="AK32" i="1" s="1"/>
  <c r="AJ12" i="1"/>
  <c r="AK12" i="1" s="1"/>
  <c r="AJ7" i="1"/>
  <c r="AK7" i="1" s="1"/>
  <c r="AJ20" i="1"/>
  <c r="AK20" i="1" s="1"/>
  <c r="AJ36" i="1"/>
  <c r="AK36" i="1" s="1"/>
  <c r="AJ29" i="1"/>
  <c r="AK29" i="1" s="1"/>
  <c r="AG9" i="1"/>
  <c r="AH9" i="1" s="1"/>
  <c r="AG8" i="1"/>
  <c r="AH8" i="1" s="1"/>
  <c r="AG31" i="1"/>
  <c r="AH31" i="1" s="1"/>
  <c r="AG34" i="1"/>
  <c r="AH34" i="1" s="1"/>
  <c r="AG35" i="1"/>
  <c r="AH35" i="1" s="1"/>
  <c r="AG30" i="1"/>
  <c r="AH30" i="1" s="1"/>
  <c r="AG39" i="1"/>
  <c r="AH39" i="1" s="1"/>
  <c r="AG22" i="1"/>
  <c r="AH22" i="1" s="1"/>
  <c r="AG23" i="1"/>
  <c r="AH23" i="1" s="1"/>
  <c r="AG21" i="1"/>
  <c r="AH21" i="1" s="1"/>
  <c r="AG40" i="1"/>
  <c r="AH40" i="1" s="1"/>
  <c r="AG42" i="1"/>
  <c r="AH42" i="1" s="1"/>
  <c r="AG27" i="1"/>
  <c r="AH27" i="1" s="1"/>
  <c r="AG24" i="1"/>
  <c r="AH24" i="1" s="1"/>
  <c r="AG33" i="1"/>
  <c r="AH33" i="1" s="1"/>
  <c r="AG15" i="1"/>
  <c r="AH15" i="1" s="1"/>
  <c r="AG41" i="1"/>
  <c r="AH41" i="1" s="1"/>
  <c r="AG38" i="1"/>
  <c r="AH38" i="1" s="1"/>
  <c r="AG17" i="1"/>
  <c r="AH17" i="1" s="1"/>
  <c r="AG18" i="1"/>
  <c r="AH18" i="1" s="1"/>
  <c r="AG28" i="1"/>
  <c r="AH28" i="1" s="1"/>
  <c r="AG37" i="1"/>
  <c r="AH37" i="1" s="1"/>
  <c r="AG16" i="1"/>
  <c r="AH16" i="1" s="1"/>
  <c r="AG26" i="1"/>
  <c r="AH26" i="1" s="1"/>
  <c r="AG32" i="1"/>
  <c r="AH32" i="1" s="1"/>
  <c r="AG12" i="1"/>
  <c r="AH12" i="1" s="1"/>
  <c r="AG25" i="1"/>
  <c r="AH25" i="1" s="1"/>
  <c r="AG7" i="1"/>
  <c r="AH7" i="1" s="1"/>
  <c r="AG20" i="1"/>
  <c r="AH20" i="1" s="1"/>
  <c r="AG36" i="1"/>
  <c r="AH36" i="1" s="1"/>
  <c r="AG29" i="1"/>
  <c r="AH29" i="1" s="1"/>
  <c r="AD10" i="1"/>
  <c r="AE10" i="1" s="1"/>
  <c r="AD9" i="1"/>
  <c r="AE9" i="1" s="1"/>
  <c r="AD8" i="1"/>
  <c r="AE8" i="1" s="1"/>
  <c r="AD31" i="1"/>
  <c r="AE31" i="1" s="1"/>
  <c r="AD34" i="1"/>
  <c r="AE34" i="1" s="1"/>
  <c r="AD35" i="1"/>
  <c r="AE35" i="1" s="1"/>
  <c r="AD30" i="1"/>
  <c r="AE30" i="1" s="1"/>
  <c r="AD39" i="1"/>
  <c r="AE39" i="1" s="1"/>
  <c r="AD23" i="1"/>
  <c r="AE23" i="1" s="1"/>
  <c r="AD40" i="1"/>
  <c r="AE40" i="1" s="1"/>
  <c r="AD42" i="1"/>
  <c r="AE42" i="1" s="1"/>
  <c r="AD22" i="1"/>
  <c r="AE22" i="1" s="1"/>
  <c r="AD21" i="1"/>
  <c r="AE21" i="1" s="1"/>
  <c r="AD20" i="1"/>
  <c r="AE20" i="1" s="1"/>
  <c r="AD27" i="1"/>
  <c r="AE27" i="1" s="1"/>
  <c r="AD24" i="1"/>
  <c r="AE24" i="1" s="1"/>
  <c r="AD33" i="1"/>
  <c r="AE33" i="1" s="1"/>
  <c r="AD15" i="1"/>
  <c r="AE15" i="1" s="1"/>
  <c r="AD41" i="1"/>
  <c r="AE41" i="1" s="1"/>
  <c r="AD7" i="1"/>
  <c r="AE7" i="1" s="1"/>
  <c r="AD36" i="1"/>
  <c r="AE36" i="1" s="1"/>
  <c r="AD38" i="1"/>
  <c r="AE38" i="1" s="1"/>
  <c r="AD17" i="1"/>
  <c r="AE17" i="1" s="1"/>
  <c r="AD18" i="1"/>
  <c r="AE18" i="1" s="1"/>
  <c r="AD28" i="1"/>
  <c r="AE28" i="1" s="1"/>
  <c r="AD37" i="1"/>
  <c r="AE37" i="1" s="1"/>
  <c r="AD25" i="1"/>
  <c r="AE25" i="1" s="1"/>
  <c r="AD16" i="1"/>
  <c r="AE16" i="1" s="1"/>
  <c r="AD26" i="1"/>
  <c r="AE26" i="1" s="1"/>
  <c r="AD32" i="1"/>
  <c r="AE32" i="1" s="1"/>
  <c r="AD12" i="1"/>
  <c r="AE12" i="1" s="1"/>
  <c r="AD29" i="1"/>
  <c r="AE29" i="1" s="1"/>
  <c r="AA10" i="1"/>
  <c r="AB10" i="1" s="1"/>
  <c r="AA9" i="1"/>
  <c r="AB9" i="1" s="1"/>
  <c r="AA8" i="1"/>
  <c r="AB8" i="1" s="1"/>
  <c r="AA31" i="1"/>
  <c r="AB31" i="1" s="1"/>
  <c r="AA34" i="1"/>
  <c r="AB34" i="1" s="1"/>
  <c r="AA35" i="1"/>
  <c r="AB35" i="1" s="1"/>
  <c r="AA30" i="1"/>
  <c r="AB30" i="1" s="1"/>
  <c r="AA39" i="1"/>
  <c r="AB39" i="1" s="1"/>
  <c r="AA23" i="1"/>
  <c r="AB23" i="1" s="1"/>
  <c r="AA21" i="1"/>
  <c r="AB21" i="1" s="1"/>
  <c r="AA40" i="1"/>
  <c r="AB40" i="1" s="1"/>
  <c r="AA42" i="1"/>
  <c r="AB42" i="1" s="1"/>
  <c r="AA22" i="1"/>
  <c r="AB22" i="1" s="1"/>
  <c r="AA24" i="1"/>
  <c r="AB24" i="1" s="1"/>
  <c r="AA33" i="1"/>
  <c r="AB33" i="1" s="1"/>
  <c r="AA15" i="1"/>
  <c r="AB15" i="1" s="1"/>
  <c r="AA41" i="1"/>
  <c r="AB41" i="1" s="1"/>
  <c r="AA17" i="1"/>
  <c r="AB17" i="1" s="1"/>
  <c r="AA18" i="1"/>
  <c r="AB18" i="1" s="1"/>
  <c r="AA28" i="1"/>
  <c r="AB28" i="1" s="1"/>
  <c r="AA37" i="1"/>
  <c r="AB37" i="1" s="1"/>
  <c r="AA16" i="1"/>
  <c r="AB16" i="1" s="1"/>
  <c r="AA26" i="1"/>
  <c r="AB26" i="1" s="1"/>
  <c r="AA32" i="1"/>
  <c r="AB32" i="1" s="1"/>
  <c r="AA12" i="1"/>
  <c r="AB12" i="1" s="1"/>
  <c r="AA27" i="1"/>
  <c r="AB27" i="1" s="1"/>
  <c r="AA38" i="1"/>
  <c r="AB38" i="1" s="1"/>
  <c r="AA7" i="1"/>
  <c r="AB7" i="1" s="1"/>
  <c r="AA20" i="1"/>
  <c r="AB20" i="1" s="1"/>
  <c r="AA36" i="1"/>
  <c r="AB36" i="1" s="1"/>
  <c r="AA29" i="1"/>
  <c r="AB29" i="1" s="1"/>
  <c r="AA25" i="1"/>
  <c r="AB25" i="1" s="1"/>
  <c r="X10" i="1"/>
  <c r="Y10" i="1" s="1"/>
  <c r="X9" i="1"/>
  <c r="Y9" i="1" s="1"/>
  <c r="X8" i="1"/>
  <c r="Y8" i="1" s="1"/>
  <c r="X31" i="1"/>
  <c r="Y31" i="1" s="1"/>
  <c r="X34" i="1"/>
  <c r="Y34" i="1" s="1"/>
  <c r="X35" i="1"/>
  <c r="Y35" i="1" s="1"/>
  <c r="X30" i="1"/>
  <c r="Y30" i="1" s="1"/>
  <c r="X39" i="1"/>
  <c r="Y39" i="1" s="1"/>
  <c r="X25" i="1"/>
  <c r="Y25" i="1" s="1"/>
  <c r="X22" i="1"/>
  <c r="Y22" i="1" s="1"/>
  <c r="X23" i="1"/>
  <c r="Y23" i="1" s="1"/>
  <c r="X21" i="1"/>
  <c r="Y21" i="1" s="1"/>
  <c r="X40" i="1"/>
  <c r="Y40" i="1" s="1"/>
  <c r="X42" i="1"/>
  <c r="Y42" i="1" s="1"/>
  <c r="X24" i="1"/>
  <c r="Y24" i="1" s="1"/>
  <c r="X33" i="1"/>
  <c r="Y33" i="1" s="1"/>
  <c r="X15" i="1"/>
  <c r="Y15" i="1" s="1"/>
  <c r="X41" i="1"/>
  <c r="Y41" i="1" s="1"/>
  <c r="X38" i="1"/>
  <c r="Y38" i="1" s="1"/>
  <c r="X17" i="1"/>
  <c r="Y17" i="1" s="1"/>
  <c r="X18" i="1"/>
  <c r="Y18" i="1" s="1"/>
  <c r="X28" i="1"/>
  <c r="Y28" i="1" s="1"/>
  <c r="X37" i="1"/>
  <c r="Y37" i="1" s="1"/>
  <c r="X27" i="1"/>
  <c r="Y27" i="1" s="1"/>
  <c r="X16" i="1"/>
  <c r="Y16" i="1" s="1"/>
  <c r="X26" i="1"/>
  <c r="Y26" i="1" s="1"/>
  <c r="X32" i="1"/>
  <c r="Y32" i="1" s="1"/>
  <c r="X12" i="1"/>
  <c r="Y12" i="1" s="1"/>
  <c r="X7" i="1"/>
  <c r="Y7" i="1" s="1"/>
  <c r="X20" i="1"/>
  <c r="Y20" i="1" s="1"/>
  <c r="X36" i="1"/>
  <c r="Y36" i="1" s="1"/>
  <c r="X29" i="1"/>
  <c r="Y29" i="1" s="1"/>
  <c r="U10" i="1"/>
  <c r="V10" i="1" s="1"/>
  <c r="U9" i="1"/>
  <c r="V9" i="1" s="1"/>
  <c r="U8" i="1"/>
  <c r="V8" i="1" s="1"/>
  <c r="U31" i="1"/>
  <c r="V31" i="1" s="1"/>
  <c r="U34" i="1"/>
  <c r="V34" i="1" s="1"/>
  <c r="U26" i="1"/>
  <c r="V26" i="1" s="1"/>
  <c r="U35" i="1"/>
  <c r="V35" i="1" s="1"/>
  <c r="U30" i="1"/>
  <c r="V30" i="1" s="1"/>
  <c r="U39" i="1"/>
  <c r="V39" i="1" s="1"/>
  <c r="U16" i="1"/>
  <c r="V16" i="1" s="1"/>
  <c r="U25" i="1"/>
  <c r="V25" i="1" s="1"/>
  <c r="U22" i="1"/>
  <c r="V22" i="1" s="1"/>
  <c r="U23" i="1"/>
  <c r="V23" i="1" s="1"/>
  <c r="U21" i="1"/>
  <c r="V21" i="1" s="1"/>
  <c r="U40" i="1"/>
  <c r="V40" i="1" s="1"/>
  <c r="U42" i="1"/>
  <c r="V42" i="1" s="1"/>
  <c r="U32" i="1"/>
  <c r="V32" i="1" s="1"/>
  <c r="U24" i="1"/>
  <c r="V24" i="1" s="1"/>
  <c r="U33" i="1"/>
  <c r="V33" i="1" s="1"/>
  <c r="U15" i="1"/>
  <c r="V15" i="1" s="1"/>
  <c r="U41" i="1"/>
  <c r="V41" i="1" s="1"/>
  <c r="U12" i="1"/>
  <c r="V12" i="1" s="1"/>
  <c r="U38" i="1"/>
  <c r="V38" i="1" s="1"/>
  <c r="U17" i="1"/>
  <c r="V17" i="1" s="1"/>
  <c r="U18" i="1"/>
  <c r="V18" i="1" s="1"/>
  <c r="U28" i="1"/>
  <c r="V28" i="1" s="1"/>
  <c r="U37" i="1"/>
  <c r="V37" i="1" s="1"/>
  <c r="U27" i="1"/>
  <c r="V27" i="1" s="1"/>
  <c r="U7" i="1"/>
  <c r="V7" i="1" s="1"/>
  <c r="U20" i="1"/>
  <c r="V20" i="1" s="1"/>
  <c r="U36" i="1"/>
  <c r="V36" i="1" s="1"/>
  <c r="U29" i="1"/>
  <c r="V29" i="1" s="1"/>
  <c r="R10" i="1"/>
  <c r="S10" i="1" s="1"/>
  <c r="R9" i="1"/>
  <c r="S9" i="1" s="1"/>
  <c r="R8" i="1"/>
  <c r="S8" i="1" s="1"/>
  <c r="R31" i="1"/>
  <c r="S31" i="1" s="1"/>
  <c r="R34" i="1"/>
  <c r="S34" i="1" s="1"/>
  <c r="R32" i="1"/>
  <c r="S32" i="1" s="1"/>
  <c r="R35" i="1"/>
  <c r="S35" i="1" s="1"/>
  <c r="R30" i="1"/>
  <c r="S30" i="1" s="1"/>
  <c r="R39" i="1"/>
  <c r="S39" i="1" s="1"/>
  <c r="R22" i="1"/>
  <c r="S22" i="1" s="1"/>
  <c r="R23" i="1"/>
  <c r="S23" i="1" s="1"/>
  <c r="R21" i="1"/>
  <c r="S21" i="1" s="1"/>
  <c r="R40" i="1"/>
  <c r="S40" i="1" s="1"/>
  <c r="R42" i="1"/>
  <c r="S42" i="1" s="1"/>
  <c r="R12" i="1"/>
  <c r="S12" i="1" s="1"/>
  <c r="R24" i="1"/>
  <c r="S24" i="1" s="1"/>
  <c r="R33" i="1"/>
  <c r="S33" i="1" s="1"/>
  <c r="R15" i="1"/>
  <c r="S15" i="1" s="1"/>
  <c r="R41" i="1"/>
  <c r="S41" i="1" s="1"/>
  <c r="R26" i="1"/>
  <c r="S26" i="1" s="1"/>
  <c r="R17" i="1"/>
  <c r="S17" i="1" s="1"/>
  <c r="R18" i="1"/>
  <c r="S18" i="1" s="1"/>
  <c r="R28" i="1"/>
  <c r="S28" i="1" s="1"/>
  <c r="R37" i="1"/>
  <c r="S37" i="1" s="1"/>
  <c r="R16" i="1"/>
  <c r="S16" i="1" s="1"/>
  <c r="R7" i="1"/>
  <c r="S7" i="1" s="1"/>
  <c r="R20" i="1"/>
  <c r="S20" i="1" s="1"/>
  <c r="R36" i="1"/>
  <c r="S36" i="1" s="1"/>
  <c r="R29" i="1"/>
  <c r="S29" i="1" s="1"/>
  <c r="R25" i="1"/>
  <c r="S25" i="1" s="1"/>
  <c r="R27" i="1"/>
  <c r="S27" i="1" s="1"/>
  <c r="R38" i="1"/>
  <c r="S38" i="1" s="1"/>
  <c r="O10" i="1"/>
  <c r="P10" i="1" s="1"/>
  <c r="O8" i="1"/>
  <c r="P8" i="1" s="1"/>
  <c r="O31" i="1"/>
  <c r="P31" i="1" s="1"/>
  <c r="O34" i="1"/>
  <c r="P34" i="1" s="1"/>
  <c r="O18" i="1"/>
  <c r="P18" i="1" s="1"/>
  <c r="O35" i="1"/>
  <c r="P35" i="1" s="1"/>
  <c r="O30" i="1"/>
  <c r="P30" i="1" s="1"/>
  <c r="O39" i="1"/>
  <c r="P39" i="1" s="1"/>
  <c r="O28" i="1"/>
  <c r="P28" i="1" s="1"/>
  <c r="O12" i="1"/>
  <c r="P12" i="1" s="1"/>
  <c r="O22" i="1"/>
  <c r="P22" i="1" s="1"/>
  <c r="O23" i="1"/>
  <c r="P23" i="1" s="1"/>
  <c r="O21" i="1"/>
  <c r="P21" i="1" s="1"/>
  <c r="O40" i="1"/>
  <c r="P40" i="1" s="1"/>
  <c r="O42" i="1"/>
  <c r="P42" i="1" s="1"/>
  <c r="O37" i="1"/>
  <c r="P37" i="1" s="1"/>
  <c r="O27" i="1"/>
  <c r="P27" i="1" s="1"/>
  <c r="O24" i="1"/>
  <c r="P24" i="1" s="1"/>
  <c r="O33" i="1"/>
  <c r="P33" i="1" s="1"/>
  <c r="O15" i="1"/>
  <c r="P15" i="1" s="1"/>
  <c r="O41" i="1"/>
  <c r="P41" i="1" s="1"/>
  <c r="O32" i="1"/>
  <c r="P32" i="1" s="1"/>
  <c r="O17" i="1"/>
  <c r="P17" i="1" s="1"/>
  <c r="O38" i="1"/>
  <c r="P38" i="1" s="1"/>
  <c r="O16" i="1"/>
  <c r="P16" i="1" s="1"/>
  <c r="O26" i="1"/>
  <c r="P26" i="1" s="1"/>
  <c r="O7" i="1"/>
  <c r="P7" i="1" s="1"/>
  <c r="O20" i="1"/>
  <c r="P20" i="1" s="1"/>
  <c r="O36" i="1"/>
  <c r="P36" i="1" s="1"/>
  <c r="O29" i="1"/>
  <c r="P29" i="1" s="1"/>
  <c r="O25" i="1"/>
  <c r="P25" i="1" s="1"/>
  <c r="L9" i="1"/>
  <c r="M9" i="1" s="1"/>
  <c r="L8" i="1"/>
  <c r="M8" i="1" s="1"/>
  <c r="L31" i="1"/>
  <c r="M31" i="1" s="1"/>
  <c r="L34" i="1"/>
  <c r="M34" i="1" s="1"/>
  <c r="L37" i="1"/>
  <c r="M37" i="1" s="1"/>
  <c r="L26" i="1"/>
  <c r="M26" i="1" s="1"/>
  <c r="L29" i="1"/>
  <c r="M29" i="1" s="1"/>
  <c r="L27" i="1"/>
  <c r="M27" i="1" s="1"/>
  <c r="L35" i="1"/>
  <c r="M35" i="1" s="1"/>
  <c r="L30" i="1"/>
  <c r="M30" i="1" s="1"/>
  <c r="L39" i="1"/>
  <c r="M39" i="1" s="1"/>
  <c r="L28" i="1"/>
  <c r="M28" i="1" s="1"/>
  <c r="L16" i="1"/>
  <c r="M16" i="1" s="1"/>
  <c r="L36" i="1"/>
  <c r="M36" i="1" s="1"/>
  <c r="L22" i="1"/>
  <c r="M22" i="1" s="1"/>
  <c r="L23" i="1"/>
  <c r="M23" i="1" s="1"/>
  <c r="L21" i="1"/>
  <c r="M21" i="1" s="1"/>
  <c r="L40" i="1"/>
  <c r="M40" i="1" s="1"/>
  <c r="L42" i="1"/>
  <c r="M42" i="1" s="1"/>
  <c r="L18" i="1"/>
  <c r="M18" i="1" s="1"/>
  <c r="L32" i="1"/>
  <c r="M32" i="1" s="1"/>
  <c r="L20" i="1"/>
  <c r="M20" i="1" s="1"/>
  <c r="L38" i="1"/>
  <c r="M38" i="1" s="1"/>
  <c r="L24" i="1"/>
  <c r="M24" i="1" s="1"/>
  <c r="L33" i="1"/>
  <c r="M33" i="1" s="1"/>
  <c r="L15" i="1"/>
  <c r="M15" i="1" s="1"/>
  <c r="L41" i="1"/>
  <c r="M41" i="1" s="1"/>
  <c r="L17" i="1"/>
  <c r="M17" i="1" s="1"/>
  <c r="L12" i="1"/>
  <c r="M12" i="1" s="1"/>
  <c r="L7" i="1"/>
  <c r="M7" i="1" s="1"/>
  <c r="L25" i="1"/>
  <c r="M25" i="1" s="1"/>
  <c r="O9" i="1"/>
  <c r="P9" i="1" s="1"/>
  <c r="AB7" i="2" l="1"/>
  <c r="Z7" i="2" s="1"/>
  <c r="AA7" i="2" s="1"/>
  <c r="AE7" i="2"/>
  <c r="AC7" i="2" s="1"/>
  <c r="AD7" i="2" s="1"/>
  <c r="AJ19" i="1"/>
  <c r="AK19" i="1" s="1"/>
  <c r="AE8" i="2"/>
  <c r="AC8" i="2" s="1"/>
  <c r="AD8" i="2" s="1"/>
  <c r="AG10" i="1"/>
  <c r="AH10" i="1" s="1"/>
  <c r="AJ11" i="1"/>
  <c r="AK11" i="1" s="1"/>
  <c r="AE10" i="2"/>
  <c r="AC10" i="2" s="1"/>
  <c r="AD10" i="2" s="1"/>
  <c r="AE9" i="2"/>
  <c r="AC9" i="2" s="1"/>
  <c r="AD9" i="2" s="1"/>
  <c r="AJ13" i="1"/>
  <c r="AK13" i="1" s="1"/>
  <c r="AJ14" i="1"/>
  <c r="AK14" i="1" s="1"/>
  <c r="AJ6" i="1"/>
  <c r="AK6" i="1" s="1"/>
  <c r="AE6" i="2"/>
  <c r="AC6" i="2" s="1"/>
  <c r="AD6" i="2" s="1"/>
  <c r="AG13" i="1"/>
  <c r="AH13" i="1" s="1"/>
  <c r="AB9" i="2"/>
  <c r="Z9" i="2" s="1"/>
  <c r="AA9" i="2" s="1"/>
  <c r="AG19" i="1"/>
  <c r="AH19" i="1" s="1"/>
  <c r="AB8" i="2"/>
  <c r="Z8" i="2" s="1"/>
  <c r="AA8" i="2" s="1"/>
  <c r="AG14" i="1"/>
  <c r="AH14" i="1" s="1"/>
  <c r="AB10" i="2"/>
  <c r="Z10" i="2" s="1"/>
  <c r="AA10" i="2" s="1"/>
  <c r="AG11" i="1"/>
  <c r="AH11" i="1" s="1"/>
  <c r="AB6" i="2"/>
  <c r="Z6" i="2" s="1"/>
  <c r="AA6" i="2" s="1"/>
  <c r="AG6" i="1"/>
  <c r="AH6" i="1" s="1"/>
  <c r="AD19" i="1"/>
  <c r="AE19" i="1" s="1"/>
  <c r="Y8" i="2"/>
  <c r="W8" i="2" s="1"/>
  <c r="X8" i="2" s="1"/>
  <c r="Y7" i="2"/>
  <c r="W7" i="2" s="1"/>
  <c r="X7" i="2" s="1"/>
  <c r="AD14" i="1"/>
  <c r="AE14" i="1" s="1"/>
  <c r="Y10" i="2"/>
  <c r="W10" i="2" s="1"/>
  <c r="X10" i="2" s="1"/>
  <c r="AD11" i="1"/>
  <c r="AE11" i="1" s="1"/>
  <c r="AD6" i="1"/>
  <c r="AE6" i="1" s="1"/>
  <c r="Y6" i="2"/>
  <c r="W6" i="2" s="1"/>
  <c r="X6" i="2" s="1"/>
  <c r="Y9" i="2"/>
  <c r="W9" i="2" s="1"/>
  <c r="X9" i="2" s="1"/>
  <c r="AD13" i="1"/>
  <c r="AE13" i="1" s="1"/>
  <c r="V9" i="2"/>
  <c r="T9" i="2" s="1"/>
  <c r="U9" i="2" s="1"/>
  <c r="AA13" i="1"/>
  <c r="AB13" i="1" s="1"/>
  <c r="V7" i="2"/>
  <c r="T7" i="2" s="1"/>
  <c r="U7" i="2" s="1"/>
  <c r="V8" i="2"/>
  <c r="T8" i="2" s="1"/>
  <c r="U8" i="2" s="1"/>
  <c r="AA19" i="1"/>
  <c r="AB19" i="1" s="1"/>
  <c r="AA14" i="1"/>
  <c r="AB14" i="1" s="1"/>
  <c r="AA6" i="1"/>
  <c r="AB6" i="1" s="1"/>
  <c r="V6" i="2"/>
  <c r="T6" i="2" s="1"/>
  <c r="U6" i="2" s="1"/>
  <c r="V10" i="2"/>
  <c r="T10" i="2" s="1"/>
  <c r="U10" i="2" s="1"/>
  <c r="AA11" i="1"/>
  <c r="AB11" i="1" s="1"/>
  <c r="X19" i="1"/>
  <c r="Y19" i="1" s="1"/>
  <c r="S8" i="2"/>
  <c r="Q8" i="2" s="1"/>
  <c r="R8" i="2" s="1"/>
  <c r="S7" i="2"/>
  <c r="Q7" i="2" s="1"/>
  <c r="R7" i="2" s="1"/>
  <c r="S9" i="2"/>
  <c r="Q9" i="2" s="1"/>
  <c r="R9" i="2" s="1"/>
  <c r="X13" i="1"/>
  <c r="Y13" i="1" s="1"/>
  <c r="X11" i="1"/>
  <c r="Y11" i="1" s="1"/>
  <c r="S10" i="2"/>
  <c r="Q10" i="2" s="1"/>
  <c r="R10" i="2" s="1"/>
  <c r="X14" i="1"/>
  <c r="Y14" i="1" s="1"/>
  <c r="S6" i="2"/>
  <c r="Q6" i="2" s="1"/>
  <c r="R6" i="2" s="1"/>
  <c r="X6" i="1"/>
  <c r="Y6" i="1" s="1"/>
  <c r="U14" i="1"/>
  <c r="V14" i="1" s="1"/>
  <c r="P7" i="2"/>
  <c r="N7" i="2" s="1"/>
  <c r="O7" i="2" s="1"/>
  <c r="P10" i="2"/>
  <c r="N10" i="2" s="1"/>
  <c r="O10" i="2" s="1"/>
  <c r="U11" i="1"/>
  <c r="V11" i="1" s="1"/>
  <c r="U13" i="1"/>
  <c r="V13" i="1" s="1"/>
  <c r="P9" i="2"/>
  <c r="N9" i="2" s="1"/>
  <c r="O9" i="2" s="1"/>
  <c r="U6" i="1"/>
  <c r="V6" i="1" s="1"/>
  <c r="P6" i="2"/>
  <c r="N6" i="2" s="1"/>
  <c r="O6" i="2" s="1"/>
  <c r="U19" i="1"/>
  <c r="V19" i="1" s="1"/>
  <c r="P8" i="2"/>
  <c r="N8" i="2" s="1"/>
  <c r="O8" i="2" s="1"/>
  <c r="M7" i="2"/>
  <c r="K7" i="2" s="1"/>
  <c r="L7" i="2" s="1"/>
  <c r="R19" i="1"/>
  <c r="S19" i="1" s="1"/>
  <c r="M8" i="2"/>
  <c r="K8" i="2" s="1"/>
  <c r="L8" i="2" s="1"/>
  <c r="M10" i="2"/>
  <c r="K10" i="2" s="1"/>
  <c r="L10" i="2" s="1"/>
  <c r="R11" i="1"/>
  <c r="S11" i="1" s="1"/>
  <c r="R14" i="1"/>
  <c r="S14" i="1" s="1"/>
  <c r="R6" i="1"/>
  <c r="S6" i="1" s="1"/>
  <c r="M6" i="2"/>
  <c r="K6" i="2" s="1"/>
  <c r="L6" i="2" s="1"/>
  <c r="M9" i="2"/>
  <c r="K9" i="2" s="1"/>
  <c r="L9" i="2" s="1"/>
  <c r="R13" i="1"/>
  <c r="S13" i="1" s="1"/>
  <c r="F26" i="1"/>
  <c r="F36" i="1"/>
  <c r="F15" i="1"/>
  <c r="F8" i="1"/>
  <c r="F39" i="1"/>
  <c r="J7" i="2"/>
  <c r="H7" i="2" s="1"/>
  <c r="I7" i="2" s="1"/>
  <c r="F16" i="1"/>
  <c r="F7" i="1"/>
  <c r="F33" i="1"/>
  <c r="F9" i="1"/>
  <c r="F24" i="1"/>
  <c r="F38" i="1"/>
  <c r="F37" i="1"/>
  <c r="F35" i="1"/>
  <c r="F30" i="1"/>
  <c r="F12" i="1"/>
  <c r="F27" i="1"/>
  <c r="F21" i="1"/>
  <c r="F22" i="1"/>
  <c r="F31" i="1"/>
  <c r="F29" i="1"/>
  <c r="F17" i="1"/>
  <c r="F32" i="1"/>
  <c r="F20" i="1"/>
  <c r="F42" i="1"/>
  <c r="G7" i="2"/>
  <c r="E7" i="2" s="1"/>
  <c r="F7" i="2" s="1"/>
  <c r="F28" i="1"/>
  <c r="F25" i="1"/>
  <c r="O19" i="1"/>
  <c r="P19" i="1" s="1"/>
  <c r="J8" i="2"/>
  <c r="H8" i="2" s="1"/>
  <c r="I8" i="2" s="1"/>
  <c r="F41" i="1"/>
  <c r="F40" i="1"/>
  <c r="F23" i="1"/>
  <c r="F34" i="1"/>
  <c r="O14" i="1"/>
  <c r="P14" i="1" s="1"/>
  <c r="L10" i="1"/>
  <c r="M10" i="1" s="1"/>
  <c r="F18" i="1"/>
  <c r="O11" i="1"/>
  <c r="P11" i="1" s="1"/>
  <c r="J10" i="2"/>
  <c r="H10" i="2" s="1"/>
  <c r="I10" i="2" s="1"/>
  <c r="O6" i="1"/>
  <c r="P6" i="1" s="1"/>
  <c r="J6" i="2"/>
  <c r="H6" i="2" s="1"/>
  <c r="I6" i="2" s="1"/>
  <c r="J9" i="2"/>
  <c r="H9" i="2" s="1"/>
  <c r="I9" i="2" s="1"/>
  <c r="O13" i="1"/>
  <c r="P13" i="1" s="1"/>
  <c r="G8" i="2"/>
  <c r="E8" i="2" s="1"/>
  <c r="F8" i="2" s="1"/>
  <c r="L19" i="1"/>
  <c r="M19" i="1" s="1"/>
  <c r="G10" i="2"/>
  <c r="E10" i="2" s="1"/>
  <c r="F10" i="2" s="1"/>
  <c r="L11" i="1"/>
  <c r="M11" i="1" s="1"/>
  <c r="L14" i="1"/>
  <c r="M14" i="1" s="1"/>
  <c r="L6" i="1"/>
  <c r="M6" i="1" s="1"/>
  <c r="G6" i="2"/>
  <c r="E6" i="2" s="1"/>
  <c r="F6" i="2" s="1"/>
  <c r="G9" i="2"/>
  <c r="E9" i="2" s="1"/>
  <c r="F9" i="2" s="1"/>
  <c r="L13" i="1"/>
  <c r="M13" i="1" s="1"/>
  <c r="F10" i="1" l="1"/>
  <c r="D7" i="2"/>
  <c r="D8" i="2"/>
  <c r="D6" i="2"/>
  <c r="F19" i="1"/>
  <c r="F11" i="1"/>
  <c r="F6" i="1"/>
  <c r="D10" i="2"/>
  <c r="F14" i="1"/>
  <c r="F13" i="1"/>
  <c r="D9" i="2"/>
</calcChain>
</file>

<file path=xl/sharedStrings.xml><?xml version="1.0" encoding="utf-8"?>
<sst xmlns="http://schemas.openxmlformats.org/spreadsheetml/2006/main" count="394" uniqueCount="156">
  <si>
    <t>Sales Beast</t>
  </si>
  <si>
    <t>Goals -&gt;</t>
  </si>
  <si>
    <t>TPRs Perf</t>
  </si>
  <si>
    <t>Date Thru:</t>
  </si>
  <si>
    <t>Weighting</t>
  </si>
  <si>
    <t>Rank</t>
  </si>
  <si>
    <t>SAP</t>
  </si>
  <si>
    <t>Partner</t>
  </si>
  <si>
    <t>Sub 
Channel</t>
  </si>
  <si>
    <t>Total Score</t>
  </si>
  <si>
    <t>Market</t>
  </si>
  <si>
    <t>DM</t>
  </si>
  <si>
    <t>National 
Score</t>
  </si>
  <si>
    <t>Dealer 
Score</t>
  </si>
  <si>
    <t>Column1</t>
  </si>
  <si>
    <t>Postpaid Conv % Score</t>
  </si>
  <si>
    <t xml:space="preserve">Postpaid Conv % </t>
  </si>
  <si>
    <t>Column2</t>
  </si>
  <si>
    <t>BTS 
Conv % 
Score</t>
  </si>
  <si>
    <t xml:space="preserve">BTS 
Conv % 
</t>
  </si>
  <si>
    <t>Column3</t>
  </si>
  <si>
    <t>TFB 
Conv % 
Score</t>
  </si>
  <si>
    <t xml:space="preserve">TFB 
Conv % 
</t>
  </si>
  <si>
    <t>Column4</t>
  </si>
  <si>
    <t>Phones Sold 
w/Acc 
Score</t>
  </si>
  <si>
    <t xml:space="preserve">Phones Sold 
w/Acc 
</t>
  </si>
  <si>
    <t>Column5</t>
  </si>
  <si>
    <t>P360 Attach Score</t>
  </si>
  <si>
    <t xml:space="preserve">P360 Attach </t>
  </si>
  <si>
    <t>Column6</t>
  </si>
  <si>
    <t>Max Mix Score</t>
  </si>
  <si>
    <t xml:space="preserve">Max Mix </t>
  </si>
  <si>
    <t>Column7</t>
  </si>
  <si>
    <t>SME 
Score</t>
  </si>
  <si>
    <t xml:space="preserve">SME 
</t>
  </si>
  <si>
    <t>Column8</t>
  </si>
  <si>
    <t>NBA AAL Conv Score</t>
  </si>
  <si>
    <t xml:space="preserve">NBA AAL Conv </t>
  </si>
  <si>
    <t>Column9</t>
  </si>
  <si>
    <t>TNX Completion Score</t>
  </si>
  <si>
    <t xml:space="preserve">TNX Completion </t>
  </si>
  <si>
    <t>.</t>
  </si>
  <si>
    <t>City</t>
  </si>
  <si>
    <t>Urban/
Rural</t>
  </si>
  <si>
    <t>State</t>
  </si>
  <si>
    <t>5561</t>
  </si>
  <si>
    <t>West TX</t>
  </si>
  <si>
    <t>TPR</t>
  </si>
  <si>
    <t>West</t>
  </si>
  <si>
    <t>Derry Scott</t>
  </si>
  <si>
    <t>Montgomery</t>
  </si>
  <si>
    <t>R*</t>
  </si>
  <si>
    <t>TX</t>
  </si>
  <si>
    <t>915D</t>
  </si>
  <si>
    <t>Portables Unlimited, Inc.</t>
  </si>
  <si>
    <t>East</t>
  </si>
  <si>
    <t>Eric Williams</t>
  </si>
  <si>
    <t>Absecon</t>
  </si>
  <si>
    <t>Suburban Fringe</t>
  </si>
  <si>
    <t>NJ</t>
  </si>
  <si>
    <t>232E</t>
  </si>
  <si>
    <t>Stephen Perez</t>
  </si>
  <si>
    <t/>
  </si>
  <si>
    <t>Avondale</t>
  </si>
  <si>
    <t>Small Town</t>
  </si>
  <si>
    <t>PA</t>
  </si>
  <si>
    <t>889C</t>
  </si>
  <si>
    <t>Angleton</t>
  </si>
  <si>
    <t>R</t>
  </si>
  <si>
    <t>105E</t>
  </si>
  <si>
    <t>Stanley Youmans</t>
  </si>
  <si>
    <t>Spring</t>
  </si>
  <si>
    <t>U</t>
  </si>
  <si>
    <t>185E</t>
  </si>
  <si>
    <t>Bordentown</t>
  </si>
  <si>
    <t>Suburban Core</t>
  </si>
  <si>
    <t>390E</t>
  </si>
  <si>
    <t xml:space="preserve">Woodbury Wireless </t>
  </si>
  <si>
    <t>Norfolk</t>
  </si>
  <si>
    <t>VA</t>
  </si>
  <si>
    <t>725D</t>
  </si>
  <si>
    <t>Harleysville</t>
  </si>
  <si>
    <t>661D</t>
  </si>
  <si>
    <t>Iselin</t>
  </si>
  <si>
    <t>Urban</t>
  </si>
  <si>
    <t>384E</t>
  </si>
  <si>
    <t>Southington</t>
  </si>
  <si>
    <t>CT</t>
  </si>
  <si>
    <t>780E</t>
  </si>
  <si>
    <t>Aaron Grace</t>
  </si>
  <si>
    <t>Hatfield</t>
  </si>
  <si>
    <t>928C</t>
  </si>
  <si>
    <t>THE CINTEX GROUP, LLC</t>
  </si>
  <si>
    <t>Miller Place</t>
  </si>
  <si>
    <t>NY</t>
  </si>
  <si>
    <t>4143</t>
  </si>
  <si>
    <t xml:space="preserve">Portables Retail </t>
  </si>
  <si>
    <t>Rochester</t>
  </si>
  <si>
    <t>566E</t>
  </si>
  <si>
    <t>West AZ</t>
  </si>
  <si>
    <t>Camillus</t>
  </si>
  <si>
    <t>5349</t>
  </si>
  <si>
    <t>Cypress</t>
  </si>
  <si>
    <t>AZ</t>
  </si>
  <si>
    <t>4843</t>
  </si>
  <si>
    <t>Fountain Hills</t>
  </si>
  <si>
    <t>339E</t>
  </si>
  <si>
    <t>West HI</t>
  </si>
  <si>
    <t>Rockville</t>
  </si>
  <si>
    <t>URBAN</t>
  </si>
  <si>
    <t>MD</t>
  </si>
  <si>
    <t>354E</t>
  </si>
  <si>
    <t>Manchester</t>
  </si>
  <si>
    <t>154F</t>
  </si>
  <si>
    <t>Bryan</t>
  </si>
  <si>
    <t>4476</t>
  </si>
  <si>
    <t>Waianae</t>
  </si>
  <si>
    <t>HI</t>
  </si>
  <si>
    <t>500D</t>
  </si>
  <si>
    <t>Marshall</t>
  </si>
  <si>
    <t>590E</t>
  </si>
  <si>
    <t>Reisterstown</t>
  </si>
  <si>
    <t>259E</t>
  </si>
  <si>
    <t>Huntsville</t>
  </si>
  <si>
    <t>782D</t>
  </si>
  <si>
    <t>Enfield</t>
  </si>
  <si>
    <t>4028</t>
  </si>
  <si>
    <t>Watertown</t>
  </si>
  <si>
    <t>4400</t>
  </si>
  <si>
    <t>Pennsville</t>
  </si>
  <si>
    <t>153E</t>
  </si>
  <si>
    <t>Litchfield Park</t>
  </si>
  <si>
    <t>393E</t>
  </si>
  <si>
    <t>Naugatuck</t>
  </si>
  <si>
    <t>4080</t>
  </si>
  <si>
    <t>Alexandria</t>
  </si>
  <si>
    <t>4447</t>
  </si>
  <si>
    <t>Bay City</t>
  </si>
  <si>
    <t>448D</t>
  </si>
  <si>
    <t>East Northport</t>
  </si>
  <si>
    <t>545D</t>
  </si>
  <si>
    <t>Hammonton</t>
  </si>
  <si>
    <t>RURAL*</t>
  </si>
  <si>
    <t>424E</t>
  </si>
  <si>
    <t>Rio Grande</t>
  </si>
  <si>
    <t>906D</t>
  </si>
  <si>
    <t>Manahawkin</t>
  </si>
  <si>
    <t>5484</t>
  </si>
  <si>
    <t>College Station</t>
  </si>
  <si>
    <t>732D</t>
  </si>
  <si>
    <t>Lufkin</t>
  </si>
  <si>
    <t>4302</t>
  </si>
  <si>
    <t>Fresh Meadows</t>
  </si>
  <si>
    <t>Urban Core</t>
  </si>
  <si>
    <t>RSM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</si>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</sst>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;@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5"/>
      </bottom>
      <diagonal/>
    </border>
    <border>
      <left/>
      <right style="thin">
        <color auto="1"/>
      </right>
      <top style="thin">
        <color auto="1"/>
      </top>
      <bottom style="thin">
        <color theme="5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4" fillId="4" borderId="8" xfId="1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0" fillId="0" borderId="13" xfId="0" applyBorder="1"/>
    <xf numFmtId="0" fontId="2" fillId="0" borderId="13" xfId="0" applyFont="1" applyBorder="1" applyAlignment="1">
      <alignment horizontal="left"/>
    </xf>
    <xf numFmtId="166" fontId="9" fillId="0" borderId="13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66" fontId="11" fillId="0" borderId="13" xfId="0" applyNumberFormat="1" applyFont="1" applyBorder="1" applyAlignment="1">
      <alignment horizontal="center"/>
    </xf>
    <xf numFmtId="3" fontId="9" fillId="0" borderId="13" xfId="1" applyNumberFormat="1" applyFont="1" applyFill="1" applyBorder="1" applyAlignment="1">
      <alignment horizontal="center"/>
    </xf>
    <xf numFmtId="164" fontId="2" fillId="0" borderId="13" xfId="1" applyNumberFormat="1" applyFont="1" applyFill="1" applyBorder="1" applyAlignment="1">
      <alignment horizontal="center"/>
    </xf>
    <xf numFmtId="2" fontId="2" fillId="0" borderId="13" xfId="1" applyNumberFormat="1" applyFont="1" applyFill="1" applyBorder="1" applyAlignment="1">
      <alignment horizontal="center"/>
    </xf>
    <xf numFmtId="164" fontId="2" fillId="7" borderId="14" xfId="1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1" fillId="0" borderId="0" xfId="0" applyFont="1"/>
    <xf numFmtId="166" fontId="2" fillId="0" borderId="13" xfId="0" applyNumberFormat="1" applyFont="1" applyBorder="1" applyAlignment="1">
      <alignment horizontal="center"/>
    </xf>
    <xf numFmtId="166" fontId="9" fillId="0" borderId="13" xfId="1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64" fontId="4" fillId="4" borderId="6" xfId="1" applyNumberFormat="1" applyFont="1" applyFill="1" applyBorder="1" applyAlignment="1">
      <alignment horizontal="center" vertical="center" wrapText="1"/>
    </xf>
    <xf numFmtId="164" fontId="4" fillId="4" borderId="7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2" fontId="4" fillId="3" borderId="1" xfId="1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9" fontId="4" fillId="4" borderId="6" xfId="1" applyFont="1" applyFill="1" applyBorder="1" applyAlignment="1">
      <alignment horizontal="center"/>
    </xf>
    <xf numFmtId="9" fontId="4" fillId="4" borderId="7" xfId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9" fontId="4" fillId="4" borderId="0" xfId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6"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obileusa.sharepoint.com/Documents%20and%20Settings/Barry%20Ames/My%20Documents/TMO/Save%20queue/Pilots/1-25/20110125%20TNL%20Tracker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retail-my.sharepoint.com/personal/timothy_hoerner_pu-retail_com/Documents/Store%20Contac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-offers"/>
      <sheetName val="A1"/>
      <sheetName val="A1.1"/>
      <sheetName val="A1.2"/>
      <sheetName val="A1.3"/>
      <sheetName val="PR1"/>
      <sheetName val="Raw data"/>
      <sheetName val="Pivot"/>
      <sheetName val="Pivot2"/>
      <sheetName val="P1"/>
      <sheetName val="P1.1"/>
      <sheetName val="P1.2"/>
      <sheetName val="P1.3"/>
      <sheetName val="1.4"/>
      <sheetName val="P1.5"/>
      <sheetName val="P1.6"/>
      <sheetName val="P2.1"/>
      <sheetName val="P2.2"/>
      <sheetName val="P2.3"/>
      <sheetName val="P2.4"/>
      <sheetName val="P3.1"/>
      <sheetName val="P3.2"/>
      <sheetName val="P3.3"/>
      <sheetName val="P3.4"/>
      <sheetName val="P3.5"/>
      <sheetName val="P4.1"/>
      <sheetName val="P5"/>
      <sheetName val="P5.1"/>
      <sheetName val="P5.2"/>
      <sheetName val="P5.3"/>
      <sheetName val="P5.4"/>
      <sheetName val="P5 Ext"/>
      <sheetName val="1. Overall"/>
      <sheetName val="2. Agent Performance"/>
      <sheetName val="3. Team Performance "/>
      <sheetName val="4. Daily Rep Performance"/>
      <sheetName val="5. Compliance"/>
      <sheetName val="Reps"/>
      <sheetName val="Lookups"/>
      <sheetName val="Doubleclick on rateplan"/>
      <sheetName val="Sheet7"/>
      <sheetName val="Sheet1"/>
      <sheetName val="Sheet6"/>
      <sheetName val="Sheet3"/>
      <sheetName val="DataSheet Copy and Pa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2">
          <cell r="D12">
            <v>40553</v>
          </cell>
        </row>
      </sheetData>
      <sheetData sheetId="33"/>
      <sheetData sheetId="34"/>
      <sheetData sheetId="35"/>
      <sheetData sheetId="36"/>
      <sheetData sheetId="37"/>
      <sheetData sheetId="38">
        <row r="1">
          <cell r="L1">
            <v>40553</v>
          </cell>
        </row>
        <row r="2">
          <cell r="A2" t="str">
            <v>Batres, Oswaldo</v>
          </cell>
        </row>
        <row r="3">
          <cell r="A3" t="str">
            <v>Beck, Kristeen</v>
          </cell>
        </row>
        <row r="4">
          <cell r="A4" t="str">
            <v>Becker, Stephanie</v>
          </cell>
        </row>
        <row r="5">
          <cell r="A5" t="str">
            <v>Bishop, Jamie</v>
          </cell>
        </row>
        <row r="6">
          <cell r="A6" t="str">
            <v>Bosley, Amithyst</v>
          </cell>
        </row>
        <row r="7">
          <cell r="A7" t="str">
            <v>Brassfield, Wendy</v>
          </cell>
        </row>
        <row r="8">
          <cell r="A8" t="str">
            <v>Brewer, Christine</v>
          </cell>
        </row>
        <row r="9">
          <cell r="A9" t="str">
            <v>Chandler-Jones, Krista</v>
          </cell>
        </row>
        <row r="10">
          <cell r="A10" t="str">
            <v>Chavez, Michelle</v>
          </cell>
        </row>
        <row r="11">
          <cell r="A11" t="str">
            <v>Coven, Amy</v>
          </cell>
        </row>
        <row r="12">
          <cell r="A12" t="str">
            <v>Crosen, Katie</v>
          </cell>
        </row>
        <row r="13">
          <cell r="A13" t="str">
            <v>Daniels1, Michael</v>
          </cell>
        </row>
        <row r="14">
          <cell r="A14" t="str">
            <v>Deleon, Bridget</v>
          </cell>
        </row>
        <row r="15">
          <cell r="A15" t="str">
            <v>DeMarco, Lindsey</v>
          </cell>
        </row>
        <row r="16">
          <cell r="A16" t="str">
            <v>DeVey, Amberlee</v>
          </cell>
        </row>
        <row r="17">
          <cell r="A17" t="str">
            <v>Dorton, Johanna1</v>
          </cell>
        </row>
        <row r="18">
          <cell r="A18" t="str">
            <v>Fair, David</v>
          </cell>
        </row>
        <row r="19">
          <cell r="A19" t="str">
            <v>Fleming, Elizabeth</v>
          </cell>
        </row>
        <row r="20">
          <cell r="A20" t="str">
            <v>Gonzalez, Crystal</v>
          </cell>
        </row>
        <row r="21">
          <cell r="A21" t="str">
            <v>Gorman, Rebecca</v>
          </cell>
        </row>
        <row r="22">
          <cell r="A22" t="str">
            <v>Grimm, Estela</v>
          </cell>
        </row>
        <row r="23">
          <cell r="A23" t="str">
            <v>Hamilton, Tyler</v>
          </cell>
        </row>
        <row r="24">
          <cell r="A24" t="str">
            <v>Harmon, Stacie</v>
          </cell>
        </row>
        <row r="25">
          <cell r="A25" t="str">
            <v>Inge, Sarah</v>
          </cell>
        </row>
        <row r="26">
          <cell r="A26" t="str">
            <v>Jackson, Jared</v>
          </cell>
        </row>
        <row r="27">
          <cell r="A27" t="str">
            <v>Jones, Elizabeth1</v>
          </cell>
        </row>
        <row r="28">
          <cell r="A28" t="str">
            <v>Jorgensen, Michael</v>
          </cell>
        </row>
        <row r="29">
          <cell r="A29" t="str">
            <v>Keyte, Bridget</v>
          </cell>
        </row>
        <row r="30">
          <cell r="A30" t="str">
            <v>Knight, Scott</v>
          </cell>
        </row>
        <row r="31">
          <cell r="A31" t="str">
            <v>Knight-Wood, Denise</v>
          </cell>
        </row>
        <row r="32">
          <cell r="A32" t="str">
            <v>Kromm, Michael</v>
          </cell>
        </row>
        <row r="33">
          <cell r="A33" t="str">
            <v>Lamping, James</v>
          </cell>
        </row>
        <row r="34">
          <cell r="A34" t="str">
            <v>Landis, Dawn</v>
          </cell>
        </row>
        <row r="35">
          <cell r="A35" t="str">
            <v>Maciel, Julio</v>
          </cell>
        </row>
        <row r="36">
          <cell r="A36" t="str">
            <v>Malm, Laurie</v>
          </cell>
        </row>
        <row r="37">
          <cell r="A37" t="str">
            <v>Marshall, Karl</v>
          </cell>
        </row>
        <row r="38">
          <cell r="A38" t="str">
            <v>Miller, Marjorie</v>
          </cell>
        </row>
        <row r="39">
          <cell r="A39" t="str">
            <v>Murphy, Melanie</v>
          </cell>
        </row>
        <row r="40">
          <cell r="A40" t="str">
            <v>ONeil, Edie</v>
          </cell>
        </row>
        <row r="41">
          <cell r="A41" t="str">
            <v>Perry, Brent</v>
          </cell>
        </row>
        <row r="42">
          <cell r="A42" t="str">
            <v>Peters, Derek</v>
          </cell>
        </row>
        <row r="43">
          <cell r="A43" t="str">
            <v>Reddig, Sheri</v>
          </cell>
        </row>
        <row r="44">
          <cell r="A44" t="str">
            <v>Rieck, Tanya</v>
          </cell>
        </row>
        <row r="45">
          <cell r="A45" t="str">
            <v>Seech, Joshua</v>
          </cell>
        </row>
        <row r="46">
          <cell r="A46" t="str">
            <v>Shawgo, Katrina</v>
          </cell>
        </row>
        <row r="47">
          <cell r="A47" t="str">
            <v>Sheets, Carrie</v>
          </cell>
        </row>
        <row r="48">
          <cell r="A48" t="str">
            <v>Simons, Jennifer</v>
          </cell>
        </row>
        <row r="49">
          <cell r="A49" t="str">
            <v>Smith, Vanessa1</v>
          </cell>
        </row>
        <row r="50">
          <cell r="A50" t="str">
            <v>Surprenant, Michael</v>
          </cell>
        </row>
        <row r="51">
          <cell r="A51" t="str">
            <v>Tessen, Matt</v>
          </cell>
        </row>
        <row r="52">
          <cell r="A52" t="str">
            <v>Walker, Holli</v>
          </cell>
        </row>
        <row r="53">
          <cell r="A53" t="str">
            <v>Watson, Jeffrey</v>
          </cell>
        </row>
        <row r="54">
          <cell r="A54" t="str">
            <v>Wiens, Nick</v>
          </cell>
        </row>
        <row r="55">
          <cell r="A55" t="str">
            <v>Williams1, Alan</v>
          </cell>
        </row>
        <row r="56">
          <cell r="A56" t="str">
            <v>Wilson, Katharine</v>
          </cell>
        </row>
      </sheetData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"/>
      <sheetName val="Sheet1"/>
      <sheetName val="DM"/>
    </sheetNames>
    <sheetDataSet>
      <sheetData sheetId="0">
        <row r="1">
          <cell r="A1" t="str">
            <v>SAP</v>
          </cell>
          <cell r="J1" t="str">
            <v>RSM</v>
          </cell>
        </row>
        <row r="2">
          <cell r="A2" t="str">
            <v>105E</v>
          </cell>
          <cell r="J2" t="str">
            <v>Keegan Gorney</v>
          </cell>
        </row>
        <row r="3">
          <cell r="A3" t="str">
            <v>153E</v>
          </cell>
          <cell r="J3" t="str">
            <v>Open</v>
          </cell>
        </row>
        <row r="4">
          <cell r="A4" t="str">
            <v>154F</v>
          </cell>
          <cell r="J4" t="str">
            <v>Antonio Henriquez</v>
          </cell>
        </row>
        <row r="5">
          <cell r="A5" t="str">
            <v>185E</v>
          </cell>
          <cell r="J5" t="str">
            <v>Tanner Gaburon</v>
          </cell>
        </row>
        <row r="6">
          <cell r="A6" t="str">
            <v>232E</v>
          </cell>
          <cell r="J6" t="str">
            <v>Jake Bankston</v>
          </cell>
        </row>
        <row r="7">
          <cell r="A7" t="str">
            <v>259E</v>
          </cell>
          <cell r="J7" t="str">
            <v>Jessica Sanchez</v>
          </cell>
        </row>
        <row r="8">
          <cell r="A8" t="str">
            <v>339E</v>
          </cell>
          <cell r="J8" t="str">
            <v>Napono Querido</v>
          </cell>
        </row>
        <row r="9">
          <cell r="A9" t="str">
            <v>354E</v>
          </cell>
          <cell r="J9" t="str">
            <v>Nicholas Bradney</v>
          </cell>
        </row>
        <row r="10">
          <cell r="A10" t="str">
            <v>384E</v>
          </cell>
          <cell r="J10" t="str">
            <v>Nate Edwards</v>
          </cell>
        </row>
        <row r="11">
          <cell r="A11" t="str">
            <v>390E</v>
          </cell>
          <cell r="J11" t="str">
            <v>Booker Hall</v>
          </cell>
        </row>
        <row r="12">
          <cell r="A12" t="str">
            <v>393E</v>
          </cell>
          <cell r="J12" t="str">
            <v>Anastasia Keerman</v>
          </cell>
        </row>
        <row r="13">
          <cell r="A13" t="str">
            <v>4028</v>
          </cell>
          <cell r="J13" t="str">
            <v>Jose Hernandez</v>
          </cell>
        </row>
        <row r="14">
          <cell r="A14" t="str">
            <v>4080</v>
          </cell>
          <cell r="J14" t="str">
            <v>Dannon Parrie</v>
          </cell>
        </row>
        <row r="15">
          <cell r="A15" t="str">
            <v>4143</v>
          </cell>
          <cell r="J15" t="str">
            <v>Tyshan Lebron</v>
          </cell>
        </row>
        <row r="16">
          <cell r="A16" t="str">
            <v>424E</v>
          </cell>
          <cell r="J16" t="str">
            <v>Luis Cruz</v>
          </cell>
        </row>
        <row r="17">
          <cell r="A17" t="str">
            <v>4302</v>
          </cell>
          <cell r="J17" t="str">
            <v>Gina Singh</v>
          </cell>
        </row>
        <row r="18">
          <cell r="A18" t="str">
            <v>4400</v>
          </cell>
          <cell r="J18" t="str">
            <v>Sandeep Singh</v>
          </cell>
        </row>
        <row r="19">
          <cell r="A19" t="str">
            <v>4447</v>
          </cell>
          <cell r="J19" t="str">
            <v>Bill Sheets</v>
          </cell>
        </row>
        <row r="20">
          <cell r="A20" t="str">
            <v>4476</v>
          </cell>
          <cell r="J20" t="str">
            <v>Jose Villalobos</v>
          </cell>
        </row>
        <row r="21">
          <cell r="A21" t="str">
            <v>448D</v>
          </cell>
          <cell r="J21" t="str">
            <v>Kiana Jenkins</v>
          </cell>
        </row>
        <row r="22">
          <cell r="A22" t="str">
            <v>4843</v>
          </cell>
          <cell r="J22" t="str">
            <v>Open</v>
          </cell>
        </row>
        <row r="23">
          <cell r="A23" t="str">
            <v>500D</v>
          </cell>
          <cell r="J23" t="str">
            <v>Open</v>
          </cell>
        </row>
        <row r="24">
          <cell r="A24" t="str">
            <v>5349</v>
          </cell>
          <cell r="J24" t="str">
            <v>Dante Blackwell</v>
          </cell>
        </row>
        <row r="25">
          <cell r="A25" t="str">
            <v>545D</v>
          </cell>
          <cell r="J25" t="str">
            <v>Sierra Doss</v>
          </cell>
        </row>
        <row r="26">
          <cell r="A26" t="str">
            <v>5484</v>
          </cell>
          <cell r="J26" t="str">
            <v>Sofia Hassan</v>
          </cell>
        </row>
        <row r="27">
          <cell r="A27" t="str">
            <v>5561</v>
          </cell>
          <cell r="J27" t="str">
            <v>Tania Garcia</v>
          </cell>
        </row>
        <row r="28">
          <cell r="A28" t="str">
            <v>566E</v>
          </cell>
          <cell r="J28" t="str">
            <v>Jose Villalobos</v>
          </cell>
        </row>
        <row r="29">
          <cell r="A29" t="str">
            <v>5730</v>
          </cell>
          <cell r="J29" t="str">
            <v>Asim Chaudry</v>
          </cell>
        </row>
        <row r="30">
          <cell r="A30" t="str">
            <v>590E</v>
          </cell>
          <cell r="J30" t="str">
            <v>Javier Macias Ramos</v>
          </cell>
        </row>
        <row r="31">
          <cell r="A31" t="str">
            <v>596E</v>
          </cell>
          <cell r="J31" t="str">
            <v>Adrian Lopez</v>
          </cell>
        </row>
        <row r="32">
          <cell r="A32" t="str">
            <v>661D</v>
          </cell>
          <cell r="J32" t="str">
            <v>Diana Quinteros</v>
          </cell>
        </row>
        <row r="33">
          <cell r="A33" t="str">
            <v>725D</v>
          </cell>
          <cell r="J33" t="str">
            <v>Clerance Smith</v>
          </cell>
        </row>
        <row r="34">
          <cell r="A34" t="str">
            <v>732D</v>
          </cell>
          <cell r="J34" t="str">
            <v>Open</v>
          </cell>
        </row>
        <row r="35">
          <cell r="A35" t="str">
            <v>780E</v>
          </cell>
          <cell r="J35" t="str">
            <v>Janelle Miles</v>
          </cell>
        </row>
        <row r="36">
          <cell r="A36" t="str">
            <v>782D</v>
          </cell>
          <cell r="J36" t="str">
            <v>Alfonso Johnson</v>
          </cell>
        </row>
        <row r="37">
          <cell r="A37" t="str">
            <v>889C</v>
          </cell>
          <cell r="J37" t="str">
            <v>Donna Hodge</v>
          </cell>
        </row>
        <row r="38">
          <cell r="A38" t="str">
            <v>906D</v>
          </cell>
          <cell r="J38" t="str">
            <v>Miguelina Burns</v>
          </cell>
        </row>
        <row r="39">
          <cell r="A39" t="str">
            <v>907C</v>
          </cell>
          <cell r="J39" t="str">
            <v>Don Pollock</v>
          </cell>
        </row>
        <row r="40">
          <cell r="A40" t="str">
            <v>915D</v>
          </cell>
          <cell r="J40" t="str">
            <v>Erin Frickman</v>
          </cell>
        </row>
        <row r="41">
          <cell r="A41" t="str">
            <v>928C</v>
          </cell>
          <cell r="J41" t="str">
            <v>Dinora Simpson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16B-F2C4-4A02-B219-29C29C20F5E7}">
  <dimension ref="A1:AP42"/>
  <sheetViews>
    <sheetView tabSelected="1" topLeftCell="A5" workbookViewId="0">
      <selection activeCell="A5" sqref="A5"/>
    </sheetView>
  </sheetViews>
  <sheetFormatPr defaultRowHeight="15" x14ac:dyDescent="0.25"/>
  <cols>
    <col min="2" max="2" width="0" hidden="1" customWidth="1"/>
    <col min="4" max="5" width="0" hidden="1" customWidth="1"/>
    <col min="8" max="8" width="21.42578125" style="34" customWidth="1"/>
    <col min="9" max="9" width="16.85546875" style="34" bestFit="1" customWidth="1"/>
    <col min="10" max="12" width="0" hidden="1" customWidth="1"/>
    <col min="15" max="15" width="0" hidden="1" customWidth="1"/>
    <col min="18" max="18" width="0" hidden="1" customWidth="1"/>
    <col min="21" max="21" width="0" hidden="1" customWidth="1"/>
    <col min="24" max="24" width="0" hidden="1" customWidth="1"/>
    <col min="27" max="27" width="0" hidden="1" customWidth="1"/>
    <col min="30" max="30" width="0" hidden="1" customWidth="1"/>
    <col min="33" max="33" width="0" hidden="1" customWidth="1"/>
    <col min="36" max="36" width="0" hidden="1" customWidth="1"/>
    <col min="39" max="42" width="0" hidden="1" customWidth="1"/>
  </cols>
  <sheetData>
    <row r="1" spans="1:42" s="1" customFormat="1" ht="16.899999999999999" hidden="1" customHeight="1" x14ac:dyDescent="0.25">
      <c r="C1" s="50" t="s">
        <v>0</v>
      </c>
      <c r="D1" s="50"/>
      <c r="E1" s="50"/>
      <c r="F1" s="50"/>
      <c r="G1" s="50"/>
      <c r="H1" s="50"/>
      <c r="I1" s="50"/>
      <c r="J1" s="51" t="s">
        <v>1</v>
      </c>
      <c r="K1" s="52"/>
      <c r="M1" s="48">
        <v>5.5E-2</v>
      </c>
      <c r="N1" s="48"/>
      <c r="P1" s="48">
        <v>1.6E-2</v>
      </c>
      <c r="Q1" s="48"/>
      <c r="S1" s="48">
        <v>5.0000000000000001E-3</v>
      </c>
      <c r="T1" s="48"/>
      <c r="V1" s="48">
        <v>0.6</v>
      </c>
      <c r="W1" s="48"/>
      <c r="Y1" s="48">
        <v>0.5</v>
      </c>
      <c r="Z1" s="48"/>
      <c r="AA1" s="2"/>
      <c r="AB1" s="48">
        <v>0.35</v>
      </c>
      <c r="AC1" s="48"/>
      <c r="AE1" s="49">
        <v>9.6</v>
      </c>
      <c r="AF1" s="49"/>
      <c r="AH1" s="48">
        <v>0.2</v>
      </c>
      <c r="AI1" s="48"/>
      <c r="AK1" s="48">
        <v>0.85</v>
      </c>
      <c r="AL1" s="48"/>
    </row>
    <row r="2" spans="1:42" s="1" customFormat="1" ht="16.899999999999999" hidden="1" customHeight="1" x14ac:dyDescent="0.25">
      <c r="C2" s="50"/>
      <c r="D2" s="50"/>
      <c r="E2" s="50"/>
      <c r="F2" s="50"/>
      <c r="G2" s="50"/>
      <c r="H2" s="50"/>
      <c r="I2" s="50"/>
      <c r="J2" s="53" t="s">
        <v>2</v>
      </c>
      <c r="K2" s="54"/>
      <c r="M2" s="37">
        <v>0.05</v>
      </c>
      <c r="N2" s="37"/>
      <c r="O2" s="3"/>
      <c r="P2" s="37">
        <v>0.01</v>
      </c>
      <c r="Q2" s="37"/>
      <c r="R2" s="3"/>
      <c r="S2" s="37">
        <v>4.0000000000000001E-3</v>
      </c>
      <c r="T2" s="37"/>
      <c r="U2" s="3"/>
      <c r="V2" s="37">
        <v>0.58799999999999997</v>
      </c>
      <c r="W2" s="37"/>
      <c r="X2" s="3"/>
      <c r="Y2" s="37">
        <v>0.30099999999999999</v>
      </c>
      <c r="Z2" s="37"/>
      <c r="AA2" s="4"/>
      <c r="AB2" s="37">
        <v>0.36399999999999999</v>
      </c>
      <c r="AC2" s="37"/>
      <c r="AD2" s="3"/>
      <c r="AE2" s="38">
        <v>9.4499999999999993</v>
      </c>
      <c r="AF2" s="38"/>
      <c r="AG2" s="3"/>
      <c r="AH2" s="37">
        <v>7.1999999999999995E-2</v>
      </c>
      <c r="AI2" s="37"/>
      <c r="AJ2" s="3"/>
      <c r="AK2" s="37">
        <v>0.83099999999999996</v>
      </c>
      <c r="AL2" s="37"/>
      <c r="AN2" s="5"/>
    </row>
    <row r="3" spans="1:42" s="6" customFormat="1" ht="16.899999999999999" hidden="1" customHeight="1" x14ac:dyDescent="0.25">
      <c r="C3" s="39" t="s">
        <v>3</v>
      </c>
      <c r="D3" s="40"/>
      <c r="E3" s="41">
        <v>44260</v>
      </c>
      <c r="F3" s="42"/>
      <c r="G3" s="42"/>
      <c r="H3" s="42"/>
      <c r="I3" s="43"/>
      <c r="J3" s="44" t="s">
        <v>4</v>
      </c>
      <c r="K3" s="45"/>
      <c r="L3" s="7"/>
      <c r="M3" s="35">
        <v>0.2</v>
      </c>
      <c r="N3" s="36"/>
      <c r="O3" s="8"/>
      <c r="P3" s="46">
        <v>0.1</v>
      </c>
      <c r="Q3" s="47"/>
      <c r="R3" s="8"/>
      <c r="S3" s="35">
        <v>0.1</v>
      </c>
      <c r="T3" s="36"/>
      <c r="U3" s="8"/>
      <c r="V3" s="35">
        <v>0.1</v>
      </c>
      <c r="W3" s="36"/>
      <c r="X3" s="8"/>
      <c r="Y3" s="35">
        <v>0.1</v>
      </c>
      <c r="Z3" s="36"/>
      <c r="AA3" s="9"/>
      <c r="AB3" s="35">
        <v>0.1</v>
      </c>
      <c r="AC3" s="36"/>
      <c r="AD3" s="8"/>
      <c r="AE3" s="35">
        <v>0.1</v>
      </c>
      <c r="AF3" s="36"/>
      <c r="AG3" s="8"/>
      <c r="AH3" s="35">
        <v>0.1</v>
      </c>
      <c r="AI3" s="36"/>
      <c r="AJ3" s="8"/>
      <c r="AK3" s="35">
        <v>0.1</v>
      </c>
      <c r="AL3" s="36"/>
      <c r="AM3" s="7"/>
      <c r="AO3" s="7"/>
    </row>
    <row r="4" spans="1:42" s="6" customFormat="1" ht="16.899999999999999" hidden="1" customHeight="1" x14ac:dyDescent="0.25">
      <c r="C4" s="55"/>
      <c r="D4" s="55"/>
      <c r="E4" s="56"/>
      <c r="F4" s="56"/>
      <c r="G4" s="56"/>
      <c r="H4" s="56"/>
      <c r="I4" s="56"/>
      <c r="J4" s="57"/>
      <c r="K4" s="57"/>
      <c r="L4" s="7"/>
      <c r="M4" s="58"/>
      <c r="N4" s="58"/>
      <c r="O4" s="8"/>
      <c r="P4" s="58"/>
      <c r="Q4" s="58"/>
      <c r="R4" s="8"/>
      <c r="S4" s="58"/>
      <c r="T4" s="58"/>
      <c r="U4" s="8"/>
      <c r="V4" s="58"/>
      <c r="W4" s="58"/>
      <c r="X4" s="8"/>
      <c r="Y4" s="58"/>
      <c r="Z4" s="58"/>
      <c r="AA4" s="58"/>
      <c r="AB4" s="58"/>
      <c r="AC4" s="58"/>
      <c r="AD4" s="8"/>
      <c r="AE4" s="58"/>
      <c r="AF4" s="58"/>
      <c r="AG4" s="8"/>
      <c r="AH4" s="58"/>
      <c r="AI4" s="58"/>
      <c r="AJ4" s="8"/>
      <c r="AK4" s="58"/>
      <c r="AL4" s="58"/>
      <c r="AM4" s="7"/>
      <c r="AO4" s="7"/>
    </row>
    <row r="5" spans="1:42" ht="63.75" thickBot="1" x14ac:dyDescent="0.3">
      <c r="A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154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0" t="s">
        <v>32</v>
      </c>
      <c r="AE5" s="10" t="s">
        <v>33</v>
      </c>
      <c r="AF5" s="10" t="s">
        <v>34</v>
      </c>
      <c r="AG5" s="10" t="s">
        <v>35</v>
      </c>
      <c r="AH5" s="10" t="s">
        <v>36</v>
      </c>
      <c r="AI5" s="10" t="s">
        <v>37</v>
      </c>
      <c r="AJ5" s="10" t="s">
        <v>38</v>
      </c>
      <c r="AK5" s="10" t="s">
        <v>39</v>
      </c>
      <c r="AL5" s="10" t="s">
        <v>40</v>
      </c>
      <c r="AM5" s="11" t="s">
        <v>41</v>
      </c>
      <c r="AN5" s="12" t="s">
        <v>42</v>
      </c>
      <c r="AO5" s="13" t="s">
        <v>43</v>
      </c>
      <c r="AP5" s="13" t="s">
        <v>44</v>
      </c>
    </row>
    <row r="6" spans="1:42" ht="15.75" x14ac:dyDescent="0.25">
      <c r="A6" s="33">
        <v>1</v>
      </c>
      <c r="B6" s="15"/>
      <c r="C6" s="14" t="s">
        <v>53</v>
      </c>
      <c r="D6" s="16" t="s">
        <v>54</v>
      </c>
      <c r="E6" s="14" t="s">
        <v>47</v>
      </c>
      <c r="F6" s="17">
        <f>SUM(M6,P6,S6,V6,Y6,AB6,AE6,AH6,AK6)</f>
        <v>127.66519607843139</v>
      </c>
      <c r="G6" s="14" t="s">
        <v>55</v>
      </c>
      <c r="H6" s="14" t="str">
        <f>INDEX([2]Stores!$J:$J,MATCH($C:$C,[2]Stores!$A:$A,0))</f>
        <v>Erin Frickman</v>
      </c>
      <c r="I6" s="14" t="s">
        <v>56</v>
      </c>
      <c r="J6" s="18">
        <v>178</v>
      </c>
      <c r="K6" s="19">
        <v>4</v>
      </c>
      <c r="L6" s="20">
        <f>IFERROR(IF(N6/M$1&gt;1.5,1.5,N6/M$1),0)</f>
        <v>1.5</v>
      </c>
      <c r="M6" s="21">
        <f>L6*M$3*100</f>
        <v>30.000000000000004</v>
      </c>
      <c r="N6" s="22">
        <v>9.0999999999999998E-2</v>
      </c>
      <c r="O6" s="20">
        <f>IFERROR(IF(Q6/P$1&gt;1.5,1.5,Q6/P$1),0)</f>
        <v>1.5</v>
      </c>
      <c r="P6" s="21">
        <f>O6*P$3*100</f>
        <v>15.000000000000002</v>
      </c>
      <c r="Q6" s="22">
        <v>2.8000000000000001E-2</v>
      </c>
      <c r="R6" s="20">
        <f>IFERROR(IF(T6/S$1&gt;1.5,1.5,T6/S$1),0)</f>
        <v>1.5</v>
      </c>
      <c r="S6" s="21">
        <f>R6*S$3*100</f>
        <v>15.000000000000002</v>
      </c>
      <c r="T6" s="22">
        <v>1.7000000000000001E-2</v>
      </c>
      <c r="U6" s="20">
        <f>IFERROR(IF(W6/V$1&gt;1.5,1.5,W6/V$1),0)</f>
        <v>1.1350000000000002</v>
      </c>
      <c r="V6" s="21">
        <f>U6*V$3*100</f>
        <v>11.350000000000003</v>
      </c>
      <c r="W6" s="22">
        <v>0.68100000000000005</v>
      </c>
      <c r="X6" s="20">
        <f>IFERROR(IF(Z6/Y$1&gt;1.5,1.5,Z6/Y$1),0)</f>
        <v>0.69</v>
      </c>
      <c r="Y6" s="21">
        <f>X6*Y$3*100</f>
        <v>6.8999999999999995</v>
      </c>
      <c r="Z6" s="22">
        <v>0.34499999999999997</v>
      </c>
      <c r="AA6" s="20">
        <f>IFERROR(IF(AC6/AB$1&gt;1.5,1.5,AC6/AB$1),0)</f>
        <v>1.5</v>
      </c>
      <c r="AB6" s="21">
        <f>AA6*AB$3*100</f>
        <v>15.000000000000002</v>
      </c>
      <c r="AC6" s="22">
        <v>0.83299999999999996</v>
      </c>
      <c r="AD6" s="20">
        <f>IFERROR(IF(AF6/AE$1&gt;1.5,1.5,AF6/AE$1),0)</f>
        <v>0.97916666666666674</v>
      </c>
      <c r="AE6" s="21">
        <f>AD6*AE$3*100</f>
        <v>9.7916666666666679</v>
      </c>
      <c r="AF6" s="23">
        <v>9.4</v>
      </c>
      <c r="AG6" s="20">
        <f>IFERROR(IF(AI6/AH$1&gt;1.5,1.5,AI6/AH$1),0)</f>
        <v>1.5</v>
      </c>
      <c r="AH6" s="21">
        <f>AG6*AH$3*100</f>
        <v>15.000000000000002</v>
      </c>
      <c r="AI6" s="22">
        <v>0.36399999999999999</v>
      </c>
      <c r="AJ6" s="20">
        <f>IFERROR(IF(AL6/AK$1&gt;1.5,1.5,AL6/AK$1),0)</f>
        <v>0.96235294117647052</v>
      </c>
      <c r="AK6" s="21">
        <f>AJ6*AK$3*100</f>
        <v>9.6235294117647054</v>
      </c>
      <c r="AL6" s="22">
        <v>0.81799999999999995</v>
      </c>
      <c r="AM6" s="24"/>
      <c r="AN6" s="25" t="s">
        <v>50</v>
      </c>
      <c r="AO6" s="26" t="s">
        <v>51</v>
      </c>
      <c r="AP6" s="26" t="s">
        <v>52</v>
      </c>
    </row>
    <row r="7" spans="1:42" ht="15.75" x14ac:dyDescent="0.25">
      <c r="A7" s="33">
        <v>2</v>
      </c>
      <c r="B7" s="15"/>
      <c r="C7" s="14" t="s">
        <v>80</v>
      </c>
      <c r="D7" s="16" t="s">
        <v>54</v>
      </c>
      <c r="E7" s="14" t="s">
        <v>47</v>
      </c>
      <c r="F7" s="17">
        <f>SUM(M7,P7,S7,V7,Y7,AB7,AE7,AH7,AK7)</f>
        <v>124.86335434173671</v>
      </c>
      <c r="G7" s="14" t="s">
        <v>55</v>
      </c>
      <c r="H7" s="14" t="str">
        <f>INDEX([2]Stores!$J:$J,MATCH($C:$C,[2]Stores!$A:$A,0))</f>
        <v>Clerance Smith</v>
      </c>
      <c r="I7" s="14" t="s">
        <v>56</v>
      </c>
      <c r="J7" s="18">
        <v>940</v>
      </c>
      <c r="K7" s="19">
        <v>24</v>
      </c>
      <c r="L7" s="20">
        <f>IFERROR(IF(N7/M$1&gt;1.5,1.5,N7/M$1),0)</f>
        <v>1.5</v>
      </c>
      <c r="M7" s="21">
        <f>L7*M$3*100</f>
        <v>30.000000000000004</v>
      </c>
      <c r="N7" s="22">
        <v>9.4E-2</v>
      </c>
      <c r="O7" s="20">
        <f>IFERROR(IF(Q7/P$1&gt;1.5,1.5,Q7/P$1),0)</f>
        <v>1.5</v>
      </c>
      <c r="P7" s="21">
        <f>O7*P$3*100</f>
        <v>15.000000000000002</v>
      </c>
      <c r="Q7" s="22">
        <v>3.1E-2</v>
      </c>
      <c r="R7" s="20">
        <f>IFERROR(IF(T7/S$1&gt;1.5,1.5,T7/S$1),0)</f>
        <v>1.5</v>
      </c>
      <c r="S7" s="21">
        <f>R7*S$3*100</f>
        <v>15.000000000000002</v>
      </c>
      <c r="T7" s="22">
        <v>2.1999999999999999E-2</v>
      </c>
      <c r="U7" s="20">
        <f>IFERROR(IF(W7/V$1&gt;1.5,1.5,W7/V$1),0)</f>
        <v>1.1433333333333335</v>
      </c>
      <c r="V7" s="21">
        <f>U7*V$3*100</f>
        <v>11.433333333333335</v>
      </c>
      <c r="W7" s="22">
        <v>0.68600000000000005</v>
      </c>
      <c r="X7" s="20">
        <f>IFERROR(IF(Z7/Y$1&gt;1.5,1.5,Z7/Y$1),0)</f>
        <v>1.0840000000000001</v>
      </c>
      <c r="Y7" s="21">
        <f>X7*Y$3*100</f>
        <v>10.840000000000002</v>
      </c>
      <c r="Z7" s="22">
        <v>0.54200000000000004</v>
      </c>
      <c r="AA7" s="20">
        <f>IFERROR(IF(AC7/AB$1&gt;1.5,1.5,AC7/AB$1),0)</f>
        <v>1.0714285714285714</v>
      </c>
      <c r="AB7" s="21">
        <f>AA7*AB$3*100</f>
        <v>10.714285714285715</v>
      </c>
      <c r="AC7" s="22">
        <v>0.375</v>
      </c>
      <c r="AD7" s="20">
        <f>IFERROR(IF(AF7/AE$1&gt;1.5,1.5,AF7/AE$1),0)</f>
        <v>1.01875</v>
      </c>
      <c r="AE7" s="21">
        <f>AD7*AE$3*100</f>
        <v>10.1875</v>
      </c>
      <c r="AF7" s="23">
        <v>9.7799999999999994</v>
      </c>
      <c r="AG7" s="20">
        <f>IFERROR(IF(AI7/AH$1&gt;1.5,1.5,AI7/AH$1),0)</f>
        <v>1.1099999999999999</v>
      </c>
      <c r="AH7" s="21">
        <f>AG7*AH$3*100</f>
        <v>11.099999999999998</v>
      </c>
      <c r="AI7" s="22">
        <v>0.222</v>
      </c>
      <c r="AJ7" s="20">
        <f>IFERROR(IF(AL7/AK$1&gt;1.5,1.5,AL7/AK$1),0)</f>
        <v>1.0588235294117647</v>
      </c>
      <c r="AK7" s="21">
        <f>AJ7*AK$3*100</f>
        <v>10.588235294117649</v>
      </c>
      <c r="AL7" s="22">
        <v>0.9</v>
      </c>
      <c r="AM7" s="27"/>
      <c r="AN7" s="28" t="s">
        <v>57</v>
      </c>
      <c r="AO7" s="29" t="s">
        <v>58</v>
      </c>
      <c r="AP7" s="29" t="s">
        <v>59</v>
      </c>
    </row>
    <row r="8" spans="1:42" ht="15.75" x14ac:dyDescent="0.25">
      <c r="A8" s="33">
        <v>3</v>
      </c>
      <c r="B8" s="15"/>
      <c r="C8" s="14" t="s">
        <v>111</v>
      </c>
      <c r="D8" s="16" t="s">
        <v>46</v>
      </c>
      <c r="E8" s="14" t="s">
        <v>47</v>
      </c>
      <c r="F8" s="17">
        <f>SUM(M8,P8,S8,V8,Y8,AB8,AE8,AH8,AK8)</f>
        <v>111.82738986503695</v>
      </c>
      <c r="G8" s="14" t="s">
        <v>48</v>
      </c>
      <c r="H8" s="14" t="str">
        <f>INDEX([2]Stores!$J:$J,MATCH($C:$C,[2]Stores!$A:$A,0))</f>
        <v>Nicholas Bradney</v>
      </c>
      <c r="I8" s="14" t="s">
        <v>49</v>
      </c>
      <c r="J8" s="18">
        <v>1707</v>
      </c>
      <c r="K8" s="19">
        <v>43</v>
      </c>
      <c r="L8" s="20">
        <f>IFERROR(IF(N8/M$1&gt;1.5,1.5,N8/M$1),0)</f>
        <v>1.0181818181818183</v>
      </c>
      <c r="M8" s="21">
        <f>L8*M$3*100</f>
        <v>20.363636363636367</v>
      </c>
      <c r="N8" s="22">
        <v>5.6000000000000001E-2</v>
      </c>
      <c r="O8" s="20">
        <f>IFERROR(IF(Q8/P$1&gt;1.5,1.5,Q8/P$1),0)</f>
        <v>1.5</v>
      </c>
      <c r="P8" s="21">
        <f>O8*P$3*100</f>
        <v>15.000000000000002</v>
      </c>
      <c r="Q8" s="22">
        <v>0.03</v>
      </c>
      <c r="R8" s="20">
        <f>IFERROR(IF(T8/S$1&gt;1.5,1.5,T8/S$1),0)</f>
        <v>1.5</v>
      </c>
      <c r="S8" s="21">
        <f>R8*S$3*100</f>
        <v>15.000000000000002</v>
      </c>
      <c r="T8" s="22">
        <v>1.2E-2</v>
      </c>
      <c r="U8" s="20">
        <f>IFERROR(IF(W8/V$1&gt;1.5,1.5,W8/V$1),0)</f>
        <v>1.0716666666666668</v>
      </c>
      <c r="V8" s="21">
        <f>U8*V$3*100</f>
        <v>10.716666666666669</v>
      </c>
      <c r="W8" s="22">
        <v>0.64300000000000002</v>
      </c>
      <c r="X8" s="20">
        <f>IFERROR(IF(Z8/Y$1&gt;1.5,1.5,Z8/Y$1),0)</f>
        <v>1.4279999999999999</v>
      </c>
      <c r="Y8" s="21">
        <f>X8*Y$3*100</f>
        <v>14.280000000000001</v>
      </c>
      <c r="Z8" s="22">
        <v>0.71399999999999997</v>
      </c>
      <c r="AA8" s="20">
        <f>IFERROR(IF(AC8/AB$1&gt;1.5,1.5,AC8/AB$1),0)</f>
        <v>1.4285714285714286</v>
      </c>
      <c r="AB8" s="21">
        <f>AA8*AB$3*100</f>
        <v>14.285714285714288</v>
      </c>
      <c r="AC8" s="22">
        <v>0.5</v>
      </c>
      <c r="AD8" s="20">
        <f>IFERROR(IF(AF8/AE$1&gt;1.5,1.5,AF8/AE$1),0)</f>
        <v>1.0416666666666667</v>
      </c>
      <c r="AE8" s="21">
        <f>AD8*AE$3*100</f>
        <v>10.416666666666668</v>
      </c>
      <c r="AF8" s="23">
        <v>10</v>
      </c>
      <c r="AG8" s="20">
        <f>IFERROR(IF(AI8/AH$1&gt;1.5,1.5,AI8/AH$1),0)</f>
        <v>0</v>
      </c>
      <c r="AH8" s="21">
        <f>AG8*AH$3*100</f>
        <v>0</v>
      </c>
      <c r="AI8" s="22" t="s">
        <v>62</v>
      </c>
      <c r="AJ8" s="20">
        <f>IFERROR(IF(AL8/AK$1&gt;1.5,1.5,AL8/AK$1),0)</f>
        <v>1.1764705882352942</v>
      </c>
      <c r="AK8" s="21">
        <f>AJ8*AK$3*100</f>
        <v>11.764705882352942</v>
      </c>
      <c r="AL8" s="22">
        <v>1</v>
      </c>
      <c r="AM8" s="27"/>
      <c r="AN8" s="28" t="s">
        <v>67</v>
      </c>
      <c r="AO8" s="29" t="s">
        <v>68</v>
      </c>
      <c r="AP8" s="29" t="s">
        <v>52</v>
      </c>
    </row>
    <row r="9" spans="1:42" ht="15.75" x14ac:dyDescent="0.25">
      <c r="A9" s="33">
        <v>4</v>
      </c>
      <c r="B9" s="15"/>
      <c r="C9" s="14" t="s">
        <v>85</v>
      </c>
      <c r="D9" s="16" t="s">
        <v>54</v>
      </c>
      <c r="E9" s="14" t="s">
        <v>47</v>
      </c>
      <c r="F9" s="17">
        <f>SUM(M9,P9,S9,V9,Y9,AB9,AE9,AH9,AK9)</f>
        <v>111.7671568627451</v>
      </c>
      <c r="G9" s="14" t="s">
        <v>55</v>
      </c>
      <c r="H9" s="14" t="str">
        <f>INDEX([2]Stores!$J:$J,MATCH($C:$C,[2]Stores!$A:$A,0))</f>
        <v>Nate Edwards</v>
      </c>
      <c r="I9" s="14" t="s">
        <v>56</v>
      </c>
      <c r="J9" s="18">
        <v>771</v>
      </c>
      <c r="K9" s="19">
        <v>16</v>
      </c>
      <c r="L9" s="20">
        <f>IFERROR(IF(N9/M$1&gt;1.5,1.5,N9/M$1),0)</f>
        <v>1.5</v>
      </c>
      <c r="M9" s="21">
        <f>L9*M$3*100</f>
        <v>30.000000000000004</v>
      </c>
      <c r="N9" s="22">
        <v>8.6999999999999994E-2</v>
      </c>
      <c r="O9" s="20">
        <f>IFERROR(IF(Q9/P$1&gt;1.5,1.5,Q9/P$1),0)</f>
        <v>1.5</v>
      </c>
      <c r="P9" s="21">
        <f>O9*P$3*100</f>
        <v>15.000000000000002</v>
      </c>
      <c r="Q9" s="22">
        <v>0.04</v>
      </c>
      <c r="R9" s="20">
        <f>IFERROR(IF(T9/S$1&gt;1.5,1.5,T9/S$1),0)</f>
        <v>1.5</v>
      </c>
      <c r="S9" s="21">
        <f>R9*S$3*100</f>
        <v>15.000000000000002</v>
      </c>
      <c r="T9" s="22">
        <v>8.0000000000000002E-3</v>
      </c>
      <c r="U9" s="20">
        <f>IFERROR(IF(W9/V$1&gt;1.5,1.5,W9/V$1),0)</f>
        <v>1.24</v>
      </c>
      <c r="V9" s="21">
        <f>U9*V$3*100</f>
        <v>12.4</v>
      </c>
      <c r="W9" s="22">
        <v>0.74399999999999999</v>
      </c>
      <c r="X9" s="20">
        <f>IFERROR(IF(Z9/Y$1&gt;1.5,1.5,Z9/Y$1),0)</f>
        <v>1.0900000000000001</v>
      </c>
      <c r="Y9" s="21">
        <f>X9*Y$3*100</f>
        <v>10.900000000000002</v>
      </c>
      <c r="Z9" s="22">
        <v>0.54500000000000004</v>
      </c>
      <c r="AA9" s="20">
        <f>IFERROR(IF(AC9/AB$1&gt;1.5,1.5,AC9/AB$1),0)</f>
        <v>0.78000000000000014</v>
      </c>
      <c r="AB9" s="21">
        <f>AA9*AB$3*100</f>
        <v>7.8000000000000016</v>
      </c>
      <c r="AC9" s="22">
        <v>0.27300000000000002</v>
      </c>
      <c r="AD9" s="20">
        <f>IFERROR(IF(AF9/AE$1&gt;1.5,1.5,AF9/AE$1),0)</f>
        <v>1.0208333333333335</v>
      </c>
      <c r="AE9" s="21">
        <f>AD9*AE$3*100</f>
        <v>10.208333333333336</v>
      </c>
      <c r="AF9" s="23">
        <v>9.8000000000000007</v>
      </c>
      <c r="AG9" s="20">
        <f>IFERROR(IF(AI9/AH$1&gt;1.5,1.5,AI9/AH$1),0)</f>
        <v>0</v>
      </c>
      <c r="AH9" s="21">
        <f>AG9*AH$3*100</f>
        <v>0</v>
      </c>
      <c r="AI9" s="22">
        <v>0</v>
      </c>
      <c r="AJ9" s="20">
        <f>IFERROR(IF(AL9/AK$1&gt;1.5,1.5,AL9/AK$1),0)</f>
        <v>1.0458823529411765</v>
      </c>
      <c r="AK9" s="21">
        <f>AJ9*AK$3*100</f>
        <v>10.458823529411765</v>
      </c>
      <c r="AL9" s="22">
        <v>0.88900000000000001</v>
      </c>
      <c r="AM9" s="24"/>
      <c r="AN9" s="25" t="s">
        <v>71</v>
      </c>
      <c r="AO9" s="26" t="s">
        <v>72</v>
      </c>
      <c r="AP9" s="26" t="s">
        <v>52</v>
      </c>
    </row>
    <row r="10" spans="1:42" ht="15.75" x14ac:dyDescent="0.25">
      <c r="A10" s="33">
        <v>5</v>
      </c>
      <c r="B10" s="15"/>
      <c r="C10" s="14" t="s">
        <v>45</v>
      </c>
      <c r="D10" s="16" t="s">
        <v>46</v>
      </c>
      <c r="E10" s="14" t="s">
        <v>47</v>
      </c>
      <c r="F10" s="17">
        <f>SUM(M10,P10,S10,V10,Y10,AB10,AE10,AH10,AK10)</f>
        <v>110.14633244206773</v>
      </c>
      <c r="G10" s="14" t="s">
        <v>48</v>
      </c>
      <c r="H10" s="14" t="str">
        <f>INDEX([2]Stores!$J:$J,MATCH($C:$C,[2]Stores!$A:$A,0))</f>
        <v>Tania Garcia</v>
      </c>
      <c r="I10" s="14" t="s">
        <v>49</v>
      </c>
      <c r="J10" s="18">
        <v>391</v>
      </c>
      <c r="K10" s="19">
        <v>7</v>
      </c>
      <c r="L10" s="20">
        <f>IFERROR(IF(N10/M$1&gt;1.5,1.5,N10/M$1),0)</f>
        <v>1.2181818181818183</v>
      </c>
      <c r="M10" s="21">
        <f>L10*M$3*100</f>
        <v>24.363636363636367</v>
      </c>
      <c r="N10" s="22">
        <v>6.7000000000000004E-2</v>
      </c>
      <c r="O10" s="20">
        <f>IFERROR(IF(Q10/P$1&gt;1.5,1.5,Q10/P$1),0)</f>
        <v>1.5</v>
      </c>
      <c r="P10" s="21">
        <f>O10*P$3*100</f>
        <v>15.000000000000002</v>
      </c>
      <c r="Q10" s="22">
        <v>2.5000000000000001E-2</v>
      </c>
      <c r="R10" s="20">
        <f>IFERROR(IF(T10/S$1&gt;1.5,1.5,T10/S$1),0)</f>
        <v>0.8</v>
      </c>
      <c r="S10" s="21">
        <f>R10*S$3*100</f>
        <v>8.0000000000000018</v>
      </c>
      <c r="T10" s="22">
        <v>4.0000000000000001E-3</v>
      </c>
      <c r="U10" s="20">
        <f>IFERROR(IF(W10/V$1&gt;1.5,1.5,W10/V$1),0)</f>
        <v>0.81833333333333336</v>
      </c>
      <c r="V10" s="21">
        <f>U10*V$3*100</f>
        <v>8.1833333333333336</v>
      </c>
      <c r="W10" s="22">
        <v>0.49099999999999999</v>
      </c>
      <c r="X10" s="20">
        <f>IFERROR(IF(Z10/Y$1&gt;1.5,1.5,Z10/Y$1),0)</f>
        <v>0.85799999999999998</v>
      </c>
      <c r="Y10" s="21">
        <f>X10*Y$3*100</f>
        <v>8.58</v>
      </c>
      <c r="Z10" s="22">
        <v>0.42899999999999999</v>
      </c>
      <c r="AA10" s="20">
        <f>IFERROR(IF(AC10/AB$1&gt;1.5,1.5,AC10/AB$1),0)</f>
        <v>1.5</v>
      </c>
      <c r="AB10" s="21">
        <f>AA10*AB$3*100</f>
        <v>15.000000000000002</v>
      </c>
      <c r="AC10" s="22">
        <v>0.85699999999999998</v>
      </c>
      <c r="AD10" s="20">
        <f>IFERROR(IF(AF10/AE$1&gt;1.5,1.5,AF10/AE$1),0)</f>
        <v>0.98958333333333337</v>
      </c>
      <c r="AE10" s="21">
        <f>AD10*AE$3*100</f>
        <v>9.8958333333333339</v>
      </c>
      <c r="AF10" s="23">
        <v>9.5</v>
      </c>
      <c r="AG10" s="20">
        <f>IFERROR(IF(AI10/AH$1&gt;1.5,1.5,AI10/AH$1),0)</f>
        <v>1.25</v>
      </c>
      <c r="AH10" s="21">
        <f>AG10*AH$3*100</f>
        <v>12.5</v>
      </c>
      <c r="AI10" s="22">
        <v>0.25</v>
      </c>
      <c r="AJ10" s="20">
        <f>IFERROR(IF(AL10/AK$1&gt;1.5,1.5,AL10/AK$1),0)</f>
        <v>0.86235294117647054</v>
      </c>
      <c r="AK10" s="21">
        <f>AJ10*AK$3*100</f>
        <v>8.6235294117647054</v>
      </c>
      <c r="AL10" s="22">
        <v>0.73299999999999998</v>
      </c>
      <c r="AM10" s="24"/>
      <c r="AN10" s="25" t="s">
        <v>63</v>
      </c>
      <c r="AO10" s="26" t="s">
        <v>64</v>
      </c>
      <c r="AP10" s="26" t="s">
        <v>65</v>
      </c>
    </row>
    <row r="11" spans="1:42" ht="15.75" x14ac:dyDescent="0.25">
      <c r="A11" s="33">
        <v>6</v>
      </c>
      <c r="B11" s="15"/>
      <c r="C11" s="14" t="s">
        <v>69</v>
      </c>
      <c r="D11" s="16" t="s">
        <v>54</v>
      </c>
      <c r="E11" s="14" t="s">
        <v>47</v>
      </c>
      <c r="F11" s="17">
        <f>SUM(M11,P11,S11,V11,Y11,AB11,AE11,AH11,AK11)</f>
        <v>109.03357142857143</v>
      </c>
      <c r="G11" s="14" t="s">
        <v>55</v>
      </c>
      <c r="H11" s="14" t="str">
        <f>INDEX([2]Stores!$J:$J,MATCH($C:$C,[2]Stores!$A:$A,0))</f>
        <v>Keegan Gorney</v>
      </c>
      <c r="I11" s="14" t="s">
        <v>70</v>
      </c>
      <c r="J11" s="18">
        <v>622</v>
      </c>
      <c r="K11" s="19">
        <v>13</v>
      </c>
      <c r="L11" s="20">
        <f>IFERROR(IF(N11/M$1&gt;1.5,1.5,N11/M$1),0)</f>
        <v>1.5</v>
      </c>
      <c r="M11" s="21">
        <f>L11*M$3*100</f>
        <v>30.000000000000004</v>
      </c>
      <c r="N11" s="22">
        <v>8.7999999999999995E-2</v>
      </c>
      <c r="O11" s="20">
        <f>IFERROR(IF(Q11/P$1&gt;1.5,1.5,Q11/P$1),0)</f>
        <v>1.1875</v>
      </c>
      <c r="P11" s="21">
        <f>O11*P$3*100</f>
        <v>11.875</v>
      </c>
      <c r="Q11" s="22">
        <v>1.9E-2</v>
      </c>
      <c r="R11" s="20">
        <f>IFERROR(IF(T11/S$1&gt;1.5,1.5,T11/S$1),0)</f>
        <v>0.6</v>
      </c>
      <c r="S11" s="21">
        <f>R11*S$3*100</f>
        <v>6</v>
      </c>
      <c r="T11" s="22">
        <v>3.0000000000000001E-3</v>
      </c>
      <c r="U11" s="20">
        <f>IFERROR(IF(W11/V$1&gt;1.5,1.5,W11/V$1),0)</f>
        <v>0.92333333333333345</v>
      </c>
      <c r="V11" s="21">
        <f>U11*V$3*100</f>
        <v>9.2333333333333343</v>
      </c>
      <c r="W11" s="22">
        <v>0.55400000000000005</v>
      </c>
      <c r="X11" s="20">
        <f>IFERROR(IF(Z11/Y$1&gt;1.5,1.5,Z11/Y$1),0)</f>
        <v>0.88800000000000001</v>
      </c>
      <c r="Y11" s="21">
        <f>X11*Y$3*100</f>
        <v>8.8800000000000008</v>
      </c>
      <c r="Z11" s="22">
        <v>0.44400000000000001</v>
      </c>
      <c r="AA11" s="20">
        <f>IFERROR(IF(AC11/AB$1&gt;1.5,1.5,AC11/AB$1),0)</f>
        <v>0.7628571428571429</v>
      </c>
      <c r="AB11" s="21">
        <f>AA11*AB$3*100</f>
        <v>7.628571428571429</v>
      </c>
      <c r="AC11" s="22">
        <v>0.26700000000000002</v>
      </c>
      <c r="AD11" s="20">
        <f>IFERROR(IF(AF11/AE$1&gt;1.5,1.5,AF11/AE$1),0)</f>
        <v>1.0416666666666667</v>
      </c>
      <c r="AE11" s="21">
        <f>AD11*AE$3*100</f>
        <v>10.416666666666668</v>
      </c>
      <c r="AF11" s="23">
        <v>10</v>
      </c>
      <c r="AG11" s="20">
        <f>IFERROR(IF(AI11/AH$1&gt;1.5,1.5,AI11/AH$1),0)</f>
        <v>1.5</v>
      </c>
      <c r="AH11" s="21">
        <f>AG11*AH$3*100</f>
        <v>15.000000000000002</v>
      </c>
      <c r="AI11" s="22">
        <v>0.33300000000000002</v>
      </c>
      <c r="AJ11" s="20">
        <f>IFERROR(IF(AL11/AK$1&gt;1.5,1.5,AL11/AK$1),0)</f>
        <v>1</v>
      </c>
      <c r="AK11" s="21">
        <f>AJ11*AK$3*100</f>
        <v>10</v>
      </c>
      <c r="AL11" s="22">
        <v>0.85</v>
      </c>
      <c r="AM11" s="27"/>
      <c r="AN11" s="28" t="s">
        <v>74</v>
      </c>
      <c r="AO11" s="29" t="s">
        <v>75</v>
      </c>
      <c r="AP11" s="29" t="s">
        <v>59</v>
      </c>
    </row>
    <row r="12" spans="1:42" ht="15.75" x14ac:dyDescent="0.25">
      <c r="A12" s="33">
        <v>7</v>
      </c>
      <c r="B12" s="15"/>
      <c r="C12" s="14" t="s">
        <v>138</v>
      </c>
      <c r="D12" s="16" t="s">
        <v>46</v>
      </c>
      <c r="E12" s="14" t="s">
        <v>47</v>
      </c>
      <c r="F12" s="17">
        <f>SUM(M12,P12,S12,V12,Y12,AB12,AE12,AH12,AK12)</f>
        <v>108.53190476190478</v>
      </c>
      <c r="G12" s="14" t="s">
        <v>48</v>
      </c>
      <c r="H12" s="14" t="str">
        <f>INDEX([2]Stores!$J:$J,MATCH($C:$C,[2]Stores!$A:$A,0))</f>
        <v>Kiana Jenkins</v>
      </c>
      <c r="I12" s="14" t="s">
        <v>61</v>
      </c>
      <c r="J12" s="18">
        <v>3912</v>
      </c>
      <c r="K12" s="19">
        <v>123</v>
      </c>
      <c r="L12" s="20">
        <f>IFERROR(IF(N12/M$1&gt;1.5,1.5,N12/M$1),0)</f>
        <v>1.5</v>
      </c>
      <c r="M12" s="21">
        <f>L12*M$3*100</f>
        <v>30.000000000000004</v>
      </c>
      <c r="N12" s="22">
        <v>9.0999999999999998E-2</v>
      </c>
      <c r="O12" s="20">
        <f>IFERROR(IF(Q12/P$1&gt;1.5,1.5,Q12/P$1),0)</f>
        <v>1.0625</v>
      </c>
      <c r="P12" s="21">
        <f>O12*P$3*100</f>
        <v>10.625000000000002</v>
      </c>
      <c r="Q12" s="22">
        <v>1.7000000000000001E-2</v>
      </c>
      <c r="R12" s="20">
        <f>IFERROR(IF(T12/S$1&gt;1.5,1.5,T12/S$1),0)</f>
        <v>1.5</v>
      </c>
      <c r="S12" s="21">
        <f>R12*S$3*100</f>
        <v>15.000000000000002</v>
      </c>
      <c r="T12" s="22">
        <v>8.9999999999999993E-3</v>
      </c>
      <c r="U12" s="20">
        <f>IFERROR(IF(W12/V$1&gt;1.5,1.5,W12/V$1),0)</f>
        <v>0.89500000000000013</v>
      </c>
      <c r="V12" s="21">
        <f>U12*V$3*100</f>
        <v>8.9500000000000028</v>
      </c>
      <c r="W12" s="22">
        <v>0.53700000000000003</v>
      </c>
      <c r="X12" s="20">
        <f>IFERROR(IF(Z12/Y$1&gt;1.5,1.5,Z12/Y$1),0)</f>
        <v>1.022</v>
      </c>
      <c r="Y12" s="21">
        <f>X12*Y$3*100</f>
        <v>10.220000000000001</v>
      </c>
      <c r="Z12" s="22">
        <v>0.51100000000000001</v>
      </c>
      <c r="AA12" s="20">
        <f>IFERROR(IF(AC12/AB$1&gt;1.5,1.5,AC12/AB$1),0)</f>
        <v>1.0228571428571429</v>
      </c>
      <c r="AB12" s="21">
        <f>AA12*AB$3*100</f>
        <v>10.22857142857143</v>
      </c>
      <c r="AC12" s="22">
        <v>0.35799999999999998</v>
      </c>
      <c r="AD12" s="20">
        <f>IFERROR(IF(AF12/AE$1&gt;1.5,1.5,AF12/AE$1),0)</f>
        <v>0.99583333333333346</v>
      </c>
      <c r="AE12" s="21">
        <f>AD12*AE$3*100</f>
        <v>9.9583333333333357</v>
      </c>
      <c r="AF12" s="23">
        <v>9.56</v>
      </c>
      <c r="AG12" s="20">
        <f>IFERROR(IF(AI12/AH$1&gt;1.5,1.5,AI12/AH$1),0)</f>
        <v>0.45499999999999996</v>
      </c>
      <c r="AH12" s="21">
        <f>AG12*AH$3*100</f>
        <v>4.55</v>
      </c>
      <c r="AI12" s="22">
        <v>9.0999999999999998E-2</v>
      </c>
      <c r="AJ12" s="20">
        <f>IFERROR(IF(AL12/AK$1&gt;1.5,1.5,AL12/AK$1),0)</f>
        <v>0.9</v>
      </c>
      <c r="AK12" s="21">
        <f>AJ12*AK$3*100</f>
        <v>9.0000000000000018</v>
      </c>
      <c r="AL12" s="22">
        <v>0.76500000000000001</v>
      </c>
      <c r="AM12" s="27"/>
      <c r="AN12" s="28" t="s">
        <v>83</v>
      </c>
      <c r="AO12" s="29" t="s">
        <v>84</v>
      </c>
      <c r="AP12" s="29" t="s">
        <v>59</v>
      </c>
    </row>
    <row r="13" spans="1:42" ht="15.75" x14ac:dyDescent="0.25">
      <c r="A13" s="33">
        <v>8</v>
      </c>
      <c r="B13" s="15"/>
      <c r="C13" s="14" t="s">
        <v>88</v>
      </c>
      <c r="D13" s="16" t="s">
        <v>54</v>
      </c>
      <c r="E13" s="14" t="s">
        <v>47</v>
      </c>
      <c r="F13" s="17">
        <f>SUM(M13,P13,S13,V13,Y13,AB13,AE13,AH13,AK13)</f>
        <v>107.36667016806724</v>
      </c>
      <c r="G13" s="14" t="s">
        <v>55</v>
      </c>
      <c r="H13" s="14" t="str">
        <f>INDEX([2]Stores!$J:$J,MATCH($C:$C,[2]Stores!$A:$A,0))</f>
        <v>Janelle Miles</v>
      </c>
      <c r="I13" s="14" t="s">
        <v>89</v>
      </c>
      <c r="J13" s="18">
        <v>1339</v>
      </c>
      <c r="K13" s="19">
        <v>35</v>
      </c>
      <c r="L13" s="20">
        <f>IFERROR(IF(N13/M$1&gt;1.5,1.5,N13/M$1),0)</f>
        <v>1.5</v>
      </c>
      <c r="M13" s="21">
        <f>L13*M$3*100</f>
        <v>30.000000000000004</v>
      </c>
      <c r="N13" s="22">
        <v>8.5999999999999993E-2</v>
      </c>
      <c r="O13" s="20">
        <f>IFERROR(IF(Q13/P$1&gt;1.5,1.5,Q13/P$1),0)</f>
        <v>1.5</v>
      </c>
      <c r="P13" s="21">
        <f>O13*P$3*100</f>
        <v>15.000000000000002</v>
      </c>
      <c r="Q13" s="22">
        <v>2.9000000000000001E-2</v>
      </c>
      <c r="R13" s="20">
        <f>IFERROR(IF(T13/S$1&gt;1.5,1.5,T13/S$1),0)</f>
        <v>0.2</v>
      </c>
      <c r="S13" s="21">
        <f>R13*S$3*100</f>
        <v>2.0000000000000004</v>
      </c>
      <c r="T13" s="22">
        <v>1E-3</v>
      </c>
      <c r="U13" s="20">
        <f>IFERROR(IF(W13/V$1&gt;1.5,1.5,W13/V$1),0)</f>
        <v>1.1716666666666666</v>
      </c>
      <c r="V13" s="21">
        <f>U13*V$3*100</f>
        <v>11.716666666666667</v>
      </c>
      <c r="W13" s="22">
        <v>0.70299999999999996</v>
      </c>
      <c r="X13" s="20">
        <f>IFERROR(IF(Z13/Y$1&gt;1.5,1.5,Z13/Y$1),0)</f>
        <v>1.236</v>
      </c>
      <c r="Y13" s="21">
        <f>X13*Y$3*100</f>
        <v>12.36</v>
      </c>
      <c r="Z13" s="22">
        <v>0.61799999999999999</v>
      </c>
      <c r="AA13" s="20">
        <f>IFERROR(IF(AC13/AB$1&gt;1.5,1.5,AC13/AB$1),0)</f>
        <v>1.4285714285714286</v>
      </c>
      <c r="AB13" s="21">
        <f>AA13*AB$3*100</f>
        <v>14.285714285714288</v>
      </c>
      <c r="AC13" s="22">
        <v>0.5</v>
      </c>
      <c r="AD13" s="20">
        <f>IFERROR(IF(AF13/AE$1&gt;1.5,1.5,AF13/AE$1),0)</f>
        <v>1.0239583333333333</v>
      </c>
      <c r="AE13" s="21">
        <f>AD13*AE$3*100</f>
        <v>10.239583333333334</v>
      </c>
      <c r="AF13" s="23">
        <v>9.83</v>
      </c>
      <c r="AG13" s="20">
        <f>IFERROR(IF(AI13/AH$1&gt;1.5,1.5,AI13/AH$1),0)</f>
        <v>0</v>
      </c>
      <c r="AH13" s="21">
        <f>AG13*AH$3*100</f>
        <v>0</v>
      </c>
      <c r="AI13" s="22" t="s">
        <v>62</v>
      </c>
      <c r="AJ13" s="20">
        <f>IFERROR(IF(AL13/AK$1&gt;1.5,1.5,AL13/AK$1),0)</f>
        <v>1.1764705882352942</v>
      </c>
      <c r="AK13" s="21">
        <f>AJ13*AK$3*100</f>
        <v>11.764705882352942</v>
      </c>
      <c r="AL13" s="22">
        <v>1</v>
      </c>
      <c r="AM13" s="27"/>
      <c r="AN13" s="28" t="s">
        <v>78</v>
      </c>
      <c r="AO13" s="29" t="s">
        <v>75</v>
      </c>
      <c r="AP13" s="29" t="s">
        <v>79</v>
      </c>
    </row>
    <row r="14" spans="1:42" ht="15.75" x14ac:dyDescent="0.25">
      <c r="A14" s="33">
        <v>9</v>
      </c>
      <c r="B14" s="15"/>
      <c r="C14" s="14" t="s">
        <v>82</v>
      </c>
      <c r="D14" s="16" t="s">
        <v>54</v>
      </c>
      <c r="E14" s="14" t="s">
        <v>47</v>
      </c>
      <c r="F14" s="17">
        <f>SUM(M14,P14,S14,V14,Y14,AB14,AE14,AH14,AK14)</f>
        <v>106.92154188948307</v>
      </c>
      <c r="G14" s="14" t="s">
        <v>55</v>
      </c>
      <c r="H14" s="14" t="str">
        <f>INDEX([2]Stores!$J:$J,MATCH($C:$C,[2]Stores!$A:$A,0))</f>
        <v>Diana Quinteros</v>
      </c>
      <c r="I14" s="14" t="s">
        <v>89</v>
      </c>
      <c r="J14" s="18">
        <v>1056</v>
      </c>
      <c r="K14" s="19">
        <v>28</v>
      </c>
      <c r="L14" s="20">
        <f>IFERROR(IF(N14/M$1&gt;1.5,1.5,N14/M$1),0)</f>
        <v>1.3454545454545455</v>
      </c>
      <c r="M14" s="21">
        <f>L14*M$3*100</f>
        <v>26.90909090909091</v>
      </c>
      <c r="N14" s="22">
        <v>7.3999999999999996E-2</v>
      </c>
      <c r="O14" s="20">
        <f>IFERROR(IF(Q14/P$1&gt;1.5,1.5,Q14/P$1),0)</f>
        <v>0.5625</v>
      </c>
      <c r="P14" s="21">
        <f>O14*P$3*100</f>
        <v>5.625</v>
      </c>
      <c r="Q14" s="22">
        <v>8.9999999999999993E-3</v>
      </c>
      <c r="R14" s="20">
        <f>IFERROR(IF(T14/S$1&gt;1.5,1.5,T14/S$1),0)</f>
        <v>1.4</v>
      </c>
      <c r="S14" s="21">
        <f>R14*S$3*100</f>
        <v>13.999999999999998</v>
      </c>
      <c r="T14" s="22">
        <v>7.0000000000000001E-3</v>
      </c>
      <c r="U14" s="20">
        <f>IFERROR(IF(W14/V$1&gt;1.5,1.5,W14/V$1),0)</f>
        <v>1.0116666666666667</v>
      </c>
      <c r="V14" s="21">
        <f>U14*V$3*100</f>
        <v>10.116666666666669</v>
      </c>
      <c r="W14" s="22">
        <v>0.60699999999999998</v>
      </c>
      <c r="X14" s="20">
        <f>IFERROR(IF(Z14/Y$1&gt;1.5,1.5,Z14/Y$1),0)</f>
        <v>0.54600000000000004</v>
      </c>
      <c r="Y14" s="21">
        <f>X14*Y$3*100</f>
        <v>5.4600000000000009</v>
      </c>
      <c r="Z14" s="22">
        <v>0.27300000000000002</v>
      </c>
      <c r="AA14" s="20">
        <f>IFERROR(IF(AC14/AB$1&gt;1.5,1.5,AC14/AB$1),0)</f>
        <v>1.5</v>
      </c>
      <c r="AB14" s="21">
        <f>AA14*AB$3*100</f>
        <v>15.000000000000002</v>
      </c>
      <c r="AC14" s="22">
        <v>0.81299999999999994</v>
      </c>
      <c r="AD14" s="20">
        <f>IFERROR(IF(AF14/AE$1&gt;1.5,1.5,AF14/AE$1),0)</f>
        <v>1.0416666666666667</v>
      </c>
      <c r="AE14" s="21">
        <f>AD14*AE$3*100</f>
        <v>10.416666666666668</v>
      </c>
      <c r="AF14" s="23">
        <v>10</v>
      </c>
      <c r="AG14" s="20">
        <f>IFERROR(IF(AI14/AH$1&gt;1.5,1.5,AI14/AH$1),0)</f>
        <v>1.25</v>
      </c>
      <c r="AH14" s="21">
        <f>AG14*AH$3*100</f>
        <v>12.5</v>
      </c>
      <c r="AI14" s="22">
        <v>0.25</v>
      </c>
      <c r="AJ14" s="20">
        <f>IFERROR(IF(AL14/AK$1&gt;1.5,1.5,AL14/AK$1),0)</f>
        <v>0.68941176470588228</v>
      </c>
      <c r="AK14" s="21">
        <f>AJ14*AK$3*100</f>
        <v>6.894117647058823</v>
      </c>
      <c r="AL14" s="22">
        <v>0.58599999999999997</v>
      </c>
      <c r="AM14" s="24"/>
      <c r="AN14" s="25" t="s">
        <v>81</v>
      </c>
      <c r="AO14" s="26" t="s">
        <v>58</v>
      </c>
      <c r="AP14" s="26" t="s">
        <v>65</v>
      </c>
    </row>
    <row r="15" spans="1:42" ht="15.75" x14ac:dyDescent="0.25">
      <c r="A15" s="33">
        <v>10</v>
      </c>
      <c r="B15" s="15"/>
      <c r="C15" s="14" t="s">
        <v>134</v>
      </c>
      <c r="D15" s="16" t="s">
        <v>46</v>
      </c>
      <c r="E15" s="14" t="s">
        <v>47</v>
      </c>
      <c r="F15" s="17">
        <f>SUM(M15,P15,S15,V15,Y15,AB15,AE15,AH15,AK15)</f>
        <v>103.73756302521009</v>
      </c>
      <c r="G15" s="14" t="s">
        <v>48</v>
      </c>
      <c r="H15" s="14" t="str">
        <f>INDEX([2]Stores!$J:$J,MATCH($C:$C,[2]Stores!$A:$A,0))</f>
        <v>Dannon Parrie</v>
      </c>
      <c r="I15" s="14" t="s">
        <v>61</v>
      </c>
      <c r="J15" s="18">
        <v>2737</v>
      </c>
      <c r="K15" s="19">
        <v>73</v>
      </c>
      <c r="L15" s="20">
        <f>IFERROR(IF(N15/M$1&gt;1.5,1.5,N15/M$1),0)</f>
        <v>1.5</v>
      </c>
      <c r="M15" s="21">
        <f>L15*M$3*100</f>
        <v>30.000000000000004</v>
      </c>
      <c r="N15" s="22">
        <v>9.9000000000000005E-2</v>
      </c>
      <c r="O15" s="20">
        <f>IFERROR(IF(Q15/P$1&gt;1.5,1.5,Q15/P$1),0)</f>
        <v>1.4375</v>
      </c>
      <c r="P15" s="21">
        <f>O15*P$3*100</f>
        <v>14.375000000000002</v>
      </c>
      <c r="Q15" s="22">
        <v>2.3E-2</v>
      </c>
      <c r="R15" s="20">
        <f>IFERROR(IF(T15/S$1&gt;1.5,1.5,T15/S$1),0)</f>
        <v>1.2</v>
      </c>
      <c r="S15" s="21">
        <f>R15*S$3*100</f>
        <v>12</v>
      </c>
      <c r="T15" s="22">
        <v>6.0000000000000001E-3</v>
      </c>
      <c r="U15" s="20">
        <f>IFERROR(IF(W15/V$1&gt;1.5,1.5,W15/V$1),0)</f>
        <v>1.2216666666666667</v>
      </c>
      <c r="V15" s="21">
        <f>U15*V$3*100</f>
        <v>12.216666666666667</v>
      </c>
      <c r="W15" s="22">
        <v>0.73299999999999998</v>
      </c>
      <c r="X15" s="20">
        <f>IFERROR(IF(Z15/Y$1&gt;1.5,1.5,Z15/Y$1),0)</f>
        <v>0.628</v>
      </c>
      <c r="Y15" s="21">
        <f>X15*Y$3*100</f>
        <v>6.2800000000000011</v>
      </c>
      <c r="Z15" s="22">
        <v>0.314</v>
      </c>
      <c r="AA15" s="20">
        <f>IFERROR(IF(AC15/AB$1&gt;1.5,1.5,AC15/AB$1),0)</f>
        <v>0.7142857142857143</v>
      </c>
      <c r="AB15" s="21">
        <f>AA15*AB$3*100</f>
        <v>7.1428571428571441</v>
      </c>
      <c r="AC15" s="22">
        <v>0.25</v>
      </c>
      <c r="AD15" s="20">
        <f>IFERROR(IF(AF15/AE$1&gt;1.5,1.5,AF15/AE$1),0)</f>
        <v>0.99583333333333346</v>
      </c>
      <c r="AE15" s="21">
        <f>AD15*AE$3*100</f>
        <v>9.9583333333333357</v>
      </c>
      <c r="AF15" s="23">
        <v>9.56</v>
      </c>
      <c r="AG15" s="20">
        <f>IFERROR(IF(AI15/AH$1&gt;1.5,1.5,AI15/AH$1),0)</f>
        <v>0</v>
      </c>
      <c r="AH15" s="21">
        <f>AG15*AH$3*100</f>
        <v>0</v>
      </c>
      <c r="AI15" s="22">
        <v>0</v>
      </c>
      <c r="AJ15" s="20">
        <f>IFERROR(IF(AL15/AK$1&gt;1.5,1.5,AL15/AK$1),0)</f>
        <v>1.1764705882352942</v>
      </c>
      <c r="AK15" s="21">
        <f>AJ15*AK$3*100</f>
        <v>11.764705882352942</v>
      </c>
      <c r="AL15" s="22">
        <v>1</v>
      </c>
      <c r="AM15" s="27"/>
      <c r="AN15" s="28" t="s">
        <v>100</v>
      </c>
      <c r="AO15" s="29" t="s">
        <v>58</v>
      </c>
      <c r="AP15" s="29" t="s">
        <v>94</v>
      </c>
    </row>
    <row r="16" spans="1:42" ht="15.75" x14ac:dyDescent="0.25">
      <c r="A16" s="33">
        <v>11</v>
      </c>
      <c r="B16" s="15"/>
      <c r="C16" s="14" t="s">
        <v>76</v>
      </c>
      <c r="D16" s="16" t="s">
        <v>77</v>
      </c>
      <c r="E16" s="14" t="s">
        <v>47</v>
      </c>
      <c r="F16" s="17">
        <f>SUM(M16,P16,S16,V16,Y16,AB16,AE16,AH16,AK16)</f>
        <v>102.71137254901961</v>
      </c>
      <c r="G16" s="14" t="s">
        <v>55</v>
      </c>
      <c r="H16" s="14" t="str">
        <f>INDEX([2]Stores!$J:$J,MATCH($C:$C,[2]Stores!$A:$A,0))</f>
        <v>Booker Hall</v>
      </c>
      <c r="I16" s="14" t="s">
        <v>56</v>
      </c>
      <c r="J16" s="18">
        <v>584</v>
      </c>
      <c r="K16" s="19">
        <v>11</v>
      </c>
      <c r="L16" s="20">
        <f>IFERROR(IF(N16/M$1&gt;1.5,1.5,N16/M$1),0)</f>
        <v>1.5</v>
      </c>
      <c r="M16" s="21">
        <f>L16*M$3*100</f>
        <v>30.000000000000004</v>
      </c>
      <c r="N16" s="22">
        <v>0.13400000000000001</v>
      </c>
      <c r="O16" s="20">
        <f>IFERROR(IF(Q16/P$1&gt;1.5,1.5,Q16/P$1),0)</f>
        <v>1.5</v>
      </c>
      <c r="P16" s="21">
        <f>O16*P$3*100</f>
        <v>15.000000000000002</v>
      </c>
      <c r="Q16" s="22">
        <v>0.03</v>
      </c>
      <c r="R16" s="20">
        <f>IFERROR(IF(T16/S$1&gt;1.5,1.5,T16/S$1),0)</f>
        <v>0.6</v>
      </c>
      <c r="S16" s="21">
        <f>R16*S$3*100</f>
        <v>6</v>
      </c>
      <c r="T16" s="22">
        <v>3.0000000000000001E-3</v>
      </c>
      <c r="U16" s="20">
        <f>IFERROR(IF(W16/V$1&gt;1.5,1.5,W16/V$1),0)</f>
        <v>1.3150000000000002</v>
      </c>
      <c r="V16" s="21">
        <f>U16*V$3*100</f>
        <v>13.150000000000004</v>
      </c>
      <c r="W16" s="22">
        <v>0.78900000000000003</v>
      </c>
      <c r="X16" s="20">
        <f>IFERROR(IF(Z16/Y$1&gt;1.5,1.5,Z16/Y$1),0)</f>
        <v>0.35799999999999998</v>
      </c>
      <c r="Y16" s="21">
        <f>X16*Y$3*100</f>
        <v>3.58</v>
      </c>
      <c r="Z16" s="22">
        <v>0.17899999999999999</v>
      </c>
      <c r="AA16" s="20">
        <f>IFERROR(IF(AC16/AB$1&gt;1.5,1.5,AC16/AB$1),0)</f>
        <v>1.5</v>
      </c>
      <c r="AB16" s="21">
        <f>AA16*AB$3*100</f>
        <v>15.000000000000002</v>
      </c>
      <c r="AC16" s="22">
        <v>0.6</v>
      </c>
      <c r="AD16" s="20">
        <f>IFERROR(IF(AF16/AE$1&gt;1.5,1.5,AF16/AE$1),0)</f>
        <v>1.0416666666666667</v>
      </c>
      <c r="AE16" s="21">
        <f>AD16*AE$3*100</f>
        <v>10.416666666666668</v>
      </c>
      <c r="AF16" s="23">
        <v>10</v>
      </c>
      <c r="AG16" s="20">
        <f>IFERROR(IF(AI16/AH$1&gt;1.5,1.5,AI16/AH$1),0)</f>
        <v>0</v>
      </c>
      <c r="AH16" s="21">
        <f>AG16*AH$3*100</f>
        <v>0</v>
      </c>
      <c r="AI16" s="22">
        <v>0</v>
      </c>
      <c r="AJ16" s="20">
        <f>IFERROR(IF(AL16/AK$1&gt;1.5,1.5,AL16/AK$1),0)</f>
        <v>0.95647058823529407</v>
      </c>
      <c r="AK16" s="21">
        <f>AJ16*AK$3*100</f>
        <v>9.5647058823529427</v>
      </c>
      <c r="AL16" s="22">
        <v>0.81299999999999994</v>
      </c>
      <c r="AM16" s="24"/>
      <c r="AN16" s="25" t="s">
        <v>97</v>
      </c>
      <c r="AO16" s="26" t="s">
        <v>75</v>
      </c>
      <c r="AP16" s="26" t="s">
        <v>94</v>
      </c>
    </row>
    <row r="17" spans="1:42" ht="15.75" x14ac:dyDescent="0.25">
      <c r="A17" s="33">
        <v>12</v>
      </c>
      <c r="B17" s="15"/>
      <c r="C17" s="14" t="s">
        <v>73</v>
      </c>
      <c r="D17" s="16" t="s">
        <v>54</v>
      </c>
      <c r="E17" s="14" t="s">
        <v>47</v>
      </c>
      <c r="F17" s="17">
        <f>SUM(M17,P17,S17,V17,Y17,AB17,AE17,AH17,AK17)</f>
        <v>102.63127450980394</v>
      </c>
      <c r="G17" s="14" t="s">
        <v>55</v>
      </c>
      <c r="H17" s="14" t="str">
        <f>INDEX([2]Stores!$J:$J,MATCH($C:$C,[2]Stores!$A:$A,0))</f>
        <v>Tanner Gaburon</v>
      </c>
      <c r="I17" s="14" t="s">
        <v>56</v>
      </c>
      <c r="J17" s="18">
        <v>271</v>
      </c>
      <c r="K17" s="19">
        <v>6</v>
      </c>
      <c r="L17" s="20">
        <f>IFERROR(IF(N17/M$1&gt;1.5,1.5,N17/M$1),0)</f>
        <v>1.4</v>
      </c>
      <c r="M17" s="21">
        <f>L17*M$3*100</f>
        <v>27.999999999999996</v>
      </c>
      <c r="N17" s="22">
        <v>7.6999999999999999E-2</v>
      </c>
      <c r="O17" s="20">
        <f>IFERROR(IF(Q17/P$1&gt;1.5,1.5,Q17/P$1),0)</f>
        <v>1.5</v>
      </c>
      <c r="P17" s="21">
        <f>O17*P$3*100</f>
        <v>15.000000000000002</v>
      </c>
      <c r="Q17" s="22">
        <v>3.1E-2</v>
      </c>
      <c r="R17" s="20">
        <f>IFERROR(IF(T17/S$1&gt;1.5,1.5,T17/S$1),0)</f>
        <v>0</v>
      </c>
      <c r="S17" s="21">
        <f>R17*S$3*100</f>
        <v>0</v>
      </c>
      <c r="T17" s="22">
        <v>0</v>
      </c>
      <c r="U17" s="20">
        <f>IFERROR(IF(W17/V$1&gt;1.5,1.5,W17/V$1),0)</f>
        <v>1.4450000000000001</v>
      </c>
      <c r="V17" s="21">
        <f>U17*V$3*100</f>
        <v>14.450000000000001</v>
      </c>
      <c r="W17" s="22">
        <v>0.86699999999999999</v>
      </c>
      <c r="X17" s="20">
        <f>IFERROR(IF(Z17/Y$1&gt;1.5,1.5,Z17/Y$1),0)</f>
        <v>1.1419999999999999</v>
      </c>
      <c r="Y17" s="21">
        <f>X17*Y$3*100</f>
        <v>11.42</v>
      </c>
      <c r="Z17" s="22">
        <v>0.57099999999999995</v>
      </c>
      <c r="AA17" s="20">
        <f>IFERROR(IF(AC17/AB$1&gt;1.5,1.5,AC17/AB$1),0)</f>
        <v>1.5</v>
      </c>
      <c r="AB17" s="21">
        <f>AA17*AB$3*100</f>
        <v>15.000000000000002</v>
      </c>
      <c r="AC17" s="22">
        <v>0.57099999999999995</v>
      </c>
      <c r="AD17" s="20">
        <f>IFERROR(IF(AF17/AE$1&gt;1.5,1.5,AF17/AE$1),0)</f>
        <v>1.0208333333333335</v>
      </c>
      <c r="AE17" s="21">
        <f>AD17*AE$3*100</f>
        <v>10.208333333333336</v>
      </c>
      <c r="AF17" s="23">
        <v>9.8000000000000007</v>
      </c>
      <c r="AG17" s="20">
        <f>IFERROR(IF(AI17/AH$1&gt;1.5,1.5,AI17/AH$1),0)</f>
        <v>0</v>
      </c>
      <c r="AH17" s="21">
        <f>AG17*AH$3*100</f>
        <v>0</v>
      </c>
      <c r="AI17" s="22">
        <v>0</v>
      </c>
      <c r="AJ17" s="20">
        <f>IFERROR(IF(AL17/AK$1&gt;1.5,1.5,AL17/AK$1),0)</f>
        <v>0.85529411764705887</v>
      </c>
      <c r="AK17" s="21">
        <f>AJ17*AK$3*100</f>
        <v>8.5529411764705898</v>
      </c>
      <c r="AL17" s="22">
        <v>0.72699999999999998</v>
      </c>
      <c r="AM17" s="27"/>
      <c r="AN17" s="28" t="s">
        <v>86</v>
      </c>
      <c r="AO17" s="29" t="s">
        <v>58</v>
      </c>
      <c r="AP17" s="29" t="s">
        <v>87</v>
      </c>
    </row>
    <row r="18" spans="1:42" ht="15.75" x14ac:dyDescent="0.25">
      <c r="A18" s="33">
        <v>13</v>
      </c>
      <c r="B18" s="15"/>
      <c r="C18" s="14" t="s">
        <v>98</v>
      </c>
      <c r="D18" s="16" t="s">
        <v>99</v>
      </c>
      <c r="E18" s="14" t="s">
        <v>47</v>
      </c>
      <c r="F18" s="17">
        <f>SUM(M18,P18,S18,V18,Y18,AB18,AE18,AH18,AK18)</f>
        <v>101.09144289533997</v>
      </c>
      <c r="G18" s="14" t="s">
        <v>48</v>
      </c>
      <c r="H18" s="14" t="str">
        <f>INDEX([2]Stores!$J:$J,MATCH($C:$C,[2]Stores!$A:$A,0))</f>
        <v>Jose Villalobos</v>
      </c>
      <c r="I18" s="14" t="s">
        <v>61</v>
      </c>
      <c r="J18" s="18">
        <v>1904</v>
      </c>
      <c r="K18" s="19">
        <v>49</v>
      </c>
      <c r="L18" s="20">
        <f>IFERROR(IF(N18/M$1&gt;1.5,1.5,N18/M$1),0)</f>
        <v>1.2363636363636366</v>
      </c>
      <c r="M18" s="21">
        <f>L18*M$3*100</f>
        <v>24.72727272727273</v>
      </c>
      <c r="N18" s="22">
        <v>6.8000000000000005E-2</v>
      </c>
      <c r="O18" s="20">
        <f>IFERROR(IF(Q18/P$1&gt;1.5,1.5,Q18/P$1),0)</f>
        <v>1.1875</v>
      </c>
      <c r="P18" s="21">
        <f>O18*P$3*100</f>
        <v>11.875</v>
      </c>
      <c r="Q18" s="22">
        <v>1.9E-2</v>
      </c>
      <c r="R18" s="20">
        <f>IFERROR(IF(T18/S$1&gt;1.5,1.5,T18/S$1),0)</f>
        <v>1.4</v>
      </c>
      <c r="S18" s="21">
        <f>R18*S$3*100</f>
        <v>13.999999999999998</v>
      </c>
      <c r="T18" s="22">
        <v>7.0000000000000001E-3</v>
      </c>
      <c r="U18" s="20">
        <f>IFERROR(IF(W18/V$1&gt;1.5,1.5,W18/V$1),0)</f>
        <v>1.1366666666666667</v>
      </c>
      <c r="V18" s="21">
        <f>U18*V$3*100</f>
        <v>11.366666666666667</v>
      </c>
      <c r="W18" s="22">
        <v>0.68200000000000005</v>
      </c>
      <c r="X18" s="20">
        <f>IFERROR(IF(Z18/Y$1&gt;1.5,1.5,Z18/Y$1),0)</f>
        <v>0.35199999999999998</v>
      </c>
      <c r="Y18" s="21">
        <f>X18*Y$3*100</f>
        <v>3.52</v>
      </c>
      <c r="Z18" s="22">
        <v>0.17599999999999999</v>
      </c>
      <c r="AA18" s="20">
        <f>IFERROR(IF(AC18/AB$1&gt;1.5,1.5,AC18/AB$1),0)</f>
        <v>1.4285714285714286</v>
      </c>
      <c r="AB18" s="21">
        <f>AA18*AB$3*100</f>
        <v>14.285714285714288</v>
      </c>
      <c r="AC18" s="22">
        <v>0.5</v>
      </c>
      <c r="AD18" s="20">
        <f>IFERROR(IF(AF18/AE$1&gt;1.5,1.5,AF18/AE$1),0)</f>
        <v>0.95520833333333333</v>
      </c>
      <c r="AE18" s="21">
        <f>AD18*AE$3*100</f>
        <v>9.5520833333333339</v>
      </c>
      <c r="AF18" s="23">
        <v>9.17</v>
      </c>
      <c r="AG18" s="20">
        <f>IFERROR(IF(AI18/AH$1&gt;1.5,1.5,AI18/AH$1),0)</f>
        <v>0</v>
      </c>
      <c r="AH18" s="21">
        <f>AG18*AH$3*100</f>
        <v>0</v>
      </c>
      <c r="AI18" s="22">
        <v>0</v>
      </c>
      <c r="AJ18" s="20">
        <f>IFERROR(IF(AL18/AK$1&gt;1.5,1.5,AL18/AK$1),0)</f>
        <v>1.1764705882352942</v>
      </c>
      <c r="AK18" s="21">
        <f>AJ18*AK$3*100</f>
        <v>11.764705882352942</v>
      </c>
      <c r="AL18" s="22">
        <v>1</v>
      </c>
      <c r="AM18" s="24"/>
      <c r="AN18" s="25" t="s">
        <v>90</v>
      </c>
      <c r="AO18" s="26" t="s">
        <v>58</v>
      </c>
      <c r="AP18" s="26" t="s">
        <v>65</v>
      </c>
    </row>
    <row r="19" spans="1:42" ht="15.75" x14ac:dyDescent="0.25">
      <c r="A19" s="33">
        <v>14</v>
      </c>
      <c r="B19" s="15"/>
      <c r="C19" s="14" t="s">
        <v>60</v>
      </c>
      <c r="D19" s="16" t="s">
        <v>46</v>
      </c>
      <c r="E19" s="14" t="s">
        <v>47</v>
      </c>
      <c r="F19" s="17">
        <f>SUM(M19,P19,S19,V19,Y19,AB19,AE19,AH19,AK19)</f>
        <v>100.04224598930483</v>
      </c>
      <c r="G19" s="14" t="s">
        <v>48</v>
      </c>
      <c r="H19" s="14" t="str">
        <f>INDEX([2]Stores!$J:$J,MATCH($C:$C,[2]Stores!$A:$A,0))</f>
        <v>Jake Bankston</v>
      </c>
      <c r="I19" s="14" t="s">
        <v>61</v>
      </c>
      <c r="J19" s="18">
        <v>105</v>
      </c>
      <c r="K19" s="19">
        <v>2</v>
      </c>
      <c r="L19" s="20">
        <f>IFERROR(IF(N19/M$1&gt;1.5,1.5,N19/M$1),0)</f>
        <v>1.1818181818181819</v>
      </c>
      <c r="M19" s="21">
        <f>L19*M$3*100</f>
        <v>23.63636363636364</v>
      </c>
      <c r="N19" s="22">
        <v>6.5000000000000002E-2</v>
      </c>
      <c r="O19" s="20">
        <f>IFERROR(IF(Q19/P$1&gt;1.5,1.5,Q19/P$1),0)</f>
        <v>1.5</v>
      </c>
      <c r="P19" s="21">
        <f>O19*P$3*100</f>
        <v>15.000000000000002</v>
      </c>
      <c r="Q19" s="22">
        <v>2.9000000000000001E-2</v>
      </c>
      <c r="R19" s="20">
        <f>IFERROR(IF(T19/S$1&gt;1.5,1.5,T19/S$1),0)</f>
        <v>1</v>
      </c>
      <c r="S19" s="21">
        <f>R19*S$3*100</f>
        <v>10</v>
      </c>
      <c r="T19" s="22">
        <v>5.0000000000000001E-3</v>
      </c>
      <c r="U19" s="20">
        <f>IFERROR(IF(W19/V$1&gt;1.5,1.5,W19/V$1),0)</f>
        <v>1.0183333333333333</v>
      </c>
      <c r="V19" s="21">
        <f>U19*V$3*100</f>
        <v>10.183333333333334</v>
      </c>
      <c r="W19" s="22">
        <v>0.61099999999999999</v>
      </c>
      <c r="X19" s="20">
        <f>IFERROR(IF(Z19/Y$1&gt;1.5,1.5,Z19/Y$1),0)</f>
        <v>0.47</v>
      </c>
      <c r="Y19" s="21">
        <f>X19*Y$3*100</f>
        <v>4.7</v>
      </c>
      <c r="Z19" s="22">
        <v>0.23499999999999999</v>
      </c>
      <c r="AA19" s="20">
        <f>IFERROR(IF(AC19/AB$1&gt;1.5,1.5,AC19/AB$1),0)</f>
        <v>1.5</v>
      </c>
      <c r="AB19" s="21">
        <f>AA19*AB$3*100</f>
        <v>15.000000000000002</v>
      </c>
      <c r="AC19" s="22">
        <v>0.52900000000000003</v>
      </c>
      <c r="AD19" s="20">
        <f>IFERROR(IF(AF19/AE$1&gt;1.5,1.5,AF19/AE$1),0)</f>
        <v>1.0416666666666667</v>
      </c>
      <c r="AE19" s="21">
        <f>AD19*AE$3*100</f>
        <v>10.416666666666668</v>
      </c>
      <c r="AF19" s="23">
        <v>10</v>
      </c>
      <c r="AG19" s="20">
        <f>IFERROR(IF(AI19/AH$1&gt;1.5,1.5,AI19/AH$1),0)</f>
        <v>0</v>
      </c>
      <c r="AH19" s="21">
        <f>AG19*AH$3*100</f>
        <v>0</v>
      </c>
      <c r="AI19" s="22" t="s">
        <v>62</v>
      </c>
      <c r="AJ19" s="20">
        <f>IFERROR(IF(AL19/AK$1&gt;1.5,1.5,AL19/AK$1),0)</f>
        <v>1.1105882352941177</v>
      </c>
      <c r="AK19" s="21">
        <f>AJ19*AK$3*100</f>
        <v>11.105882352941176</v>
      </c>
      <c r="AL19" s="22">
        <v>0.94399999999999995</v>
      </c>
      <c r="AM19" s="27"/>
      <c r="AN19" s="28" t="s">
        <v>93</v>
      </c>
      <c r="AO19" s="29" t="s">
        <v>58</v>
      </c>
      <c r="AP19" s="29" t="s">
        <v>94</v>
      </c>
    </row>
    <row r="20" spans="1:42" ht="15.75" x14ac:dyDescent="0.25">
      <c r="A20" s="33">
        <v>15</v>
      </c>
      <c r="B20" s="15"/>
      <c r="C20" s="14" t="s">
        <v>104</v>
      </c>
      <c r="D20" s="16" t="s">
        <v>46</v>
      </c>
      <c r="E20" s="14" t="s">
        <v>47</v>
      </c>
      <c r="F20" s="17">
        <f>SUM(M20,P20,S20,V20,Y20,AB20,AE20,AH20,AK20)</f>
        <v>94.855552266361101</v>
      </c>
      <c r="G20" s="14" t="s">
        <v>48</v>
      </c>
      <c r="H20" s="14" t="str">
        <f>INDEX([2]Stores!$J:$J,MATCH($C:$C,[2]Stores!$A:$A,0))</f>
        <v>Open</v>
      </c>
      <c r="I20" s="14" t="s">
        <v>61</v>
      </c>
      <c r="J20" s="18">
        <v>2366</v>
      </c>
      <c r="K20" s="19">
        <v>60</v>
      </c>
      <c r="L20" s="20">
        <f>IFERROR(IF(N20/M$1&gt;1.5,1.5,N20/M$1),0)</f>
        <v>1.0909090909090908</v>
      </c>
      <c r="M20" s="21">
        <f>L20*M$3*100</f>
        <v>21.818181818181817</v>
      </c>
      <c r="N20" s="22">
        <v>0.06</v>
      </c>
      <c r="O20" s="20">
        <f>IFERROR(IF(Q20/P$1&gt;1.5,1.5,Q20/P$1),0)</f>
        <v>1</v>
      </c>
      <c r="P20" s="21">
        <f>O20*P$3*100</f>
        <v>10</v>
      </c>
      <c r="Q20" s="22">
        <v>1.6E-2</v>
      </c>
      <c r="R20" s="20">
        <f>IFERROR(IF(T20/S$1&gt;1.5,1.5,T20/S$1),0)</f>
        <v>1</v>
      </c>
      <c r="S20" s="21">
        <f>R20*S$3*100</f>
        <v>10</v>
      </c>
      <c r="T20" s="22">
        <v>5.0000000000000001E-3</v>
      </c>
      <c r="U20" s="20">
        <f>IFERROR(IF(W20/V$1&gt;1.5,1.5,W20/V$1),0)</f>
        <v>1.1950000000000001</v>
      </c>
      <c r="V20" s="21">
        <f>U20*V$3*100</f>
        <v>11.950000000000001</v>
      </c>
      <c r="W20" s="22">
        <v>0.71699999999999997</v>
      </c>
      <c r="X20" s="20">
        <f>IFERROR(IF(Z20/Y$1&gt;1.5,1.5,Z20/Y$1),0)</f>
        <v>0.60799999999999998</v>
      </c>
      <c r="Y20" s="21">
        <f>X20*Y$3*100</f>
        <v>6.08</v>
      </c>
      <c r="Z20" s="22">
        <v>0.30399999999999999</v>
      </c>
      <c r="AA20" s="20">
        <f>IFERROR(IF(AC20/AB$1&gt;1.5,1.5,AC20/AB$1),0)</f>
        <v>1.4828571428571431</v>
      </c>
      <c r="AB20" s="21">
        <f>AA20*AB$3*100</f>
        <v>14.828571428571433</v>
      </c>
      <c r="AC20" s="22">
        <v>0.51900000000000002</v>
      </c>
      <c r="AD20" s="20">
        <f>IFERROR(IF(AF20/AE$1&gt;1.5,1.5,AF20/AE$1),0)</f>
        <v>0.90729166666666683</v>
      </c>
      <c r="AE20" s="21">
        <f>AD20*AE$3*100</f>
        <v>9.0729166666666696</v>
      </c>
      <c r="AF20" s="23">
        <v>8.7100000000000009</v>
      </c>
      <c r="AG20" s="20">
        <f>IFERROR(IF(AI20/AH$1&gt;1.5,1.5,AI20/AH$1),0)</f>
        <v>0</v>
      </c>
      <c r="AH20" s="21">
        <f>AG20*AH$3*100</f>
        <v>0</v>
      </c>
      <c r="AI20" s="22">
        <v>0</v>
      </c>
      <c r="AJ20" s="20">
        <f>IFERROR(IF(AL20/AK$1&gt;1.5,1.5,AL20/AK$1),0)</f>
        <v>1.1105882352941177</v>
      </c>
      <c r="AK20" s="21">
        <f>AJ20*AK$3*100</f>
        <v>11.105882352941176</v>
      </c>
      <c r="AL20" s="22">
        <v>0.94399999999999995</v>
      </c>
      <c r="AM20" s="24"/>
      <c r="AN20" s="25" t="s">
        <v>112</v>
      </c>
      <c r="AO20" s="26" t="s">
        <v>75</v>
      </c>
      <c r="AP20" s="26" t="s">
        <v>87</v>
      </c>
    </row>
    <row r="21" spans="1:42" ht="15.75" x14ac:dyDescent="0.25">
      <c r="A21" s="33">
        <v>16</v>
      </c>
      <c r="B21" s="15"/>
      <c r="C21" s="14" t="s">
        <v>115</v>
      </c>
      <c r="D21" s="16" t="s">
        <v>99</v>
      </c>
      <c r="E21" s="14" t="s">
        <v>47</v>
      </c>
      <c r="F21" s="17">
        <f>SUM(M21,P21,S21,V21,Y21,AB21,AE21,AH21,AK21)</f>
        <v>93.910955882352951</v>
      </c>
      <c r="G21" s="14" t="s">
        <v>48</v>
      </c>
      <c r="H21" s="14" t="str">
        <f>INDEX([2]Stores!$J:$J,MATCH($C:$C,[2]Stores!$A:$A,0))</f>
        <v>Jose Villalobos</v>
      </c>
      <c r="I21" s="14" t="s">
        <v>61</v>
      </c>
      <c r="J21" s="18">
        <v>1777</v>
      </c>
      <c r="K21" s="19">
        <v>46</v>
      </c>
      <c r="L21" s="20">
        <f>IFERROR(IF(N21/M$1&gt;1.5,1.5,N21/M$1),0)</f>
        <v>1.5</v>
      </c>
      <c r="M21" s="21">
        <f>L21*M$3*100</f>
        <v>30.000000000000004</v>
      </c>
      <c r="N21" s="22">
        <v>8.6999999999999994E-2</v>
      </c>
      <c r="O21" s="20">
        <f>IFERROR(IF(Q21/P$1&gt;1.5,1.5,Q21/P$1),0)</f>
        <v>0.625</v>
      </c>
      <c r="P21" s="21">
        <f>O21*P$3*100</f>
        <v>6.25</v>
      </c>
      <c r="Q21" s="22">
        <v>0.01</v>
      </c>
      <c r="R21" s="20">
        <f>IFERROR(IF(T21/S$1&gt;1.5,1.5,T21/S$1),0)</f>
        <v>0</v>
      </c>
      <c r="S21" s="21">
        <f>R21*S$3*100</f>
        <v>0</v>
      </c>
      <c r="T21" s="22">
        <v>0</v>
      </c>
      <c r="U21" s="20">
        <f>IFERROR(IF(W21/V$1&gt;1.5,1.5,W21/V$1),0)</f>
        <v>1.1400000000000001</v>
      </c>
      <c r="V21" s="21">
        <f>U21*V$3*100</f>
        <v>11.400000000000002</v>
      </c>
      <c r="W21" s="22">
        <v>0.68400000000000005</v>
      </c>
      <c r="X21" s="20">
        <f>IFERROR(IF(Z21/Y$1&gt;1.5,1.5,Z21/Y$1),0)</f>
        <v>0.93400000000000005</v>
      </c>
      <c r="Y21" s="21">
        <f>X21*Y$3*100</f>
        <v>9.3400000000000016</v>
      </c>
      <c r="Z21" s="22">
        <v>0.46700000000000003</v>
      </c>
      <c r="AA21" s="20">
        <f>IFERROR(IF(AC21/AB$1&gt;1.5,1.5,AC21/AB$1),0)</f>
        <v>1.5</v>
      </c>
      <c r="AB21" s="21">
        <f>AA21*AB$3*100</f>
        <v>15.000000000000002</v>
      </c>
      <c r="AC21" s="22">
        <v>0.875</v>
      </c>
      <c r="AD21" s="20">
        <f>IFERROR(IF(AF21/AE$1&gt;1.5,1.5,AF21/AE$1),0)</f>
        <v>1.015625</v>
      </c>
      <c r="AE21" s="21">
        <f>AD21*AE$3*100</f>
        <v>10.15625</v>
      </c>
      <c r="AF21" s="23">
        <v>9.75</v>
      </c>
      <c r="AG21" s="20">
        <f>IFERROR(IF(AI21/AH$1&gt;1.5,1.5,AI21/AH$1),0)</f>
        <v>0</v>
      </c>
      <c r="AH21" s="21">
        <f>AG21*AH$3*100</f>
        <v>0</v>
      </c>
      <c r="AI21" s="22" t="s">
        <v>62</v>
      </c>
      <c r="AJ21" s="20">
        <f>IFERROR(IF(AL21/AK$1&gt;1.5,1.5,AL21/AK$1),0)</f>
        <v>1.1764705882352942</v>
      </c>
      <c r="AK21" s="21">
        <f>AJ21*AK$3*100</f>
        <v>11.764705882352942</v>
      </c>
      <c r="AL21" s="22">
        <v>1</v>
      </c>
      <c r="AM21" s="24"/>
      <c r="AN21" s="25" t="s">
        <v>105</v>
      </c>
      <c r="AO21" s="26" t="s">
        <v>51</v>
      </c>
      <c r="AP21" s="26" t="s">
        <v>103</v>
      </c>
    </row>
    <row r="22" spans="1:42" ht="15.75" x14ac:dyDescent="0.25">
      <c r="A22" s="33">
        <v>17</v>
      </c>
      <c r="B22" s="15"/>
      <c r="C22" s="14" t="s">
        <v>66</v>
      </c>
      <c r="D22" s="16" t="s">
        <v>46</v>
      </c>
      <c r="E22" s="14" t="s">
        <v>47</v>
      </c>
      <c r="F22" s="17">
        <f>SUM(M22,P22,S22,V22,Y22,AB22,AE22,AH22,AK22)</f>
        <v>91.565117137764204</v>
      </c>
      <c r="G22" s="14" t="s">
        <v>48</v>
      </c>
      <c r="H22" s="14" t="str">
        <f>INDEX([2]Stores!$J:$J,MATCH($C:$C,[2]Stores!$A:$A,0))</f>
        <v>Donna Hodge</v>
      </c>
      <c r="I22" s="14" t="s">
        <v>49</v>
      </c>
      <c r="J22" s="18">
        <v>552</v>
      </c>
      <c r="K22" s="19">
        <v>10</v>
      </c>
      <c r="L22" s="20">
        <f>IFERROR(IF(N22/M$1&gt;1.5,1.5,N22/M$1),0)</f>
        <v>1.1818181818181819</v>
      </c>
      <c r="M22" s="21">
        <f>L22*M$3*100</f>
        <v>23.63636363636364</v>
      </c>
      <c r="N22" s="22">
        <v>6.5000000000000002E-2</v>
      </c>
      <c r="O22" s="20">
        <f>IFERROR(IF(Q22/P$1&gt;1.5,1.5,Q22/P$1),0)</f>
        <v>1.25</v>
      </c>
      <c r="P22" s="21">
        <f>O22*P$3*100</f>
        <v>12.5</v>
      </c>
      <c r="Q22" s="22">
        <v>0.02</v>
      </c>
      <c r="R22" s="20">
        <f>IFERROR(IF(T22/S$1&gt;1.5,1.5,T22/S$1),0)</f>
        <v>1.2</v>
      </c>
      <c r="S22" s="21">
        <f>R22*S$3*100</f>
        <v>12</v>
      </c>
      <c r="T22" s="22">
        <v>6.0000000000000001E-3</v>
      </c>
      <c r="U22" s="20">
        <f>IFERROR(IF(W22/V$1&gt;1.5,1.5,W22/V$1),0)</f>
        <v>0.90833333333333344</v>
      </c>
      <c r="V22" s="21">
        <f>U22*V$3*100</f>
        <v>9.0833333333333357</v>
      </c>
      <c r="W22" s="22">
        <v>0.54500000000000004</v>
      </c>
      <c r="X22" s="20">
        <f>IFERROR(IF(Z22/Y$1&gt;1.5,1.5,Z22/Y$1),0)</f>
        <v>0.63200000000000001</v>
      </c>
      <c r="Y22" s="21">
        <f>X22*Y$3*100</f>
        <v>6.32</v>
      </c>
      <c r="Z22" s="22">
        <v>0.316</v>
      </c>
      <c r="AA22" s="20">
        <f>IFERROR(IF(AC22/AB$1&gt;1.5,1.5,AC22/AB$1),0)</f>
        <v>0.9085714285714287</v>
      </c>
      <c r="AB22" s="21">
        <f>AA22*AB$3*100</f>
        <v>9.0857142857142872</v>
      </c>
      <c r="AC22" s="22">
        <v>0.318</v>
      </c>
      <c r="AD22" s="20">
        <f>IFERROR(IF(AF22/AE$1&gt;1.5,1.5,AF22/AE$1),0)</f>
        <v>0.9375</v>
      </c>
      <c r="AE22" s="21">
        <f>AD22*AE$3*100</f>
        <v>9.375</v>
      </c>
      <c r="AF22" s="23">
        <v>9</v>
      </c>
      <c r="AG22" s="20">
        <f>IFERROR(IF(AI22/AH$1&gt;1.5,1.5,AI22/AH$1),0)</f>
        <v>0</v>
      </c>
      <c r="AH22" s="21">
        <f>AG22*AH$3*100</f>
        <v>0</v>
      </c>
      <c r="AI22" s="22" t="s">
        <v>62</v>
      </c>
      <c r="AJ22" s="20">
        <f>IFERROR(IF(AL22/AK$1&gt;1.5,1.5,AL22/AK$1),0)</f>
        <v>0.95647058823529407</v>
      </c>
      <c r="AK22" s="21">
        <f>AJ22*AK$3*100</f>
        <v>9.5647058823529427</v>
      </c>
      <c r="AL22" s="22">
        <v>0.81299999999999994</v>
      </c>
      <c r="AM22" s="24"/>
      <c r="AN22" s="25" t="s">
        <v>102</v>
      </c>
      <c r="AO22" s="26" t="s">
        <v>68</v>
      </c>
      <c r="AP22" s="26" t="s">
        <v>52</v>
      </c>
    </row>
    <row r="23" spans="1:42" ht="15.75" x14ac:dyDescent="0.25">
      <c r="A23" s="33">
        <v>18</v>
      </c>
      <c r="B23" s="15"/>
      <c r="C23" s="14" t="s">
        <v>91</v>
      </c>
      <c r="D23" s="16" t="s">
        <v>92</v>
      </c>
      <c r="E23" s="14" t="s">
        <v>47</v>
      </c>
      <c r="F23" s="17">
        <f>SUM(M23,P23,S23,V23,Y23,AB23,AE23,AH23,AK23)</f>
        <v>89.679098548510325</v>
      </c>
      <c r="G23" s="14" t="s">
        <v>55</v>
      </c>
      <c r="H23" s="14" t="str">
        <f>INDEX([2]Stores!$J:$J,MATCH($C:$C,[2]Stores!$A:$A,0))</f>
        <v>Dinora Simpson</v>
      </c>
      <c r="I23" s="14" t="s">
        <v>70</v>
      </c>
      <c r="J23" s="18">
        <v>1994</v>
      </c>
      <c r="K23" s="19">
        <v>52</v>
      </c>
      <c r="L23" s="20">
        <f>IFERROR(IF(N23/M$1&gt;1.5,1.5,N23/M$1),0)</f>
        <v>1.0181818181818183</v>
      </c>
      <c r="M23" s="21">
        <f>L23*M$3*100</f>
        <v>20.363636363636367</v>
      </c>
      <c r="N23" s="22">
        <v>5.6000000000000001E-2</v>
      </c>
      <c r="O23" s="20">
        <f>IFERROR(IF(Q23/P$1&gt;1.5,1.5,Q23/P$1),0)</f>
        <v>1.25</v>
      </c>
      <c r="P23" s="21">
        <f>O23*P$3*100</f>
        <v>12.5</v>
      </c>
      <c r="Q23" s="22">
        <v>0.02</v>
      </c>
      <c r="R23" s="20">
        <f>IFERROR(IF(T23/S$1&gt;1.5,1.5,T23/S$1),0)</f>
        <v>0.6</v>
      </c>
      <c r="S23" s="21">
        <f>R23*S$3*100</f>
        <v>6</v>
      </c>
      <c r="T23" s="22">
        <v>3.0000000000000001E-3</v>
      </c>
      <c r="U23" s="20">
        <f>IFERROR(IF(W23/V$1&gt;1.5,1.5,W23/V$1),0)</f>
        <v>0.90833333333333344</v>
      </c>
      <c r="V23" s="21">
        <f>U23*V$3*100</f>
        <v>9.0833333333333357</v>
      </c>
      <c r="W23" s="22">
        <v>0.54500000000000004</v>
      </c>
      <c r="X23" s="20">
        <f>IFERROR(IF(Z23/Y$1&gt;1.5,1.5,Z23/Y$1),0)</f>
        <v>1.0660000000000001</v>
      </c>
      <c r="Y23" s="21">
        <f>X23*Y$3*100</f>
        <v>10.660000000000002</v>
      </c>
      <c r="Z23" s="22">
        <v>0.53300000000000003</v>
      </c>
      <c r="AA23" s="20">
        <f>IFERROR(IF(AC23/AB$1&gt;1.5,1.5,AC23/AB$1),0)</f>
        <v>0.95142857142857151</v>
      </c>
      <c r="AB23" s="21">
        <f>AA23*AB$3*100</f>
        <v>9.514285714285716</v>
      </c>
      <c r="AC23" s="22">
        <v>0.33300000000000002</v>
      </c>
      <c r="AD23" s="20">
        <f>IFERROR(IF(AF23/AE$1&gt;1.5,1.5,AF23/AE$1),0)</f>
        <v>1.0416666666666667</v>
      </c>
      <c r="AE23" s="21">
        <f>AD23*AE$3*100</f>
        <v>10.416666666666668</v>
      </c>
      <c r="AF23" s="23">
        <v>10</v>
      </c>
      <c r="AG23" s="20">
        <f>IFERROR(IF(AI23/AH$1&gt;1.5,1.5,AI23/AH$1),0)</f>
        <v>0</v>
      </c>
      <c r="AH23" s="21">
        <f>AG23*AH$3*100</f>
        <v>0</v>
      </c>
      <c r="AI23" s="22">
        <v>0</v>
      </c>
      <c r="AJ23" s="20">
        <f>IFERROR(IF(AL23/AK$1&gt;1.5,1.5,AL23/AK$1),0)</f>
        <v>1.1141176470588234</v>
      </c>
      <c r="AK23" s="21">
        <f>AJ23*AK$3*100</f>
        <v>11.141176470588235</v>
      </c>
      <c r="AL23" s="22">
        <v>0.94699999999999995</v>
      </c>
      <c r="AM23" s="27"/>
      <c r="AN23" s="28" t="s">
        <v>152</v>
      </c>
      <c r="AO23" s="29" t="s">
        <v>153</v>
      </c>
      <c r="AP23" s="29" t="s">
        <v>94</v>
      </c>
    </row>
    <row r="24" spans="1:42" ht="15.75" x14ac:dyDescent="0.25">
      <c r="A24" s="33">
        <v>19</v>
      </c>
      <c r="B24" s="15"/>
      <c r="C24" s="14" t="s">
        <v>95</v>
      </c>
      <c r="D24" s="16" t="s">
        <v>96</v>
      </c>
      <c r="E24" s="14" t="s">
        <v>47</v>
      </c>
      <c r="F24" s="17">
        <f>SUM(M24,P24,S24,V24,Y24,AB24,AE24,AH24,AK24)</f>
        <v>89.011568627450998</v>
      </c>
      <c r="G24" s="14" t="s">
        <v>55</v>
      </c>
      <c r="H24" s="14" t="str">
        <f>INDEX([2]Stores!$J:$J,MATCH($C:$C,[2]Stores!$A:$A,0))</f>
        <v>Tyshan Lebron</v>
      </c>
      <c r="I24" s="14" t="s">
        <v>89</v>
      </c>
      <c r="J24" s="18">
        <v>1406</v>
      </c>
      <c r="K24" s="19">
        <v>39</v>
      </c>
      <c r="L24" s="20">
        <f>IFERROR(IF(N24/M$1&gt;1.5,1.5,N24/M$1),0)</f>
        <v>1.5</v>
      </c>
      <c r="M24" s="21">
        <f>L24*M$3*100</f>
        <v>30.000000000000004</v>
      </c>
      <c r="N24" s="22">
        <v>0.123</v>
      </c>
      <c r="O24" s="20">
        <f>IFERROR(IF(Q24/P$1&gt;1.5,1.5,Q24/P$1),0)</f>
        <v>1.5</v>
      </c>
      <c r="P24" s="21">
        <f>O24*P$3*100</f>
        <v>15.000000000000002</v>
      </c>
      <c r="Q24" s="22">
        <v>3.5999999999999997E-2</v>
      </c>
      <c r="R24" s="20">
        <f>IFERROR(IF(T24/S$1&gt;1.5,1.5,T24/S$1),0)</f>
        <v>0</v>
      </c>
      <c r="S24" s="21">
        <f>R24*S$3*100</f>
        <v>0</v>
      </c>
      <c r="T24" s="22">
        <v>0</v>
      </c>
      <c r="U24" s="20">
        <f>IFERROR(IF(W24/V$1&gt;1.5,1.5,W24/V$1),0)</f>
        <v>0.79666666666666663</v>
      </c>
      <c r="V24" s="21">
        <f>U24*V$3*100</f>
        <v>7.9666666666666668</v>
      </c>
      <c r="W24" s="22">
        <v>0.47799999999999998</v>
      </c>
      <c r="X24" s="20">
        <f>IFERROR(IF(Z24/Y$1&gt;1.5,1.5,Z24/Y$1),0)</f>
        <v>0.44400000000000001</v>
      </c>
      <c r="Y24" s="21">
        <f>X24*Y$3*100</f>
        <v>4.4400000000000004</v>
      </c>
      <c r="Z24" s="22">
        <v>0.222</v>
      </c>
      <c r="AA24" s="20">
        <f>IFERROR(IF(AC24/AB$1&gt;1.5,1.5,AC24/AB$1),0)</f>
        <v>1.04</v>
      </c>
      <c r="AB24" s="21">
        <f>AA24*AB$3*100</f>
        <v>10.4</v>
      </c>
      <c r="AC24" s="22">
        <v>0.36399999999999999</v>
      </c>
      <c r="AD24" s="20">
        <f>IFERROR(IF(AF24/AE$1&gt;1.5,1.5,AF24/AE$1),0)</f>
        <v>1.0416666666666667</v>
      </c>
      <c r="AE24" s="21">
        <f>AD24*AE$3*100</f>
        <v>10.416666666666668</v>
      </c>
      <c r="AF24" s="23">
        <v>10</v>
      </c>
      <c r="AG24" s="20">
        <f>IFERROR(IF(AI24/AH$1&gt;1.5,1.5,AI24/AH$1),0)</f>
        <v>0</v>
      </c>
      <c r="AH24" s="21">
        <f>AG24*AH$3*100</f>
        <v>0</v>
      </c>
      <c r="AI24" s="22">
        <v>0</v>
      </c>
      <c r="AJ24" s="20">
        <f>IFERROR(IF(AL24/AK$1&gt;1.5,1.5,AL24/AK$1),0)</f>
        <v>1.0788235294117647</v>
      </c>
      <c r="AK24" s="21">
        <f>AJ24*AK$3*100</f>
        <v>10.788235294117648</v>
      </c>
      <c r="AL24" s="22">
        <v>0.91700000000000004</v>
      </c>
      <c r="AM24" s="27"/>
      <c r="AN24" s="28" t="s">
        <v>108</v>
      </c>
      <c r="AO24" s="29" t="s">
        <v>109</v>
      </c>
      <c r="AP24" s="29" t="s">
        <v>110</v>
      </c>
    </row>
    <row r="25" spans="1:42" ht="15.75" x14ac:dyDescent="0.25">
      <c r="A25" s="33">
        <v>20</v>
      </c>
      <c r="B25" s="15"/>
      <c r="C25" s="14" t="s">
        <v>106</v>
      </c>
      <c r="D25" s="16" t="s">
        <v>107</v>
      </c>
      <c r="E25" s="14" t="s">
        <v>47</v>
      </c>
      <c r="F25" s="17">
        <f>SUM(M25,P25,S25,V25,Y25,AB25,AE25,AH25,AK25)</f>
        <v>86.438302139037432</v>
      </c>
      <c r="G25" s="14" t="s">
        <v>48</v>
      </c>
      <c r="H25" s="14" t="str">
        <f>INDEX([2]Stores!$J:$J,MATCH($C:$C,[2]Stores!$A:$A,0))</f>
        <v>Napono Querido</v>
      </c>
      <c r="I25" s="14" t="s">
        <v>70</v>
      </c>
      <c r="J25" s="18">
        <v>2479</v>
      </c>
      <c r="K25" s="19">
        <v>64</v>
      </c>
      <c r="L25" s="20">
        <f>IFERROR(IF(N25/M$1&gt;1.5,1.5,N25/M$1),0)</f>
        <v>0.83636363636363631</v>
      </c>
      <c r="M25" s="21">
        <f>L25*M$3*100</f>
        <v>16.727272727272727</v>
      </c>
      <c r="N25" s="22">
        <v>4.5999999999999999E-2</v>
      </c>
      <c r="O25" s="20">
        <f>IFERROR(IF(Q25/P$1&gt;1.5,1.5,Q25/P$1),0)</f>
        <v>1.125</v>
      </c>
      <c r="P25" s="21">
        <f>O25*P$3*100</f>
        <v>11.25</v>
      </c>
      <c r="Q25" s="22">
        <v>1.7999999999999999E-2</v>
      </c>
      <c r="R25" s="20">
        <f>IFERROR(IF(T25/S$1&gt;1.5,1.5,T25/S$1),0)</f>
        <v>0.2</v>
      </c>
      <c r="S25" s="21">
        <f>R25*S$3*100</f>
        <v>2.0000000000000004</v>
      </c>
      <c r="T25" s="22">
        <v>1E-3</v>
      </c>
      <c r="U25" s="20">
        <f>IFERROR(IF(W25/V$1&gt;1.5,1.5,W25/V$1),0)</f>
        <v>1.1066666666666667</v>
      </c>
      <c r="V25" s="21">
        <f>U25*V$3*100</f>
        <v>11.066666666666668</v>
      </c>
      <c r="W25" s="22">
        <v>0.66400000000000003</v>
      </c>
      <c r="X25" s="20">
        <f>IFERROR(IF(Z25/Y$1&gt;1.5,1.5,Z25/Y$1),0)</f>
        <v>1</v>
      </c>
      <c r="Y25" s="21">
        <f>X25*Y$3*100</f>
        <v>10</v>
      </c>
      <c r="Z25" s="22">
        <v>0.5</v>
      </c>
      <c r="AA25" s="20">
        <f>IFERROR(IF(AC25/AB$1&gt;1.5,1.5,AC25/AB$1),0)</f>
        <v>1.5</v>
      </c>
      <c r="AB25" s="21">
        <f>AA25*AB$3*100</f>
        <v>15.000000000000002</v>
      </c>
      <c r="AC25" s="22">
        <v>0.68799999999999994</v>
      </c>
      <c r="AD25" s="20">
        <f>IFERROR(IF(AF25/AE$1&gt;1.5,1.5,AF25/AE$1),0)</f>
        <v>0.97708333333333341</v>
      </c>
      <c r="AE25" s="21">
        <f>AD25*AE$3*100</f>
        <v>9.7708333333333339</v>
      </c>
      <c r="AF25" s="23">
        <v>9.3800000000000008</v>
      </c>
      <c r="AG25" s="20">
        <f>IFERROR(IF(AI25/AH$1&gt;1.5,1.5,AI25/AH$1),0)</f>
        <v>0</v>
      </c>
      <c r="AH25" s="21">
        <f>AG25*AH$3*100</f>
        <v>0</v>
      </c>
      <c r="AI25" s="22">
        <v>0</v>
      </c>
      <c r="AJ25" s="20">
        <f>IFERROR(IF(AL25/AK$1&gt;1.5,1.5,AL25/AK$1),0)</f>
        <v>1.0623529411764707</v>
      </c>
      <c r="AK25" s="21">
        <f>AJ25*AK$3*100</f>
        <v>10.623529411764707</v>
      </c>
      <c r="AL25" s="22">
        <v>0.90300000000000002</v>
      </c>
      <c r="AM25" s="27"/>
      <c r="AN25" s="28" t="s">
        <v>119</v>
      </c>
      <c r="AO25" s="29" t="s">
        <v>51</v>
      </c>
      <c r="AP25" s="29" t="s">
        <v>52</v>
      </c>
    </row>
    <row r="26" spans="1:42" ht="15.75" x14ac:dyDescent="0.25">
      <c r="A26" s="33">
        <v>21</v>
      </c>
      <c r="B26" s="15"/>
      <c r="C26" s="14" t="s">
        <v>101</v>
      </c>
      <c r="D26" s="16" t="s">
        <v>54</v>
      </c>
      <c r="E26" s="14" t="s">
        <v>47</v>
      </c>
      <c r="F26" s="17">
        <f>SUM(M26,P26,S26,V26,Y26,AB26,AE26,AH26,AK26)</f>
        <v>85.149938566335621</v>
      </c>
      <c r="G26" s="14" t="s">
        <v>55</v>
      </c>
      <c r="H26" s="14" t="str">
        <f>INDEX([2]Stores!$J:$J,MATCH($C:$C,[2]Stores!$A:$A,0))</f>
        <v>Dante Blackwell</v>
      </c>
      <c r="I26" s="14" t="s">
        <v>70</v>
      </c>
      <c r="J26" s="18">
        <v>2732</v>
      </c>
      <c r="K26" s="19">
        <v>71</v>
      </c>
      <c r="L26" s="20">
        <f>IFERROR(IF(N26/M$1&gt;1.5,1.5,N26/M$1),0)</f>
        <v>0.98181818181818181</v>
      </c>
      <c r="M26" s="21">
        <f>L26*M$3*100</f>
        <v>19.636363636363637</v>
      </c>
      <c r="N26" s="22">
        <v>5.3999999999999999E-2</v>
      </c>
      <c r="O26" s="20">
        <f>IFERROR(IF(Q26/P$1&gt;1.5,1.5,Q26/P$1),0)</f>
        <v>0.75</v>
      </c>
      <c r="P26" s="21">
        <f>O26*P$3*100</f>
        <v>7.5000000000000009</v>
      </c>
      <c r="Q26" s="22">
        <v>1.2E-2</v>
      </c>
      <c r="R26" s="20">
        <f>IFERROR(IF(T26/S$1&gt;1.5,1.5,T26/S$1),0)</f>
        <v>1.5</v>
      </c>
      <c r="S26" s="21">
        <f>R26*S$3*100</f>
        <v>15.000000000000002</v>
      </c>
      <c r="T26" s="22">
        <v>1.2E-2</v>
      </c>
      <c r="U26" s="20">
        <f>IFERROR(IF(W26/V$1&gt;1.5,1.5,W26/V$1),0)</f>
        <v>0.74</v>
      </c>
      <c r="V26" s="21">
        <f>U26*V$3*100</f>
        <v>7.3999999999999995</v>
      </c>
      <c r="W26" s="22">
        <v>0.44400000000000001</v>
      </c>
      <c r="X26" s="20">
        <f>IFERROR(IF(Z26/Y$1&gt;1.5,1.5,Z26/Y$1),0)</f>
        <v>0.222</v>
      </c>
      <c r="Y26" s="21">
        <f>X26*Y$3*100</f>
        <v>2.2200000000000002</v>
      </c>
      <c r="Z26" s="22">
        <v>0.111</v>
      </c>
      <c r="AA26" s="20">
        <f>IFERROR(IF(AC26/AB$1&gt;1.5,1.5,AC26/AB$1),0)</f>
        <v>1.2514285714285716</v>
      </c>
      <c r="AB26" s="21">
        <f>AA26*AB$3*100</f>
        <v>12.514285714285716</v>
      </c>
      <c r="AC26" s="22">
        <v>0.438</v>
      </c>
      <c r="AD26" s="20">
        <f>IFERROR(IF(AF26/AE$1&gt;1.5,1.5,AF26/AE$1),0)</f>
        <v>0.91145833333333337</v>
      </c>
      <c r="AE26" s="21">
        <f>AD26*AE$3*100</f>
        <v>9.1145833333333339</v>
      </c>
      <c r="AF26" s="23">
        <v>8.75</v>
      </c>
      <c r="AG26" s="20">
        <f>IFERROR(IF(AI26/AH$1&gt;1.5,1.5,AI26/AH$1),0)</f>
        <v>0</v>
      </c>
      <c r="AH26" s="21">
        <f>AG26*AH$3*100</f>
        <v>0</v>
      </c>
      <c r="AI26" s="22">
        <v>0</v>
      </c>
      <c r="AJ26" s="20">
        <f>IFERROR(IF(AL26/AK$1&gt;1.5,1.5,AL26/AK$1),0)</f>
        <v>1.1764705882352942</v>
      </c>
      <c r="AK26" s="21">
        <f>AJ26*AK$3*100</f>
        <v>11.764705882352942</v>
      </c>
      <c r="AL26" s="22">
        <v>1</v>
      </c>
      <c r="AM26" s="24"/>
      <c r="AN26" s="25" t="s">
        <v>116</v>
      </c>
      <c r="AO26" s="26" t="s">
        <v>72</v>
      </c>
      <c r="AP26" s="26" t="s">
        <v>117</v>
      </c>
    </row>
    <row r="27" spans="1:42" ht="15.75" x14ac:dyDescent="0.25">
      <c r="A27" s="33">
        <v>22</v>
      </c>
      <c r="B27" s="15"/>
      <c r="C27" s="14" t="s">
        <v>126</v>
      </c>
      <c r="D27" s="16" t="s">
        <v>54</v>
      </c>
      <c r="E27" s="14" t="s">
        <v>47</v>
      </c>
      <c r="F27" s="17">
        <f>SUM(M27,P27,S27,V27,Y27,AB27,AE27,AH27,AK27)</f>
        <v>84.691844919786092</v>
      </c>
      <c r="G27" s="14" t="s">
        <v>55</v>
      </c>
      <c r="H27" s="14" t="str">
        <f>INDEX([2]Stores!$J:$J,MATCH($C:$C,[2]Stores!$A:$A,0))</f>
        <v>Jose Hernandez</v>
      </c>
      <c r="I27" s="14" t="s">
        <v>70</v>
      </c>
      <c r="J27" s="18">
        <v>3404</v>
      </c>
      <c r="K27" s="19">
        <v>103</v>
      </c>
      <c r="L27" s="20">
        <f>IFERROR(IF(N27/M$1&gt;1.5,1.5,N27/M$1),0)</f>
        <v>1.1636363636363636</v>
      </c>
      <c r="M27" s="21">
        <f>L27*M$3*100</f>
        <v>23.272727272727273</v>
      </c>
      <c r="N27" s="22">
        <v>6.4000000000000001E-2</v>
      </c>
      <c r="O27" s="20">
        <f>IFERROR(IF(Q27/P$1&gt;1.5,1.5,Q27/P$1),0)</f>
        <v>1</v>
      </c>
      <c r="P27" s="21">
        <f>O27*P$3*100</f>
        <v>10</v>
      </c>
      <c r="Q27" s="22">
        <v>1.6E-2</v>
      </c>
      <c r="R27" s="20">
        <f>IFERROR(IF(T27/S$1&gt;1.5,1.5,T27/S$1),0)</f>
        <v>0.6</v>
      </c>
      <c r="S27" s="21">
        <f>R27*S$3*100</f>
        <v>6</v>
      </c>
      <c r="T27" s="22">
        <v>3.0000000000000001E-3</v>
      </c>
      <c r="U27" s="20">
        <f>IFERROR(IF(W27/V$1&gt;1.5,1.5,W27/V$1),0)</f>
        <v>0.85166666666666668</v>
      </c>
      <c r="V27" s="21">
        <f>U27*V$3*100</f>
        <v>8.5166666666666675</v>
      </c>
      <c r="W27" s="22">
        <v>0.51100000000000001</v>
      </c>
      <c r="X27" s="20">
        <f>IFERROR(IF(Z27/Y$1&gt;1.5,1.5,Z27/Y$1),0)</f>
        <v>0.2</v>
      </c>
      <c r="Y27" s="21">
        <f>X27*Y$3*100</f>
        <v>2.0000000000000004</v>
      </c>
      <c r="Z27" s="22">
        <v>0.1</v>
      </c>
      <c r="AA27" s="20">
        <f>IFERROR(IF(AC27/AB$1&gt;1.5,1.5,AC27/AB$1),0)</f>
        <v>1.5</v>
      </c>
      <c r="AB27" s="21">
        <f>AA27*AB$3*100</f>
        <v>15.000000000000002</v>
      </c>
      <c r="AC27" s="22">
        <v>0.57099999999999995</v>
      </c>
      <c r="AD27" s="20">
        <f>IFERROR(IF(AF27/AE$1&gt;1.5,1.5,AF27/AE$1),0)</f>
        <v>1.0208333333333335</v>
      </c>
      <c r="AE27" s="21">
        <f>AD27*AE$3*100</f>
        <v>10.208333333333336</v>
      </c>
      <c r="AF27" s="23">
        <v>9.8000000000000007</v>
      </c>
      <c r="AG27" s="20">
        <f>IFERROR(IF(AI27/AH$1&gt;1.5,1.5,AI27/AH$1),0)</f>
        <v>0</v>
      </c>
      <c r="AH27" s="21">
        <f>AG27*AH$3*100</f>
        <v>0</v>
      </c>
      <c r="AI27" s="22">
        <v>0</v>
      </c>
      <c r="AJ27" s="20">
        <f>IFERROR(IF(AL27/AK$1&gt;1.5,1.5,AL27/AK$1),0)</f>
        <v>0.96941176470588231</v>
      </c>
      <c r="AK27" s="21">
        <f>AJ27*AK$3*100</f>
        <v>9.6941176470588246</v>
      </c>
      <c r="AL27" s="22">
        <v>0.82399999999999995</v>
      </c>
      <c r="AM27" s="27"/>
      <c r="AN27" s="28" t="s">
        <v>114</v>
      </c>
      <c r="AO27" s="29" t="s">
        <v>68</v>
      </c>
      <c r="AP27" s="29" t="s">
        <v>52</v>
      </c>
    </row>
    <row r="28" spans="1:42" ht="15.75" x14ac:dyDescent="0.25">
      <c r="A28" s="33">
        <v>23</v>
      </c>
      <c r="B28" s="15"/>
      <c r="C28" s="14" t="s">
        <v>120</v>
      </c>
      <c r="D28" s="16" t="s">
        <v>99</v>
      </c>
      <c r="E28" s="14" t="s">
        <v>47</v>
      </c>
      <c r="F28" s="17">
        <f>SUM(M28,P28,S28,V28,Y28,AB28,AE28,AH28,AK28)</f>
        <v>80.08126050420168</v>
      </c>
      <c r="G28" s="14" t="s">
        <v>48</v>
      </c>
      <c r="H28" s="14" t="str">
        <f>INDEX([2]Stores!$J:$J,MATCH($C:$C,[2]Stores!$A:$A,0))</f>
        <v>Javier Macias Ramos</v>
      </c>
      <c r="I28" s="14" t="s">
        <v>61</v>
      </c>
      <c r="J28" s="18">
        <v>3119</v>
      </c>
      <c r="K28" s="19">
        <v>91</v>
      </c>
      <c r="L28" s="20">
        <f>IFERROR(IF(N28/M$1&gt;1.5,1.5,N28/M$1),0)</f>
        <v>1</v>
      </c>
      <c r="M28" s="21">
        <f>L28*M$3*100</f>
        <v>20</v>
      </c>
      <c r="N28" s="22">
        <v>5.5E-2</v>
      </c>
      <c r="O28" s="20">
        <f>IFERROR(IF(Q28/P$1&gt;1.5,1.5,Q28/P$1),0)</f>
        <v>0.625</v>
      </c>
      <c r="P28" s="21">
        <f>O28*P$3*100</f>
        <v>6.25</v>
      </c>
      <c r="Q28" s="22">
        <v>0.01</v>
      </c>
      <c r="R28" s="20">
        <f>IFERROR(IF(T28/S$1&gt;1.5,1.5,T28/S$1),0)</f>
        <v>0.6</v>
      </c>
      <c r="S28" s="21">
        <f>R28*S$3*100</f>
        <v>6</v>
      </c>
      <c r="T28" s="22">
        <v>3.0000000000000001E-3</v>
      </c>
      <c r="U28" s="20">
        <f>IFERROR(IF(W28/V$1&gt;1.5,1.5,W28/V$1),0)</f>
        <v>1.1783333333333332</v>
      </c>
      <c r="V28" s="21">
        <f>U28*V$3*100</f>
        <v>11.783333333333333</v>
      </c>
      <c r="W28" s="22">
        <v>0.70699999999999996</v>
      </c>
      <c r="X28" s="20">
        <f>IFERROR(IF(Z28/Y$1&gt;1.5,1.5,Z28/Y$1),0)</f>
        <v>0.308</v>
      </c>
      <c r="Y28" s="21">
        <f>X28*Y$3*100</f>
        <v>3.08</v>
      </c>
      <c r="Z28" s="22">
        <v>0.154</v>
      </c>
      <c r="AA28" s="20">
        <f>IFERROR(IF(AC28/AB$1&gt;1.5,1.5,AC28/AB$1),0)</f>
        <v>1.2257142857142858</v>
      </c>
      <c r="AB28" s="21">
        <f>AA28*AB$3*100</f>
        <v>12.257142857142858</v>
      </c>
      <c r="AC28" s="22">
        <v>0.42899999999999999</v>
      </c>
      <c r="AD28" s="20">
        <f>IFERROR(IF(AF28/AE$1&gt;1.5,1.5,AF28/AE$1),0)</f>
        <v>1.0416666666666667</v>
      </c>
      <c r="AE28" s="21">
        <f>AD28*AE$3*100</f>
        <v>10.416666666666668</v>
      </c>
      <c r="AF28" s="23">
        <v>10</v>
      </c>
      <c r="AG28" s="20">
        <f>IFERROR(IF(AI28/AH$1&gt;1.5,1.5,AI28/AH$1),0)</f>
        <v>0</v>
      </c>
      <c r="AH28" s="21">
        <f>AG28*AH$3*100</f>
        <v>0</v>
      </c>
      <c r="AI28" s="22">
        <v>0</v>
      </c>
      <c r="AJ28" s="20">
        <f>IFERROR(IF(AL28/AK$1&gt;1.5,1.5,AL28/AK$1),0)</f>
        <v>1.0294117647058825</v>
      </c>
      <c r="AK28" s="21">
        <f>AJ28*AK$3*100</f>
        <v>10.294117647058826</v>
      </c>
      <c r="AL28" s="22">
        <v>0.875</v>
      </c>
      <c r="AM28" s="24"/>
      <c r="AN28" s="25" t="s">
        <v>121</v>
      </c>
      <c r="AO28" s="26" t="s">
        <v>75</v>
      </c>
      <c r="AP28" s="26" t="s">
        <v>110</v>
      </c>
    </row>
    <row r="29" spans="1:42" ht="15.75" x14ac:dyDescent="0.25">
      <c r="A29" s="33">
        <v>24</v>
      </c>
      <c r="B29" s="15"/>
      <c r="C29" s="14" t="s">
        <v>140</v>
      </c>
      <c r="D29" s="16" t="s">
        <v>46</v>
      </c>
      <c r="E29" s="14" t="s">
        <v>47</v>
      </c>
      <c r="F29" s="17">
        <f>SUM(M29,P29,S29,V29,Y29,AB29,AE29,AH29,AK29)</f>
        <v>80.0045868347339</v>
      </c>
      <c r="G29" s="14" t="s">
        <v>48</v>
      </c>
      <c r="H29" s="14" t="str">
        <f>INDEX([2]Stores!$J:$J,MATCH($C:$C,[2]Stores!$A:$A,0))</f>
        <v>Sierra Doss</v>
      </c>
      <c r="I29" s="14" t="s">
        <v>61</v>
      </c>
      <c r="J29" s="18">
        <v>3885</v>
      </c>
      <c r="K29" s="19">
        <v>122</v>
      </c>
      <c r="L29" s="20">
        <f>IFERROR(IF(N29/M$1&gt;1.5,1.5,N29/M$1),0)</f>
        <v>1.5</v>
      </c>
      <c r="M29" s="21">
        <f>L29*M$3*100</f>
        <v>30.000000000000004</v>
      </c>
      <c r="N29" s="22">
        <v>8.3000000000000004E-2</v>
      </c>
      <c r="O29" s="20">
        <f>IFERROR(IF(Q29/P$1&gt;1.5,1.5,Q29/P$1),0)</f>
        <v>1.0625</v>
      </c>
      <c r="P29" s="21">
        <f>O29*P$3*100</f>
        <v>10.625000000000002</v>
      </c>
      <c r="Q29" s="22">
        <v>1.7000000000000001E-2</v>
      </c>
      <c r="R29" s="20">
        <f>IFERROR(IF(T29/S$1&gt;1.5,1.5,T29/S$1),0)</f>
        <v>0</v>
      </c>
      <c r="S29" s="21">
        <f>R29*S$3*100</f>
        <v>0</v>
      </c>
      <c r="T29" s="22">
        <v>0</v>
      </c>
      <c r="U29" s="20">
        <f>IFERROR(IF(W29/V$1&gt;1.5,1.5,W29/V$1),0)</f>
        <v>0.79833333333333334</v>
      </c>
      <c r="V29" s="21">
        <f>U29*V$3*100</f>
        <v>7.9833333333333343</v>
      </c>
      <c r="W29" s="22">
        <v>0.47899999999999998</v>
      </c>
      <c r="X29" s="20">
        <f>IFERROR(IF(Z29/Y$1&gt;1.5,1.5,Z29/Y$1),0)</f>
        <v>0.74</v>
      </c>
      <c r="Y29" s="21">
        <f>X29*Y$3*100</f>
        <v>7.3999999999999995</v>
      </c>
      <c r="Z29" s="22">
        <v>0.37</v>
      </c>
      <c r="AA29" s="20">
        <f>IFERROR(IF(AC29/AB$1&gt;1.5,1.5,AC29/AB$1),0)</f>
        <v>0.52857142857142858</v>
      </c>
      <c r="AB29" s="21">
        <f>AA29*AB$3*100</f>
        <v>5.2857142857142856</v>
      </c>
      <c r="AC29" s="22">
        <v>0.185</v>
      </c>
      <c r="AD29" s="20">
        <f>IFERROR(IF(AF29/AE$1&gt;1.5,1.5,AF29/AE$1),0)</f>
        <v>0.9145833333333333</v>
      </c>
      <c r="AE29" s="21">
        <f>AD29*AE$3*100</f>
        <v>9.1458333333333339</v>
      </c>
      <c r="AF29" s="23">
        <v>8.7799999999999994</v>
      </c>
      <c r="AG29" s="20">
        <f>IFERROR(IF(AI29/AH$1&gt;1.5,1.5,AI29/AH$1),0)</f>
        <v>0</v>
      </c>
      <c r="AH29" s="21">
        <f>AG29*AH$3*100</f>
        <v>0</v>
      </c>
      <c r="AI29" s="22">
        <v>0</v>
      </c>
      <c r="AJ29" s="20">
        <f>IFERROR(IF(AL29/AK$1&gt;1.5,1.5,AL29/AK$1),0)</f>
        <v>0.95647058823529407</v>
      </c>
      <c r="AK29" s="21">
        <f>AJ29*AK$3*100</f>
        <v>9.5647058823529427</v>
      </c>
      <c r="AL29" s="22">
        <v>0.81299999999999994</v>
      </c>
      <c r="AM29" s="24"/>
      <c r="AN29" s="25" t="s">
        <v>125</v>
      </c>
      <c r="AO29" s="26" t="s">
        <v>58</v>
      </c>
      <c r="AP29" s="26" t="s">
        <v>87</v>
      </c>
    </row>
    <row r="30" spans="1:42" ht="15.75" x14ac:dyDescent="0.25">
      <c r="A30" s="33">
        <v>25</v>
      </c>
      <c r="B30" s="15"/>
      <c r="C30" s="14" t="s">
        <v>130</v>
      </c>
      <c r="D30" s="16" t="s">
        <v>54</v>
      </c>
      <c r="E30" s="14" t="s">
        <v>47</v>
      </c>
      <c r="F30" s="17">
        <f>SUM(M30,P30,S30,V30,Y30,AB30,AE30,AH30,AK30)</f>
        <v>77.214370384517437</v>
      </c>
      <c r="G30" s="14" t="s">
        <v>55</v>
      </c>
      <c r="H30" s="14" t="s">
        <v>155</v>
      </c>
      <c r="I30" s="14" t="s">
        <v>155</v>
      </c>
      <c r="J30" s="18">
        <v>3308</v>
      </c>
      <c r="K30" s="19">
        <v>97</v>
      </c>
      <c r="L30" s="20">
        <f>IFERROR(IF(N30/M$1&gt;1.5,1.5,N30/M$1),0)</f>
        <v>0.8727272727272728</v>
      </c>
      <c r="M30" s="21">
        <f>L30*M$3*100</f>
        <v>17.454545454545457</v>
      </c>
      <c r="N30" s="22">
        <v>4.8000000000000001E-2</v>
      </c>
      <c r="O30" s="20">
        <f>IFERROR(IF(Q30/P$1&gt;1.5,1.5,Q30/P$1),0)</f>
        <v>6.25E-2</v>
      </c>
      <c r="P30" s="21">
        <f>O30*P$3*100</f>
        <v>0.625</v>
      </c>
      <c r="Q30" s="22">
        <v>1E-3</v>
      </c>
      <c r="R30" s="20">
        <f>IFERROR(IF(T30/S$1&gt;1.5,1.5,T30/S$1),0)</f>
        <v>1.4</v>
      </c>
      <c r="S30" s="21">
        <f>R30*S$3*100</f>
        <v>13.999999999999998</v>
      </c>
      <c r="T30" s="22">
        <v>7.0000000000000001E-3</v>
      </c>
      <c r="U30" s="20">
        <f>IFERROR(IF(W30/V$1&gt;1.5,1.5,W30/V$1),0)</f>
        <v>1.2750000000000001</v>
      </c>
      <c r="V30" s="21">
        <f>U30*V$3*100</f>
        <v>12.750000000000004</v>
      </c>
      <c r="W30" s="22">
        <v>0.76500000000000001</v>
      </c>
      <c r="X30" s="20">
        <f>IFERROR(IF(Z30/Y$1&gt;1.5,1.5,Z30/Y$1),0)</f>
        <v>0.63600000000000001</v>
      </c>
      <c r="Y30" s="21">
        <f>X30*Y$3*100</f>
        <v>6.36</v>
      </c>
      <c r="Z30" s="22">
        <v>0.318</v>
      </c>
      <c r="AA30" s="20">
        <f>IFERROR(IF(AC30/AB$1&gt;1.5,1.5,AC30/AB$1),0)</f>
        <v>0.61142857142857143</v>
      </c>
      <c r="AB30" s="21">
        <f>AA30*AB$3*100</f>
        <v>6.1142857142857148</v>
      </c>
      <c r="AC30" s="22">
        <v>0.214</v>
      </c>
      <c r="AD30" s="20">
        <f>IFERROR(IF(AF30/AE$1&gt;1.5,1.5,AF30/AE$1),0)</f>
        <v>0.81458333333333344</v>
      </c>
      <c r="AE30" s="21">
        <f>AD30*AE$3*100</f>
        <v>8.1458333333333357</v>
      </c>
      <c r="AF30" s="23">
        <v>7.82</v>
      </c>
      <c r="AG30" s="20">
        <f>IFERROR(IF(AI30/AH$1&gt;1.5,1.5,AI30/AH$1),0)</f>
        <v>0</v>
      </c>
      <c r="AH30" s="21">
        <f>AG30*AH$3*100</f>
        <v>0</v>
      </c>
      <c r="AI30" s="22">
        <v>0</v>
      </c>
      <c r="AJ30" s="20">
        <f>IFERROR(IF(AL30/AK$1&gt;1.5,1.5,AL30/AK$1),0)</f>
        <v>1.1764705882352942</v>
      </c>
      <c r="AK30" s="21">
        <f>AJ30*AK$3*100</f>
        <v>11.764705882352942</v>
      </c>
      <c r="AL30" s="22">
        <v>1</v>
      </c>
      <c r="AM30" s="27"/>
      <c r="AN30" s="28" t="s">
        <v>123</v>
      </c>
      <c r="AO30" s="29" t="s">
        <v>51</v>
      </c>
      <c r="AP30" s="29" t="s">
        <v>52</v>
      </c>
    </row>
    <row r="31" spans="1:42" ht="15.75" x14ac:dyDescent="0.25">
      <c r="A31" s="33">
        <v>26</v>
      </c>
      <c r="B31" s="15"/>
      <c r="C31" s="14" t="s">
        <v>128</v>
      </c>
      <c r="D31" s="16" t="s">
        <v>54</v>
      </c>
      <c r="E31" s="14" t="s">
        <v>47</v>
      </c>
      <c r="F31" s="17">
        <f>SUM(M31,P31,S31,V31,Y31,AB31,AE31,AH31,AK31)</f>
        <v>75.528095238095247</v>
      </c>
      <c r="G31" s="14" t="s">
        <v>55</v>
      </c>
      <c r="H31" s="14" t="str">
        <f>INDEX([2]Stores!$J:$J,MATCH($C:$C,[2]Stores!$A:$A,0))</f>
        <v>Sandeep Singh</v>
      </c>
      <c r="I31" s="14" t="s">
        <v>56</v>
      </c>
      <c r="J31" s="18">
        <v>806</v>
      </c>
      <c r="K31" s="19">
        <v>17</v>
      </c>
      <c r="L31" s="20">
        <f>IFERROR(IF(N31/M$1&gt;1.5,1.5,N31/M$1),0)</f>
        <v>1.5</v>
      </c>
      <c r="M31" s="21">
        <f>L31*M$3*100</f>
        <v>30.000000000000004</v>
      </c>
      <c r="N31" s="22">
        <v>0.184</v>
      </c>
      <c r="O31" s="20">
        <f>IFERROR(IF(Q31/P$1&gt;1.5,1.5,Q31/P$1),0)</f>
        <v>1.5</v>
      </c>
      <c r="P31" s="21">
        <f>O31*P$3*100</f>
        <v>15.000000000000002</v>
      </c>
      <c r="Q31" s="22">
        <v>0.105</v>
      </c>
      <c r="R31" s="20">
        <f>IFERROR(IF(T31/S$1&gt;1.5,1.5,T31/S$1),0)</f>
        <v>1.4</v>
      </c>
      <c r="S31" s="21">
        <f>R31*S$3*100</f>
        <v>13.999999999999998</v>
      </c>
      <c r="T31" s="22">
        <v>7.0000000000000001E-3</v>
      </c>
      <c r="U31" s="20">
        <f>IFERROR(IF(W31/V$1&gt;1.5,1.5,W31/V$1),0)</f>
        <v>0.41666666666666669</v>
      </c>
      <c r="V31" s="21">
        <f>U31*V$3*100</f>
        <v>4.166666666666667</v>
      </c>
      <c r="W31" s="22">
        <v>0.25</v>
      </c>
      <c r="X31" s="20">
        <f>IFERROR(IF(Z31/Y$1&gt;1.5,1.5,Z31/Y$1),0)</f>
        <v>0.13400000000000001</v>
      </c>
      <c r="Y31" s="21">
        <f>X31*Y$3*100</f>
        <v>1.3400000000000003</v>
      </c>
      <c r="Z31" s="22">
        <v>6.7000000000000004E-2</v>
      </c>
      <c r="AA31" s="20">
        <f>IFERROR(IF(AC31/AB$1&gt;1.5,1.5,AC31/AB$1),0)</f>
        <v>0.4771428571428572</v>
      </c>
      <c r="AB31" s="21">
        <f>AA31*AB$3*100</f>
        <v>4.7714285714285722</v>
      </c>
      <c r="AC31" s="22">
        <v>0.16700000000000001</v>
      </c>
      <c r="AD31" s="20">
        <f>IFERROR(IF(AF31/AE$1&gt;1.5,1.5,AF31/AE$1),0)</f>
        <v>0.625</v>
      </c>
      <c r="AE31" s="21">
        <f>AD31*AE$3*100</f>
        <v>6.25</v>
      </c>
      <c r="AF31" s="23">
        <v>6</v>
      </c>
      <c r="AG31" s="20">
        <f>IFERROR(IF(AI31/AH$1&gt;1.5,1.5,AI31/AH$1),0)</f>
        <v>0</v>
      </c>
      <c r="AH31" s="21">
        <f>AG31*AH$3*100</f>
        <v>0</v>
      </c>
      <c r="AI31" s="22" t="s">
        <v>62</v>
      </c>
      <c r="AJ31" s="20">
        <f>IFERROR(IF(AL31/AK$1&gt;1.5,1.5,AL31/AK$1),0)</f>
        <v>0</v>
      </c>
      <c r="AK31" s="21">
        <f>AJ31*AK$3*100</f>
        <v>0</v>
      </c>
      <c r="AL31" s="22" t="s">
        <v>62</v>
      </c>
      <c r="AM31" s="24"/>
      <c r="AN31" s="25" t="s">
        <v>129</v>
      </c>
      <c r="AO31" s="26" t="s">
        <v>64</v>
      </c>
      <c r="AP31" s="26" t="s">
        <v>59</v>
      </c>
    </row>
    <row r="32" spans="1:42" ht="15.75" x14ac:dyDescent="0.25">
      <c r="A32" s="33">
        <v>27</v>
      </c>
      <c r="B32" s="15"/>
      <c r="C32" s="14" t="s">
        <v>122</v>
      </c>
      <c r="D32" s="16" t="s">
        <v>46</v>
      </c>
      <c r="E32" s="14" t="s">
        <v>47</v>
      </c>
      <c r="F32" s="17">
        <f>SUM(M32,P32,S32,V32,Y32,AB32,AE32,AH32,AK32)</f>
        <v>73.681160873440291</v>
      </c>
      <c r="G32" s="14" t="s">
        <v>48</v>
      </c>
      <c r="H32" s="14" t="str">
        <f>INDEX([2]Stores!$J:$J,MATCH($C:$C,[2]Stores!$A:$A,0))</f>
        <v>Jessica Sanchez</v>
      </c>
      <c r="I32" s="14" t="s">
        <v>49</v>
      </c>
      <c r="J32" s="18">
        <v>3468</v>
      </c>
      <c r="K32" s="19">
        <v>104</v>
      </c>
      <c r="L32" s="20">
        <f>IFERROR(IF(N32/M$1&gt;1.5,1.5,N32/M$1),0)</f>
        <v>0.81818181818181812</v>
      </c>
      <c r="M32" s="21">
        <f>L32*M$3*100</f>
        <v>16.363636363636363</v>
      </c>
      <c r="N32" s="22">
        <v>4.4999999999999998E-2</v>
      </c>
      <c r="O32" s="20">
        <f>IFERROR(IF(Q32/P$1&gt;1.5,1.5,Q32/P$1),0)</f>
        <v>0.625</v>
      </c>
      <c r="P32" s="21">
        <f>O32*P$3*100</f>
        <v>6.25</v>
      </c>
      <c r="Q32" s="22">
        <v>0.01</v>
      </c>
      <c r="R32" s="20">
        <f>IFERROR(IF(T32/S$1&gt;1.5,1.5,T32/S$1),0)</f>
        <v>0.2</v>
      </c>
      <c r="S32" s="21">
        <f>R32*S$3*100</f>
        <v>2.0000000000000004</v>
      </c>
      <c r="T32" s="22">
        <v>1E-3</v>
      </c>
      <c r="U32" s="20">
        <f>IFERROR(IF(W32/V$1&gt;1.5,1.5,W32/V$1),0)</f>
        <v>1</v>
      </c>
      <c r="V32" s="21">
        <f>U32*V$3*100</f>
        <v>10</v>
      </c>
      <c r="W32" s="22">
        <v>0.6</v>
      </c>
      <c r="X32" s="20">
        <f>IFERROR(IF(Z32/Y$1&gt;1.5,1.5,Z32/Y$1),0)</f>
        <v>0.4</v>
      </c>
      <c r="Y32" s="21">
        <f>X32*Y$3*100</f>
        <v>4.0000000000000009</v>
      </c>
      <c r="Z32" s="22">
        <v>0.2</v>
      </c>
      <c r="AA32" s="20">
        <f>IFERROR(IF(AC32/AB$1&gt;1.5,1.5,AC32/AB$1),0)</f>
        <v>1.5</v>
      </c>
      <c r="AB32" s="21">
        <f>AA32*AB$3*100</f>
        <v>15.000000000000002</v>
      </c>
      <c r="AC32" s="22">
        <v>0.72699999999999998</v>
      </c>
      <c r="AD32" s="20">
        <f>IFERROR(IF(AF32/AE$1&gt;1.5,1.5,AF32/AE$1),0)</f>
        <v>1.0114583333333336</v>
      </c>
      <c r="AE32" s="21">
        <f>AD32*AE$3*100</f>
        <v>10.114583333333336</v>
      </c>
      <c r="AF32" s="23">
        <v>9.7100000000000009</v>
      </c>
      <c r="AG32" s="20">
        <f>IFERROR(IF(AI32/AH$1&gt;1.5,1.5,AI32/AH$1),0)</f>
        <v>0</v>
      </c>
      <c r="AH32" s="21">
        <f>AG32*AH$3*100</f>
        <v>0</v>
      </c>
      <c r="AI32" s="22">
        <v>0</v>
      </c>
      <c r="AJ32" s="20">
        <f>IFERROR(IF(AL32/AK$1&gt;1.5,1.5,AL32/AK$1),0)</f>
        <v>0.99529411764705877</v>
      </c>
      <c r="AK32" s="21">
        <f>AJ32*AK$3*100</f>
        <v>9.9529411764705884</v>
      </c>
      <c r="AL32" s="22">
        <v>0.84599999999999997</v>
      </c>
      <c r="AM32" s="27"/>
      <c r="AN32" s="28" t="s">
        <v>131</v>
      </c>
      <c r="AO32" s="29" t="s">
        <v>72</v>
      </c>
      <c r="AP32" s="29" t="s">
        <v>103</v>
      </c>
    </row>
    <row r="33" spans="1:42" ht="15.75" x14ac:dyDescent="0.25">
      <c r="A33" s="33">
        <v>28</v>
      </c>
      <c r="B33" s="15"/>
      <c r="C33" s="14" t="s">
        <v>118</v>
      </c>
      <c r="D33" s="16" t="s">
        <v>77</v>
      </c>
      <c r="E33" s="14" t="s">
        <v>47</v>
      </c>
      <c r="F33" s="17">
        <f>SUM(M33,P33,S33,V33,Y33,AB33,AE33,AH33,AK33)</f>
        <v>71.476235039470339</v>
      </c>
      <c r="G33" s="14" t="s">
        <v>55</v>
      </c>
      <c r="H33" s="14" t="str">
        <f>INDEX([2]Stores!$J:$J,MATCH($C:$C,[2]Stores!$A:$A,0))</f>
        <v>Open</v>
      </c>
      <c r="I33" s="14" t="s">
        <v>56</v>
      </c>
      <c r="J33" s="18">
        <v>3043</v>
      </c>
      <c r="K33" s="19">
        <v>87</v>
      </c>
      <c r="L33" s="20">
        <f>IFERROR(IF(N33/M$1&gt;1.5,1.5,N33/M$1),0)</f>
        <v>0.89090909090909098</v>
      </c>
      <c r="M33" s="21">
        <f>L33*M$3*100</f>
        <v>17.81818181818182</v>
      </c>
      <c r="N33" s="22">
        <v>4.9000000000000002E-2</v>
      </c>
      <c r="O33" s="20">
        <f>IFERROR(IF(Q33/P$1&gt;1.5,1.5,Q33/P$1),0)</f>
        <v>0.6875</v>
      </c>
      <c r="P33" s="21">
        <f>O33*P$3*100</f>
        <v>6.8750000000000009</v>
      </c>
      <c r="Q33" s="22">
        <v>1.0999999999999999E-2</v>
      </c>
      <c r="R33" s="20">
        <f>IFERROR(IF(T33/S$1&gt;1.5,1.5,T33/S$1),0)</f>
        <v>0</v>
      </c>
      <c r="S33" s="21">
        <f>R33*S$3*100</f>
        <v>0</v>
      </c>
      <c r="T33" s="22">
        <v>0</v>
      </c>
      <c r="U33" s="20">
        <f>IFERROR(IF(W33/V$1&gt;1.5,1.5,W33/V$1),0)</f>
        <v>1.34</v>
      </c>
      <c r="V33" s="21">
        <f>U33*V$3*100</f>
        <v>13.4</v>
      </c>
      <c r="W33" s="22">
        <v>0.80400000000000005</v>
      </c>
      <c r="X33" s="20">
        <f>IFERROR(IF(Z33/Y$1&gt;1.5,1.5,Z33/Y$1),0)</f>
        <v>0.7</v>
      </c>
      <c r="Y33" s="21">
        <f>X33*Y$3*100</f>
        <v>6.9999999999999991</v>
      </c>
      <c r="Z33" s="22">
        <v>0.35</v>
      </c>
      <c r="AA33" s="20">
        <f>IFERROR(IF(AC33/AB$1&gt;1.5,1.5,AC33/AB$1),0)</f>
        <v>0.7142857142857143</v>
      </c>
      <c r="AB33" s="21">
        <f>AA33*AB$3*100</f>
        <v>7.1428571428571441</v>
      </c>
      <c r="AC33" s="22">
        <v>0.25</v>
      </c>
      <c r="AD33" s="20">
        <f>IFERROR(IF(AF33/AE$1&gt;1.5,1.5,AF33/AE$1),0)</f>
        <v>1.0416666666666667</v>
      </c>
      <c r="AE33" s="21">
        <f>AD33*AE$3*100</f>
        <v>10.416666666666668</v>
      </c>
      <c r="AF33" s="23">
        <v>10</v>
      </c>
      <c r="AG33" s="20">
        <f>IFERROR(IF(AI33/AH$1&gt;1.5,1.5,AI33/AH$1),0)</f>
        <v>0</v>
      </c>
      <c r="AH33" s="21">
        <f>AG33*AH$3*100</f>
        <v>0</v>
      </c>
      <c r="AI33" s="22">
        <v>0</v>
      </c>
      <c r="AJ33" s="20">
        <f>IFERROR(IF(AL33/AK$1&gt;1.5,1.5,AL33/AK$1),0)</f>
        <v>0.88235294117647056</v>
      </c>
      <c r="AK33" s="21">
        <f>AJ33*AK$3*100</f>
        <v>8.8235294117647065</v>
      </c>
      <c r="AL33" s="22">
        <v>0.75</v>
      </c>
      <c r="AM33" s="24"/>
      <c r="AN33" s="25" t="s">
        <v>133</v>
      </c>
      <c r="AO33" s="26" t="s">
        <v>58</v>
      </c>
      <c r="AP33" s="26" t="s">
        <v>87</v>
      </c>
    </row>
    <row r="34" spans="1:42" ht="15.75" x14ac:dyDescent="0.25">
      <c r="A34" s="33">
        <v>29</v>
      </c>
      <c r="B34" s="15"/>
      <c r="C34" s="14" t="s">
        <v>145</v>
      </c>
      <c r="D34" s="16" t="s">
        <v>77</v>
      </c>
      <c r="E34" s="14" t="s">
        <v>47</v>
      </c>
      <c r="F34" s="17">
        <f>SUM(M34,P34,S34,V34,Y34,AB34,AE34,AH34,AK34)</f>
        <v>67.762902979373578</v>
      </c>
      <c r="G34" s="14" t="s">
        <v>55</v>
      </c>
      <c r="H34" s="14" t="str">
        <f>INDEX([2]Stores!$J:$J,MATCH($C:$C,[2]Stores!$A:$A,0))</f>
        <v>Miguelina Burns</v>
      </c>
      <c r="I34" s="14" t="s">
        <v>56</v>
      </c>
      <c r="J34" s="18">
        <v>3840</v>
      </c>
      <c r="K34" s="19">
        <v>120</v>
      </c>
      <c r="L34" s="20">
        <f>IFERROR(IF(N34/M$1&gt;1.5,1.5,N34/M$1),0)</f>
        <v>0.63636363636363646</v>
      </c>
      <c r="M34" s="21">
        <f>L34*M$3*100</f>
        <v>12.727272727272728</v>
      </c>
      <c r="N34" s="22">
        <v>3.5000000000000003E-2</v>
      </c>
      <c r="O34" s="20">
        <f>IFERROR(IF(Q34/P$1&gt;1.5,1.5,Q34/P$1),0)</f>
        <v>0.375</v>
      </c>
      <c r="P34" s="21">
        <f>O34*P$3*100</f>
        <v>3.7500000000000004</v>
      </c>
      <c r="Q34" s="22">
        <v>6.0000000000000001E-3</v>
      </c>
      <c r="R34" s="20">
        <f>IFERROR(IF(T34/S$1&gt;1.5,1.5,T34/S$1),0)</f>
        <v>0</v>
      </c>
      <c r="S34" s="21">
        <f>R34*S$3*100</f>
        <v>0</v>
      </c>
      <c r="T34" s="22">
        <v>0</v>
      </c>
      <c r="U34" s="20">
        <f>IFERROR(IF(W34/V$1&gt;1.5,1.5,W34/V$1),0)</f>
        <v>1.2583333333333333</v>
      </c>
      <c r="V34" s="21">
        <f>U34*V$3*100</f>
        <v>12.583333333333332</v>
      </c>
      <c r="W34" s="22">
        <v>0.755</v>
      </c>
      <c r="X34" s="20">
        <f>IFERROR(IF(Z34/Y$1&gt;1.5,1.5,Z34/Y$1),0)</f>
        <v>0.70599999999999996</v>
      </c>
      <c r="Y34" s="21">
        <f>X34*Y$3*100</f>
        <v>7.06</v>
      </c>
      <c r="Z34" s="22">
        <v>0.35299999999999998</v>
      </c>
      <c r="AA34" s="20">
        <f>IFERROR(IF(AC34/AB$1&gt;1.5,1.5,AC34/AB$1),0)</f>
        <v>1.142857142857143</v>
      </c>
      <c r="AB34" s="21">
        <f>AA34*AB$3*100</f>
        <v>11.428571428571431</v>
      </c>
      <c r="AC34" s="22">
        <v>0.4</v>
      </c>
      <c r="AD34" s="20">
        <f>IFERROR(IF(AF34/AE$1&gt;1.5,1.5,AF34/AE$1),0)</f>
        <v>0.91666666666666674</v>
      </c>
      <c r="AE34" s="21">
        <f>AD34*AE$3*100</f>
        <v>9.1666666666666679</v>
      </c>
      <c r="AF34" s="23">
        <v>8.8000000000000007</v>
      </c>
      <c r="AG34" s="20">
        <f>IFERROR(IF(AI34/AH$1&gt;1.5,1.5,AI34/AH$1),0)</f>
        <v>0</v>
      </c>
      <c r="AH34" s="21">
        <f>AG34*AH$3*100</f>
        <v>0</v>
      </c>
      <c r="AI34" s="22">
        <v>0</v>
      </c>
      <c r="AJ34" s="20">
        <f>IFERROR(IF(AL34/AK$1&gt;1.5,1.5,AL34/AK$1),0)</f>
        <v>1.1047058823529412</v>
      </c>
      <c r="AK34" s="21">
        <f>AJ34*AK$3*100</f>
        <v>11.047058823529413</v>
      </c>
      <c r="AL34" s="22">
        <v>0.93899999999999995</v>
      </c>
      <c r="AM34" s="27"/>
      <c r="AN34" s="28" t="s">
        <v>135</v>
      </c>
      <c r="AO34" s="29" t="s">
        <v>84</v>
      </c>
      <c r="AP34" s="29" t="s">
        <v>79</v>
      </c>
    </row>
    <row r="35" spans="1:42" ht="15.75" x14ac:dyDescent="0.25">
      <c r="A35" s="33">
        <v>30</v>
      </c>
      <c r="B35" s="15"/>
      <c r="C35" s="14" t="s">
        <v>113</v>
      </c>
      <c r="D35" s="16" t="s">
        <v>54</v>
      </c>
      <c r="E35" s="14" t="s">
        <v>47</v>
      </c>
      <c r="F35" s="17">
        <f>SUM(M35,P35,S35,V35,Y35,AB35,AE35,AH35,AK35)</f>
        <v>66.34863986503693</v>
      </c>
      <c r="G35" s="14" t="s">
        <v>55</v>
      </c>
      <c r="H35" s="14" t="str">
        <f>INDEX([2]Stores!$J:$J,MATCH($C:$C,[2]Stores!$A:$A,0))</f>
        <v>Antonio Henriquez</v>
      </c>
      <c r="I35" s="14" t="s">
        <v>155</v>
      </c>
      <c r="J35" s="18">
        <v>2179</v>
      </c>
      <c r="K35" s="19">
        <v>56</v>
      </c>
      <c r="L35" s="20">
        <f>IFERROR(IF(N35/M$1&gt;1.5,1.5,N35/M$1),0)</f>
        <v>0.81818181818181812</v>
      </c>
      <c r="M35" s="21">
        <f>L35*M$3*100</f>
        <v>16.363636363636363</v>
      </c>
      <c r="N35" s="22">
        <v>4.4999999999999998E-2</v>
      </c>
      <c r="O35" s="20">
        <f>IFERROR(IF(Q35/P$1&gt;1.5,1.5,Q35/P$1),0)</f>
        <v>0.4375</v>
      </c>
      <c r="P35" s="21">
        <f>O35*P$3*100</f>
        <v>4.375</v>
      </c>
      <c r="Q35" s="22">
        <v>7.0000000000000001E-3</v>
      </c>
      <c r="R35" s="20">
        <f>IFERROR(IF(T35/S$1&gt;1.5,1.5,T35/S$1),0)</f>
        <v>0</v>
      </c>
      <c r="S35" s="21">
        <f>R35*S$3*100</f>
        <v>0</v>
      </c>
      <c r="T35" s="22">
        <v>0</v>
      </c>
      <c r="U35" s="20">
        <f>IFERROR(IF(W35/V$1&gt;1.5,1.5,W35/V$1),0)</f>
        <v>1.0316666666666667</v>
      </c>
      <c r="V35" s="21">
        <f>U35*V$3*100</f>
        <v>10.316666666666668</v>
      </c>
      <c r="W35" s="22">
        <v>0.61899999999999999</v>
      </c>
      <c r="X35" s="20">
        <f>IFERROR(IF(Z35/Y$1&gt;1.5,1.5,Z35/Y$1),0)</f>
        <v>0.94199999999999995</v>
      </c>
      <c r="Y35" s="21">
        <f>X35*Y$3*100</f>
        <v>9.42</v>
      </c>
      <c r="Z35" s="22">
        <v>0.47099999999999997</v>
      </c>
      <c r="AA35" s="20">
        <f>IFERROR(IF(AC35/AB$1&gt;1.5,1.5,AC35/AB$1),0)</f>
        <v>0.4285714285714286</v>
      </c>
      <c r="AB35" s="21">
        <f>AA35*AB$3*100</f>
        <v>4.2857142857142865</v>
      </c>
      <c r="AC35" s="22">
        <v>0.15</v>
      </c>
      <c r="AD35" s="20">
        <f>IFERROR(IF(AF35/AE$1&gt;1.5,1.5,AF35/AE$1),0)</f>
        <v>0.98229166666666667</v>
      </c>
      <c r="AE35" s="21">
        <f>AD35*AE$3*100</f>
        <v>9.8229166666666679</v>
      </c>
      <c r="AF35" s="23">
        <v>9.43</v>
      </c>
      <c r="AG35" s="20">
        <f>IFERROR(IF(AI35/AH$1&gt;1.5,1.5,AI35/AH$1),0)</f>
        <v>0</v>
      </c>
      <c r="AH35" s="21">
        <f>AG35*AH$3*100</f>
        <v>0</v>
      </c>
      <c r="AI35" s="22">
        <v>0</v>
      </c>
      <c r="AJ35" s="20">
        <f>IFERROR(IF(AL35/AK$1&gt;1.5,1.5,AL35/AK$1),0)</f>
        <v>1.1764705882352942</v>
      </c>
      <c r="AK35" s="21">
        <f>AJ35*AK$3*100</f>
        <v>11.764705882352942</v>
      </c>
      <c r="AL35" s="22">
        <v>1</v>
      </c>
      <c r="AM35" s="24"/>
      <c r="AN35" s="25" t="s">
        <v>137</v>
      </c>
      <c r="AO35" s="26" t="s">
        <v>51</v>
      </c>
      <c r="AP35" s="26" t="s">
        <v>52</v>
      </c>
    </row>
    <row r="36" spans="1:42" ht="15.75" x14ac:dyDescent="0.25">
      <c r="A36" s="33">
        <v>31</v>
      </c>
      <c r="B36" s="15"/>
      <c r="C36" s="14" t="s">
        <v>124</v>
      </c>
      <c r="D36" s="16" t="s">
        <v>54</v>
      </c>
      <c r="E36" s="14" t="s">
        <v>47</v>
      </c>
      <c r="F36" s="17">
        <f>SUM(M36,P36,S36,V36,Y36,AB36,AE36,AH36,AK36)</f>
        <v>66.325636618283681</v>
      </c>
      <c r="G36" s="14" t="s">
        <v>55</v>
      </c>
      <c r="H36" s="14" t="str">
        <f>INDEX([2]Stores!$J:$J,MATCH($C:$C,[2]Stores!$A:$A,0))</f>
        <v>Alfonso Johnson</v>
      </c>
      <c r="I36" s="14" t="s">
        <v>155</v>
      </c>
      <c r="J36" s="18">
        <v>2950</v>
      </c>
      <c r="K36" s="19">
        <v>78</v>
      </c>
      <c r="L36" s="20">
        <f>IFERROR(IF(N36/M$1&gt;1.5,1.5,N36/M$1),0)</f>
        <v>0.52727272727272734</v>
      </c>
      <c r="M36" s="21">
        <f>L36*M$3*100</f>
        <v>10.545454545454547</v>
      </c>
      <c r="N36" s="22">
        <v>2.9000000000000001E-2</v>
      </c>
      <c r="O36" s="20">
        <f>IFERROR(IF(Q36/P$1&gt;1.5,1.5,Q36/P$1),0)</f>
        <v>0.4375</v>
      </c>
      <c r="P36" s="21">
        <f>O36*P$3*100</f>
        <v>4.375</v>
      </c>
      <c r="Q36" s="22">
        <v>7.0000000000000001E-3</v>
      </c>
      <c r="R36" s="20">
        <f>IFERROR(IF(T36/S$1&gt;1.5,1.5,T36/S$1),0)</f>
        <v>0.4</v>
      </c>
      <c r="S36" s="21">
        <f>R36*S$3*100</f>
        <v>4.0000000000000009</v>
      </c>
      <c r="T36" s="22">
        <v>2E-3</v>
      </c>
      <c r="U36" s="20">
        <f>IFERROR(IF(W36/V$1&gt;1.5,1.5,W36/V$1),0)</f>
        <v>1.2966666666666669</v>
      </c>
      <c r="V36" s="21">
        <f>U36*V$3*100</f>
        <v>12.966666666666669</v>
      </c>
      <c r="W36" s="22">
        <v>0.77800000000000002</v>
      </c>
      <c r="X36" s="20">
        <f>IFERROR(IF(Z36/Y$1&gt;1.5,1.5,Z36/Y$1),0)</f>
        <v>0</v>
      </c>
      <c r="Y36" s="21">
        <f>X36*Y$3*100</f>
        <v>0</v>
      </c>
      <c r="Z36" s="22">
        <v>0</v>
      </c>
      <c r="AA36" s="20">
        <f>IFERROR(IF(AC36/AB$1&gt;1.5,1.5,AC36/AB$1),0)</f>
        <v>1.2257142857142858</v>
      </c>
      <c r="AB36" s="21">
        <f>AA36*AB$3*100</f>
        <v>12.257142857142858</v>
      </c>
      <c r="AC36" s="22">
        <v>0.42899999999999999</v>
      </c>
      <c r="AD36" s="20">
        <f>IFERROR(IF(AF36/AE$1&gt;1.5,1.5,AF36/AE$1),0)</f>
        <v>1.0416666666666667</v>
      </c>
      <c r="AE36" s="21">
        <f>AD36*AE$3*100</f>
        <v>10.416666666666668</v>
      </c>
      <c r="AF36" s="23">
        <v>10</v>
      </c>
      <c r="AG36" s="20">
        <f>IFERROR(IF(AI36/AH$1&gt;1.5,1.5,AI36/AH$1),0)</f>
        <v>0</v>
      </c>
      <c r="AH36" s="21">
        <f>AG36*AH$3*100</f>
        <v>0</v>
      </c>
      <c r="AI36" s="22">
        <v>0</v>
      </c>
      <c r="AJ36" s="20">
        <f>IFERROR(IF(AL36/AK$1&gt;1.5,1.5,AL36/AK$1),0)</f>
        <v>1.1764705882352942</v>
      </c>
      <c r="AK36" s="21">
        <f>AJ36*AK$3*100</f>
        <v>11.764705882352942</v>
      </c>
      <c r="AL36" s="22">
        <v>1</v>
      </c>
      <c r="AM36" s="27"/>
      <c r="AN36" s="28" t="s">
        <v>139</v>
      </c>
      <c r="AO36" s="29" t="s">
        <v>75</v>
      </c>
      <c r="AP36" s="29" t="s">
        <v>94</v>
      </c>
    </row>
    <row r="37" spans="1:42" ht="15.75" x14ac:dyDescent="0.25">
      <c r="A37" s="33">
        <v>32</v>
      </c>
      <c r="B37" s="15"/>
      <c r="C37" s="14" t="s">
        <v>136</v>
      </c>
      <c r="D37" s="16" t="s">
        <v>77</v>
      </c>
      <c r="E37" s="14" t="s">
        <v>47</v>
      </c>
      <c r="F37" s="17">
        <f>SUM(M37,P37,S37,V37,Y37,AB37,AE37,AH37,AK37)</f>
        <v>65.504866946778705</v>
      </c>
      <c r="G37" s="14" t="s">
        <v>55</v>
      </c>
      <c r="H37" s="14" t="str">
        <f>INDEX([2]Stores!$J:$J,MATCH($C:$C,[2]Stores!$A:$A,0))</f>
        <v>Bill Sheets</v>
      </c>
      <c r="I37" s="14" t="s">
        <v>56</v>
      </c>
      <c r="J37" s="18">
        <v>3670</v>
      </c>
      <c r="K37" s="19">
        <v>114</v>
      </c>
      <c r="L37" s="20">
        <f>IFERROR(IF(N37/M$1&gt;1.5,1.5,N37/M$1),0)</f>
        <v>1</v>
      </c>
      <c r="M37" s="21">
        <f>L37*M$3*100</f>
        <v>20</v>
      </c>
      <c r="N37" s="22">
        <v>5.5E-2</v>
      </c>
      <c r="O37" s="20">
        <f>IFERROR(IF(Q37/P$1&gt;1.5,1.5,Q37/P$1),0)</f>
        <v>0.5625</v>
      </c>
      <c r="P37" s="21">
        <f>O37*P$3*100</f>
        <v>5.625</v>
      </c>
      <c r="Q37" s="22">
        <v>8.9999999999999993E-3</v>
      </c>
      <c r="R37" s="20">
        <f>IFERROR(IF(T37/S$1&gt;1.5,1.5,T37/S$1),0)</f>
        <v>0</v>
      </c>
      <c r="S37" s="21">
        <f>R37*S$3*100</f>
        <v>0</v>
      </c>
      <c r="T37" s="22">
        <v>0</v>
      </c>
      <c r="U37" s="20">
        <f>IFERROR(IF(W37/V$1&gt;1.5,1.5,W37/V$1),0)</f>
        <v>0.90166666666666673</v>
      </c>
      <c r="V37" s="21">
        <f>U37*V$3*100</f>
        <v>9.0166666666666675</v>
      </c>
      <c r="W37" s="22">
        <v>0.54100000000000004</v>
      </c>
      <c r="X37" s="20">
        <f>IFERROR(IF(Z37/Y$1&gt;1.5,1.5,Z37/Y$1),0)</f>
        <v>0.88</v>
      </c>
      <c r="Y37" s="21">
        <f>X37*Y$3*100</f>
        <v>8.8000000000000007</v>
      </c>
      <c r="Z37" s="22">
        <v>0.44</v>
      </c>
      <c r="AA37" s="20">
        <f>IFERROR(IF(AC37/AB$1&gt;1.5,1.5,AC37/AB$1),0)</f>
        <v>0.91428571428571437</v>
      </c>
      <c r="AB37" s="21">
        <f>AA37*AB$3*100</f>
        <v>9.1428571428571441</v>
      </c>
      <c r="AC37" s="22">
        <v>0.32</v>
      </c>
      <c r="AD37" s="20">
        <f>IFERROR(IF(AF37/AE$1&gt;1.5,1.5,AF37/AE$1),0)</f>
        <v>0.99791666666666667</v>
      </c>
      <c r="AE37" s="21">
        <f>AD37*AE$3*100</f>
        <v>9.9791666666666661</v>
      </c>
      <c r="AF37" s="23">
        <v>9.58</v>
      </c>
      <c r="AG37" s="20">
        <f>IFERROR(IF(AI37/AH$1&gt;1.5,1.5,AI37/AH$1),0)</f>
        <v>0</v>
      </c>
      <c r="AH37" s="21">
        <f>AG37*AH$3*100</f>
        <v>0</v>
      </c>
      <c r="AI37" s="22">
        <v>0</v>
      </c>
      <c r="AJ37" s="20">
        <f>IFERROR(IF(AL37/AK$1&gt;1.5,1.5,AL37/AK$1),0)</f>
        <v>0.29411764705882354</v>
      </c>
      <c r="AK37" s="21">
        <f>AJ37*AK$3*100</f>
        <v>2.9411764705882355</v>
      </c>
      <c r="AL37" s="22">
        <v>0.25</v>
      </c>
      <c r="AM37" s="27"/>
      <c r="AN37" s="28" t="s">
        <v>127</v>
      </c>
      <c r="AO37" s="29" t="s">
        <v>64</v>
      </c>
      <c r="AP37" s="29" t="s">
        <v>87</v>
      </c>
    </row>
    <row r="38" spans="1:42" ht="15.75" x14ac:dyDescent="0.25">
      <c r="A38" s="33">
        <v>33</v>
      </c>
      <c r="B38" s="15"/>
      <c r="C38" s="14" t="s">
        <v>143</v>
      </c>
      <c r="D38" s="16" t="s">
        <v>54</v>
      </c>
      <c r="E38" s="14" t="s">
        <v>47</v>
      </c>
      <c r="F38" s="17">
        <f>SUM(M38,P38,S38,V38,Y38,AB38,AE38,AH38,AK38)</f>
        <v>63.554402852049918</v>
      </c>
      <c r="G38" s="14" t="s">
        <v>55</v>
      </c>
      <c r="H38" s="14" t="str">
        <f>INDEX([2]Stores!$J:$J,MATCH($C:$C,[2]Stores!$A:$A,0))</f>
        <v>Luis Cruz</v>
      </c>
      <c r="I38" s="14" t="s">
        <v>155</v>
      </c>
      <c r="J38" s="18">
        <v>2744</v>
      </c>
      <c r="K38" s="19">
        <v>75</v>
      </c>
      <c r="L38" s="20">
        <f>IFERROR(IF(N38/M$1&gt;1.5,1.5,N38/M$1),0)</f>
        <v>0.98181818181818181</v>
      </c>
      <c r="M38" s="21">
        <f>L38*M$3*100</f>
        <v>19.636363636363637</v>
      </c>
      <c r="N38" s="22">
        <v>5.3999999999999999E-2</v>
      </c>
      <c r="O38" s="20">
        <f>IFERROR(IF(Q38/P$1&gt;1.5,1.5,Q38/P$1),0)</f>
        <v>0</v>
      </c>
      <c r="P38" s="21">
        <f>O38*P$3*100</f>
        <v>0</v>
      </c>
      <c r="Q38" s="22">
        <v>0</v>
      </c>
      <c r="R38" s="20">
        <f>IFERROR(IF(T38/S$1&gt;1.5,1.5,T38/S$1),0)</f>
        <v>0</v>
      </c>
      <c r="S38" s="21">
        <f>R38*S$3*100</f>
        <v>0</v>
      </c>
      <c r="T38" s="22">
        <v>0</v>
      </c>
      <c r="U38" s="20">
        <f>IFERROR(IF(W38/V$1&gt;1.5,1.5,W38/V$1),0)</f>
        <v>1.0316666666666667</v>
      </c>
      <c r="V38" s="21">
        <f>U38*V$3*100</f>
        <v>10.316666666666668</v>
      </c>
      <c r="W38" s="22">
        <v>0.61899999999999999</v>
      </c>
      <c r="X38" s="20">
        <f>IFERROR(IF(Z38/Y$1&gt;1.5,1.5,Z38/Y$1),0)</f>
        <v>1.1419999999999999</v>
      </c>
      <c r="Y38" s="21">
        <f>X38*Y$3*100</f>
        <v>11.42</v>
      </c>
      <c r="Z38" s="22">
        <v>0.57099999999999995</v>
      </c>
      <c r="AA38" s="20">
        <f>IFERROR(IF(AC38/AB$1&gt;1.5,1.5,AC38/AB$1),0)</f>
        <v>0</v>
      </c>
      <c r="AB38" s="21">
        <f>AA38*AB$3*100</f>
        <v>0</v>
      </c>
      <c r="AC38" s="22">
        <v>0</v>
      </c>
      <c r="AD38" s="20">
        <f>IFERROR(IF(AF38/AE$1&gt;1.5,1.5,AF38/AE$1),0)</f>
        <v>1.0416666666666667</v>
      </c>
      <c r="AE38" s="21">
        <f>AD38*AE$3*100</f>
        <v>10.416666666666668</v>
      </c>
      <c r="AF38" s="23">
        <v>10</v>
      </c>
      <c r="AG38" s="20">
        <f>IFERROR(IF(AI38/AH$1&gt;1.5,1.5,AI38/AH$1),0)</f>
        <v>0</v>
      </c>
      <c r="AH38" s="21">
        <f>AG38*AH$3*100</f>
        <v>0</v>
      </c>
      <c r="AI38" s="22" t="s">
        <v>62</v>
      </c>
      <c r="AJ38" s="20">
        <f>IFERROR(IF(AL38/AK$1&gt;1.5,1.5,AL38/AK$1),0)</f>
        <v>1.1764705882352942</v>
      </c>
      <c r="AK38" s="21">
        <f>AJ38*AK$3*100</f>
        <v>11.764705882352942</v>
      </c>
      <c r="AL38" s="22">
        <v>1</v>
      </c>
      <c r="AM38" s="24"/>
      <c r="AN38" s="25" t="s">
        <v>141</v>
      </c>
      <c r="AO38" s="26" t="s">
        <v>142</v>
      </c>
      <c r="AP38" s="26" t="s">
        <v>59</v>
      </c>
    </row>
    <row r="39" spans="1:42" ht="15.75" x14ac:dyDescent="0.25">
      <c r="A39" s="33">
        <v>34</v>
      </c>
      <c r="B39" s="15"/>
      <c r="C39" s="14" t="s">
        <v>147</v>
      </c>
      <c r="D39" s="16" t="s">
        <v>54</v>
      </c>
      <c r="E39" s="14" t="s">
        <v>47</v>
      </c>
      <c r="F39" s="17">
        <f>SUM(M39,P39,S39,V39,Y39,AB39,AE39,AH39,AK39)</f>
        <v>60.590421122994655</v>
      </c>
      <c r="G39" s="14" t="s">
        <v>55</v>
      </c>
      <c r="H39" s="14" t="str">
        <f>INDEX([2]Stores!$J:$J,MATCH($C:$C,[2]Stores!$A:$A,0))</f>
        <v>Sofia Hassan</v>
      </c>
      <c r="I39" s="14" t="s">
        <v>89</v>
      </c>
      <c r="J39" s="18">
        <v>3484</v>
      </c>
      <c r="K39" s="19">
        <v>105</v>
      </c>
      <c r="L39" s="20">
        <f>IFERROR(IF(N39/M$1&gt;1.5,1.5,N39/M$1),0)</f>
        <v>0.90909090909090917</v>
      </c>
      <c r="M39" s="21">
        <f>L39*M$3*100</f>
        <v>18.181818181818183</v>
      </c>
      <c r="N39" s="22">
        <v>0.05</v>
      </c>
      <c r="O39" s="20">
        <f>IFERROR(IF(Q39/P$1&gt;1.5,1.5,Q39/P$1),0)</f>
        <v>0.125</v>
      </c>
      <c r="P39" s="21">
        <f>O39*P$3*100</f>
        <v>1.25</v>
      </c>
      <c r="Q39" s="22">
        <v>2E-3</v>
      </c>
      <c r="R39" s="20">
        <f>IFERROR(IF(T39/S$1&gt;1.5,1.5,T39/S$1),0)</f>
        <v>0.4</v>
      </c>
      <c r="S39" s="21">
        <f>R39*S$3*100</f>
        <v>4.0000000000000009</v>
      </c>
      <c r="T39" s="22">
        <v>2E-3</v>
      </c>
      <c r="U39" s="20">
        <f>IFERROR(IF(W39/V$1&gt;1.5,1.5,W39/V$1),0)</f>
        <v>0.23833333333333331</v>
      </c>
      <c r="V39" s="21">
        <f>U39*V$3*100</f>
        <v>2.3833333333333333</v>
      </c>
      <c r="W39" s="22">
        <v>0.14299999999999999</v>
      </c>
      <c r="X39" s="20">
        <f>IFERROR(IF(Z39/Y$1&gt;1.5,1.5,Z39/Y$1),0)</f>
        <v>0.222</v>
      </c>
      <c r="Y39" s="21">
        <f>X39*Y$3*100</f>
        <v>2.2200000000000002</v>
      </c>
      <c r="Z39" s="22">
        <v>0.111</v>
      </c>
      <c r="AA39" s="20">
        <f>IFERROR(IF(AC39/AB$1&gt;1.5,1.5,AC39/AB$1),0)</f>
        <v>1.5</v>
      </c>
      <c r="AB39" s="21">
        <f>AA39*AB$3*100</f>
        <v>15.000000000000002</v>
      </c>
      <c r="AC39" s="22">
        <v>0.55600000000000005</v>
      </c>
      <c r="AD39" s="20">
        <f>IFERROR(IF(AF39/AE$1&gt;1.5,1.5,AF39/AE$1),0)</f>
        <v>1.0072916666666667</v>
      </c>
      <c r="AE39" s="21">
        <f>AD39*AE$3*100</f>
        <v>10.072916666666668</v>
      </c>
      <c r="AF39" s="23">
        <v>9.67</v>
      </c>
      <c r="AG39" s="20">
        <f>IFERROR(IF(AI39/AH$1&gt;1.5,1.5,AI39/AH$1),0)</f>
        <v>0</v>
      </c>
      <c r="AH39" s="21">
        <f>AG39*AH$3*100</f>
        <v>0</v>
      </c>
      <c r="AI39" s="22" t="s">
        <v>62</v>
      </c>
      <c r="AJ39" s="20">
        <f>IFERROR(IF(AL39/AK$1&gt;1.5,1.5,AL39/AK$1),0)</f>
        <v>0.74823529411764711</v>
      </c>
      <c r="AK39" s="21">
        <f>AJ39*AK$3*100</f>
        <v>7.4823529411764715</v>
      </c>
      <c r="AL39" s="22">
        <v>0.63600000000000001</v>
      </c>
      <c r="AM39" s="27"/>
      <c r="AN39" s="28" t="s">
        <v>144</v>
      </c>
      <c r="AO39" s="29" t="s">
        <v>64</v>
      </c>
      <c r="AP39" s="29" t="s">
        <v>59</v>
      </c>
    </row>
    <row r="40" spans="1:42" ht="15.75" x14ac:dyDescent="0.25">
      <c r="A40" s="33">
        <v>35</v>
      </c>
      <c r="B40" s="15"/>
      <c r="C40" s="14" t="s">
        <v>132</v>
      </c>
      <c r="D40" s="16" t="s">
        <v>77</v>
      </c>
      <c r="E40" s="14" t="s">
        <v>47</v>
      </c>
      <c r="F40" s="17">
        <f>SUM(M40,P40,S40,V40,Y40,AB40,AE40,AH40,AK40)</f>
        <v>57.156372549019608</v>
      </c>
      <c r="G40" s="14" t="s">
        <v>55</v>
      </c>
      <c r="H40" s="14" t="str">
        <f>INDEX([2]Stores!$J:$J,MATCH($C:$C,[2]Stores!$A:$A,0))</f>
        <v>Anastasia Keerman</v>
      </c>
      <c r="I40" s="14" t="s">
        <v>56</v>
      </c>
      <c r="J40" s="18">
        <v>3576</v>
      </c>
      <c r="K40" s="19">
        <v>109</v>
      </c>
      <c r="L40" s="20">
        <f>IFERROR(IF(N40/M$1&gt;1.5,1.5,N40/M$1),0)</f>
        <v>0.39999999999999997</v>
      </c>
      <c r="M40" s="21">
        <f>L40*M$3*100</f>
        <v>8</v>
      </c>
      <c r="N40" s="22">
        <v>2.1999999999999999E-2</v>
      </c>
      <c r="O40" s="20">
        <f>IFERROR(IF(Q40/P$1&gt;1.5,1.5,Q40/P$1),0)</f>
        <v>0.4375</v>
      </c>
      <c r="P40" s="21">
        <f>O40*P$3*100</f>
        <v>4.375</v>
      </c>
      <c r="Q40" s="22">
        <v>7.0000000000000001E-3</v>
      </c>
      <c r="R40" s="20">
        <f>IFERROR(IF(T40/S$1&gt;1.5,1.5,T40/S$1),0)</f>
        <v>0</v>
      </c>
      <c r="S40" s="21">
        <f>R40*S$3*100</f>
        <v>0</v>
      </c>
      <c r="T40" s="22">
        <v>0</v>
      </c>
      <c r="U40" s="20">
        <f>IFERROR(IF(W40/V$1&gt;1.5,1.5,W40/V$1),0)</f>
        <v>0.80166666666666664</v>
      </c>
      <c r="V40" s="21">
        <f>U40*V$3*100</f>
        <v>8.0166666666666657</v>
      </c>
      <c r="W40" s="22">
        <v>0.48099999999999998</v>
      </c>
      <c r="X40" s="20">
        <f>IFERROR(IF(Z40/Y$1&gt;1.5,1.5,Z40/Y$1),0)</f>
        <v>1.5</v>
      </c>
      <c r="Y40" s="21">
        <f>X40*Y$3*100</f>
        <v>15.000000000000002</v>
      </c>
      <c r="Z40" s="22">
        <v>1</v>
      </c>
      <c r="AA40" s="20">
        <f>IFERROR(IF(AC40/AB$1&gt;1.5,1.5,AC40/AB$1),0)</f>
        <v>0</v>
      </c>
      <c r="AB40" s="21">
        <f>AA40*AB$3*100</f>
        <v>0</v>
      </c>
      <c r="AC40" s="22">
        <v>0</v>
      </c>
      <c r="AD40" s="20">
        <f>IFERROR(IF(AF40/AE$1&gt;1.5,1.5,AF40/AE$1),0)</f>
        <v>1</v>
      </c>
      <c r="AE40" s="21">
        <f>AD40*AE$3*100</f>
        <v>10</v>
      </c>
      <c r="AF40" s="23">
        <v>9.6</v>
      </c>
      <c r="AG40" s="20">
        <f>IFERROR(IF(AI40/AH$1&gt;1.5,1.5,AI40/AH$1),0)</f>
        <v>0</v>
      </c>
      <c r="AH40" s="21">
        <f>AG40*AH$3*100</f>
        <v>0</v>
      </c>
      <c r="AI40" s="22">
        <v>0</v>
      </c>
      <c r="AJ40" s="20">
        <f>IFERROR(IF(AL40/AK$1&gt;1.5,1.5,AL40/AK$1),0)</f>
        <v>1.1764705882352942</v>
      </c>
      <c r="AK40" s="21">
        <f>AJ40*AK$3*100</f>
        <v>11.764705882352942</v>
      </c>
      <c r="AL40" s="22">
        <v>1</v>
      </c>
      <c r="AM40" s="24"/>
      <c r="AN40" s="25" t="s">
        <v>146</v>
      </c>
      <c r="AO40" s="26" t="s">
        <v>64</v>
      </c>
      <c r="AP40" s="26" t="s">
        <v>59</v>
      </c>
    </row>
    <row r="41" spans="1:42" ht="15.75" x14ac:dyDescent="0.25">
      <c r="A41" s="33">
        <v>36</v>
      </c>
      <c r="B41" s="15"/>
      <c r="C41" s="14" t="s">
        <v>151</v>
      </c>
      <c r="D41" s="16" t="s">
        <v>54</v>
      </c>
      <c r="E41" s="14" t="s">
        <v>47</v>
      </c>
      <c r="F41" s="17">
        <f>SUM(M41,P41,S41,V41,Y41,AB41,AE41,AH41,AK41)</f>
        <v>56.287662337662347</v>
      </c>
      <c r="G41" s="14" t="s">
        <v>55</v>
      </c>
      <c r="H41" s="14" t="str">
        <f>INDEX([2]Stores!$J:$J,MATCH($C:$C,[2]Stores!$A:$A,0))</f>
        <v>Gina Singh</v>
      </c>
      <c r="I41" s="14" t="s">
        <v>89</v>
      </c>
      <c r="J41" s="18">
        <v>4005</v>
      </c>
      <c r="K41" s="19">
        <v>131</v>
      </c>
      <c r="L41" s="20">
        <f>IFERROR(IF(N41/M$1&gt;1.5,1.5,N41/M$1),0)</f>
        <v>0.34545454545454546</v>
      </c>
      <c r="M41" s="21">
        <f>L41*M$3*100</f>
        <v>6.9090909090909092</v>
      </c>
      <c r="N41" s="22">
        <v>1.9E-2</v>
      </c>
      <c r="O41" s="20">
        <f>IFERROR(IF(Q41/P$1&gt;1.5,1.5,Q41/P$1),0)</f>
        <v>0.4375</v>
      </c>
      <c r="P41" s="21">
        <f>O41*P$3*100</f>
        <v>4.375</v>
      </c>
      <c r="Q41" s="22">
        <v>7.0000000000000001E-3</v>
      </c>
      <c r="R41" s="20">
        <f>IFERROR(IF(T41/S$1&gt;1.5,1.5,T41/S$1),0)</f>
        <v>1</v>
      </c>
      <c r="S41" s="21">
        <f>R41*S$3*100</f>
        <v>10</v>
      </c>
      <c r="T41" s="22">
        <v>5.0000000000000001E-3</v>
      </c>
      <c r="U41" s="20">
        <f>IFERROR(IF(W41/V$1&gt;1.5,1.5,W41/V$1),0)</f>
        <v>0.86166666666666669</v>
      </c>
      <c r="V41" s="21">
        <f>U41*V$3*100</f>
        <v>8.6166666666666671</v>
      </c>
      <c r="W41" s="22">
        <v>0.51700000000000002</v>
      </c>
      <c r="X41" s="20">
        <f>IFERROR(IF(Z41/Y$1&gt;1.5,1.5,Z41/Y$1),0)</f>
        <v>0.5</v>
      </c>
      <c r="Y41" s="21">
        <f>X41*Y$3*100</f>
        <v>5</v>
      </c>
      <c r="Z41" s="22">
        <v>0.25</v>
      </c>
      <c r="AA41" s="20">
        <f>IFERROR(IF(AC41/AB$1&gt;1.5,1.5,AC41/AB$1),0)</f>
        <v>1.142857142857143</v>
      </c>
      <c r="AB41" s="21">
        <f>AA41*AB$3*100</f>
        <v>11.428571428571431</v>
      </c>
      <c r="AC41" s="22">
        <v>0.4</v>
      </c>
      <c r="AD41" s="20">
        <f>IFERROR(IF(AF41/AE$1&gt;1.5,1.5,AF41/AE$1),0)</f>
        <v>0.99583333333333346</v>
      </c>
      <c r="AE41" s="21">
        <f>AD41*AE$3*100</f>
        <v>9.9583333333333357</v>
      </c>
      <c r="AF41" s="23">
        <v>9.56</v>
      </c>
      <c r="AG41" s="20">
        <f>IFERROR(IF(AI41/AH$1&gt;1.5,1.5,AI41/AH$1),0)</f>
        <v>0</v>
      </c>
      <c r="AH41" s="21">
        <f>AG41*AH$3*100</f>
        <v>0</v>
      </c>
      <c r="AI41" s="22" t="s">
        <v>62</v>
      </c>
      <c r="AJ41" s="20">
        <f>IFERROR(IF(AL41/AK$1&gt;1.5,1.5,AL41/AK$1),0)</f>
        <v>0</v>
      </c>
      <c r="AK41" s="21">
        <f>AJ41*AK$3*100</f>
        <v>0</v>
      </c>
      <c r="AL41" s="22" t="s">
        <v>62</v>
      </c>
      <c r="AM41" s="27"/>
      <c r="AN41" s="28" t="s">
        <v>148</v>
      </c>
      <c r="AO41" s="29" t="s">
        <v>68</v>
      </c>
      <c r="AP41" s="29" t="s">
        <v>52</v>
      </c>
    </row>
    <row r="42" spans="1:42" ht="15.75" x14ac:dyDescent="0.25">
      <c r="A42" s="33">
        <v>37</v>
      </c>
      <c r="B42" s="15"/>
      <c r="C42" s="14" t="s">
        <v>149</v>
      </c>
      <c r="D42" s="16" t="s">
        <v>54</v>
      </c>
      <c r="E42" s="14" t="s">
        <v>47</v>
      </c>
      <c r="F42" s="17">
        <f>SUM(M42,P42,S42,V42,Y42,AB42,AE42,AH42,AK42)</f>
        <v>42.351610644257704</v>
      </c>
      <c r="G42" s="14" t="s">
        <v>55</v>
      </c>
      <c r="H42" s="14" t="str">
        <f>INDEX([2]Stores!$J:$J,MATCH($C:$C,[2]Stores!$A:$A,0))</f>
        <v>Open</v>
      </c>
      <c r="I42" s="14" t="s">
        <v>155</v>
      </c>
      <c r="J42" s="18">
        <v>931</v>
      </c>
      <c r="K42" s="19">
        <v>23</v>
      </c>
      <c r="L42" s="20">
        <f>IFERROR(IF(N42/M$1&gt;1.5,1.5,N42/M$1),0)</f>
        <v>0</v>
      </c>
      <c r="M42" s="21">
        <f>L42*M$3*100</f>
        <v>0</v>
      </c>
      <c r="N42" s="22" t="s">
        <v>62</v>
      </c>
      <c r="O42" s="20">
        <f>IFERROR(IF(Q42/P$1&gt;1.5,1.5,Q42/P$1),0)</f>
        <v>0</v>
      </c>
      <c r="P42" s="21">
        <f>O42*P$3*100</f>
        <v>0</v>
      </c>
      <c r="Q42" s="22" t="s">
        <v>62</v>
      </c>
      <c r="R42" s="20">
        <f>IFERROR(IF(T42/S$1&gt;1.5,1.5,T42/S$1),0)</f>
        <v>0</v>
      </c>
      <c r="S42" s="21">
        <f>R42*S$3*100</f>
        <v>0</v>
      </c>
      <c r="T42" s="22" t="s">
        <v>62</v>
      </c>
      <c r="U42" s="20">
        <f>IFERROR(IF(W42/V$1&gt;1.5,1.5,W42/V$1),0)</f>
        <v>1.1183333333333334</v>
      </c>
      <c r="V42" s="21">
        <f>U42*V$3*100</f>
        <v>11.183333333333334</v>
      </c>
      <c r="W42" s="22">
        <v>0.67100000000000004</v>
      </c>
      <c r="X42" s="20">
        <f>IFERROR(IF(Z42/Y$1&gt;1.5,1.5,Z42/Y$1),0)</f>
        <v>0.8</v>
      </c>
      <c r="Y42" s="21">
        <f>X42*Y$3*100</f>
        <v>8.0000000000000018</v>
      </c>
      <c r="Z42" s="22">
        <v>0.4</v>
      </c>
      <c r="AA42" s="20">
        <f>IFERROR(IF(AC42/AB$1&gt;1.5,1.5,AC42/AB$1),0)</f>
        <v>0.20285714285714285</v>
      </c>
      <c r="AB42" s="21">
        <f>AA42*AB$3*100</f>
        <v>2.0285714285714285</v>
      </c>
      <c r="AC42" s="22">
        <v>7.0999999999999994E-2</v>
      </c>
      <c r="AD42" s="20">
        <f>IFERROR(IF(AF42/AE$1&gt;1.5,1.5,AF42/AE$1),0)</f>
        <v>0.9375</v>
      </c>
      <c r="AE42" s="21">
        <f>AD42*AE$3*100</f>
        <v>9.375</v>
      </c>
      <c r="AF42" s="23">
        <v>9</v>
      </c>
      <c r="AG42" s="20">
        <f>IFERROR(IF(AI42/AH$1&gt;1.5,1.5,AI42/AH$1),0)</f>
        <v>0</v>
      </c>
      <c r="AH42" s="21">
        <f>AG42*AH$3*100</f>
        <v>0</v>
      </c>
      <c r="AI42" s="22" t="s">
        <v>62</v>
      </c>
      <c r="AJ42" s="20">
        <f>IFERROR(IF(AL42/AK$1&gt;1.5,1.5,AL42/AK$1),0)</f>
        <v>1.1764705882352942</v>
      </c>
      <c r="AK42" s="21">
        <f>AJ42*AK$3*100</f>
        <v>11.764705882352942</v>
      </c>
      <c r="AL42" s="22">
        <v>1</v>
      </c>
      <c r="AM42" s="24"/>
      <c r="AN42" s="25" t="s">
        <v>150</v>
      </c>
      <c r="AO42" s="26" t="s">
        <v>51</v>
      </c>
      <c r="AP42" s="26" t="s">
        <v>52</v>
      </c>
    </row>
  </sheetData>
  <autoFilter ref="C5:AP42" xr:uid="{73F14FFE-CB0E-4F89-9135-66F019B17115}"/>
  <sortState xmlns:xlrd2="http://schemas.microsoft.com/office/spreadsheetml/2017/richdata2" ref="C6:AP42">
    <sortCondition descending="1" ref="F6:F42"/>
  </sortState>
  <mergeCells count="33">
    <mergeCell ref="V1:W1"/>
    <mergeCell ref="C1:I2"/>
    <mergeCell ref="J1:K1"/>
    <mergeCell ref="M1:N1"/>
    <mergeCell ref="P1:Q1"/>
    <mergeCell ref="S1:T1"/>
    <mergeCell ref="J2:K2"/>
    <mergeCell ref="M2:N2"/>
    <mergeCell ref="P2:Q2"/>
    <mergeCell ref="S2:T2"/>
    <mergeCell ref="V2:W2"/>
    <mergeCell ref="Y1:Z1"/>
    <mergeCell ref="AB1:AC1"/>
    <mergeCell ref="AE1:AF1"/>
    <mergeCell ref="AH1:AI1"/>
    <mergeCell ref="AK1:AL1"/>
    <mergeCell ref="C3:D3"/>
    <mergeCell ref="E3:I3"/>
    <mergeCell ref="J3:K3"/>
    <mergeCell ref="M3:N3"/>
    <mergeCell ref="P3:Q3"/>
    <mergeCell ref="Y2:Z2"/>
    <mergeCell ref="AB2:AC2"/>
    <mergeCell ref="AE2:AF2"/>
    <mergeCell ref="AH2:AI2"/>
    <mergeCell ref="AK2:AL2"/>
    <mergeCell ref="AK3:AL3"/>
    <mergeCell ref="S3:T3"/>
    <mergeCell ref="V3:W3"/>
    <mergeCell ref="Y3:Z3"/>
    <mergeCell ref="AB3:AC3"/>
    <mergeCell ref="AE3:AF3"/>
    <mergeCell ref="AH3:AI3"/>
  </mergeCells>
  <conditionalFormatting sqref="N6:N42 Q6:Q42 T6:T42 W6:W42 Z6:Z42 AC6:AC42 AF6:AF42 AI6:AI42 AL6:AL42">
    <cfRule type="containsBlanks" dxfId="15" priority="27">
      <formula>LEN(TRIM(N6))=0</formula>
    </cfRule>
  </conditionalFormatting>
  <conditionalFormatting sqref="N6:N42">
    <cfRule type="colorScale" priority="1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Q6:Q42">
    <cfRule type="colorScale" priority="225">
      <colorScale>
        <cfvo type="min"/>
        <cfvo type="num" val="1.5990000000000001E-2"/>
        <cfvo type="num" val="1.6E-2"/>
        <color rgb="FFF8696B"/>
        <color rgb="FFFCFCFF"/>
        <color rgb="FF63BE7B"/>
      </colorScale>
    </cfRule>
  </conditionalFormatting>
  <conditionalFormatting sqref="T6:T42">
    <cfRule type="colorScale" priority="227">
      <colorScale>
        <cfvo type="min"/>
        <cfvo type="num" val="4.9899999999999996E-3"/>
        <cfvo type="num" val="5.0000000000000001E-3"/>
        <color rgb="FFF8696B"/>
        <color rgb="FFFCFCFF"/>
        <color rgb="FF63BE7B"/>
      </colorScale>
    </cfRule>
  </conditionalFormatting>
  <conditionalFormatting sqref="W6:W42">
    <cfRule type="colorScale" priority="229">
      <colorScale>
        <cfvo type="min"/>
        <cfvo type="num" val="0.59989999999999999"/>
        <cfvo type="num" val="0.6"/>
        <color rgb="FFF8696B"/>
        <color rgb="FFFCFCFF"/>
        <color rgb="FF63BE7B"/>
      </colorScale>
    </cfRule>
  </conditionalFormatting>
  <conditionalFormatting sqref="Z6:Z42">
    <cfRule type="colorScale" priority="231">
      <colorScale>
        <cfvo type="min"/>
        <cfvo type="num" val="0.49998999999999999"/>
        <cfvo type="num" val="0.5"/>
        <color rgb="FFF8696B"/>
        <color rgb="FFFCFCFF"/>
        <color rgb="FF63BE7B"/>
      </colorScale>
    </cfRule>
  </conditionalFormatting>
  <conditionalFormatting sqref="AC6:AC42">
    <cfRule type="colorScale" priority="233">
      <colorScale>
        <cfvo type="min"/>
        <cfvo type="num" val="0.34999000000000002"/>
        <cfvo type="num" val="0.35"/>
        <color rgb="FFF8696B"/>
        <color rgb="FFFCFCFF"/>
        <color rgb="FF63BE7B"/>
      </colorScale>
    </cfRule>
  </conditionalFormatting>
  <conditionalFormatting sqref="AF6:AF42">
    <cfRule type="colorScale" priority="235">
      <colorScale>
        <cfvo type="min"/>
        <cfvo type="num" val="9.5998999999999999"/>
        <cfvo type="num" val="9.6"/>
        <color rgb="FFF8696B"/>
        <color rgb="FFFCFCFF"/>
        <color rgb="FF63BE7B"/>
      </colorScale>
    </cfRule>
  </conditionalFormatting>
  <conditionalFormatting sqref="AI6:AI42">
    <cfRule type="colorScale" priority="237">
      <colorScale>
        <cfvo type="min"/>
        <cfvo type="num" val="0.19989999999999999"/>
        <cfvo type="num" val="0.2"/>
        <color rgb="FFF8696B"/>
        <color rgb="FFFCFCFF"/>
        <color rgb="FF63BE7B"/>
      </colorScale>
    </cfRule>
  </conditionalFormatting>
  <conditionalFormatting sqref="AL6:AL42">
    <cfRule type="colorScale" priority="239">
      <colorScale>
        <cfvo type="min"/>
        <cfvo type="num" val="0.84999000000000002"/>
        <cfvo type="num" val="0.8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351A-810C-4AF7-9B89-E0B2C7F35DA6}">
  <dimension ref="A1:AE11"/>
  <sheetViews>
    <sheetView topLeftCell="A5" workbookViewId="0">
      <selection activeCell="A5" sqref="A5"/>
    </sheetView>
  </sheetViews>
  <sheetFormatPr defaultRowHeight="15" x14ac:dyDescent="0.25"/>
  <cols>
    <col min="1" max="1" width="10.42578125" customWidth="1"/>
    <col min="2" max="2" width="0" hidden="1" customWidth="1"/>
    <col min="3" max="3" width="16.85546875" bestFit="1" customWidth="1"/>
    <col min="4" max="4" width="10.42578125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  <col min="17" max="17" width="0" hidden="1" customWidth="1"/>
    <col min="20" max="20" width="0" hidden="1" customWidth="1"/>
    <col min="23" max="23" width="0" hidden="1" customWidth="1"/>
    <col min="26" max="26" width="0" hidden="1" customWidth="1"/>
    <col min="29" max="29" width="0" hidden="1" customWidth="1"/>
  </cols>
  <sheetData>
    <row r="1" spans="1:31" ht="15.75" hidden="1" x14ac:dyDescent="0.25">
      <c r="E1" s="1"/>
      <c r="F1" s="48">
        <v>5.5E-2</v>
      </c>
      <c r="G1" s="48"/>
      <c r="H1" s="1"/>
      <c r="I1" s="48">
        <v>1.6E-2</v>
      </c>
      <c r="J1" s="48"/>
      <c r="K1" s="1"/>
      <c r="L1" s="48">
        <v>5.0000000000000001E-3</v>
      </c>
      <c r="M1" s="48"/>
      <c r="N1" s="1"/>
      <c r="O1" s="48">
        <v>0.6</v>
      </c>
      <c r="P1" s="48"/>
      <c r="Q1" s="1"/>
      <c r="R1" s="48">
        <v>0.5</v>
      </c>
      <c r="S1" s="48"/>
      <c r="T1" s="2"/>
      <c r="U1" s="48">
        <v>0.35</v>
      </c>
      <c r="V1" s="48"/>
      <c r="W1" s="1"/>
      <c r="X1" s="49">
        <v>9.6</v>
      </c>
      <c r="Y1" s="49"/>
      <c r="Z1" s="1"/>
      <c r="AA1" s="48">
        <v>0.2</v>
      </c>
      <c r="AB1" s="48"/>
      <c r="AC1" s="1"/>
      <c r="AD1" s="48">
        <v>0.85</v>
      </c>
      <c r="AE1" s="48"/>
    </row>
    <row r="2" spans="1:31" ht="15.75" hidden="1" x14ac:dyDescent="0.25">
      <c r="E2" s="3"/>
      <c r="F2" s="37">
        <v>0.05</v>
      </c>
      <c r="G2" s="37"/>
      <c r="H2" s="3"/>
      <c r="I2" s="37">
        <v>0.01</v>
      </c>
      <c r="J2" s="37"/>
      <c r="K2" s="3"/>
      <c r="L2" s="37">
        <v>4.0000000000000001E-3</v>
      </c>
      <c r="M2" s="37"/>
      <c r="N2" s="3"/>
      <c r="O2" s="37">
        <v>0.58799999999999997</v>
      </c>
      <c r="P2" s="37"/>
      <c r="Q2" s="3"/>
      <c r="R2" s="37">
        <v>0.30099999999999999</v>
      </c>
      <c r="S2" s="37"/>
      <c r="T2" s="4"/>
      <c r="U2" s="37">
        <v>0.36399999999999999</v>
      </c>
      <c r="V2" s="37"/>
      <c r="W2" s="3"/>
      <c r="X2" s="38">
        <v>9.4499999999999993</v>
      </c>
      <c r="Y2" s="38"/>
      <c r="Z2" s="3"/>
      <c r="AA2" s="37">
        <v>7.1999999999999995E-2</v>
      </c>
      <c r="AB2" s="37"/>
      <c r="AC2" s="3"/>
      <c r="AD2" s="37">
        <v>0.83099999999999996</v>
      </c>
      <c r="AE2" s="37"/>
    </row>
    <row r="3" spans="1:31" ht="15.75" hidden="1" x14ac:dyDescent="0.25">
      <c r="E3" s="8"/>
      <c r="F3" s="35">
        <v>0.2</v>
      </c>
      <c r="G3" s="36"/>
      <c r="H3" s="8"/>
      <c r="I3" s="46">
        <v>0.1</v>
      </c>
      <c r="J3" s="47"/>
      <c r="K3" s="8"/>
      <c r="L3" s="35">
        <v>0.1</v>
      </c>
      <c r="M3" s="36"/>
      <c r="N3" s="8"/>
      <c r="O3" s="35">
        <v>0.1</v>
      </c>
      <c r="P3" s="36"/>
      <c r="Q3" s="8"/>
      <c r="R3" s="35">
        <v>0.1</v>
      </c>
      <c r="S3" s="36"/>
      <c r="T3" s="9"/>
      <c r="U3" s="35">
        <v>0.1</v>
      </c>
      <c r="V3" s="36"/>
      <c r="W3" s="8"/>
      <c r="X3" s="35">
        <v>0.1</v>
      </c>
      <c r="Y3" s="36"/>
      <c r="Z3" s="8"/>
      <c r="AA3" s="35">
        <v>0.1</v>
      </c>
      <c r="AB3" s="36"/>
      <c r="AC3" s="8"/>
      <c r="AD3" s="35">
        <v>0.1</v>
      </c>
      <c r="AE3" s="36"/>
    </row>
    <row r="4" spans="1:31" ht="15.75" hidden="1" x14ac:dyDescent="0.25">
      <c r="E4" s="8"/>
      <c r="F4" s="58"/>
      <c r="G4" s="58"/>
      <c r="H4" s="8"/>
      <c r="I4" s="58"/>
      <c r="J4" s="58"/>
      <c r="K4" s="8"/>
      <c r="L4" s="58"/>
      <c r="M4" s="58"/>
      <c r="N4" s="8"/>
      <c r="O4" s="58"/>
      <c r="P4" s="58"/>
      <c r="Q4" s="8"/>
      <c r="R4" s="58"/>
      <c r="S4" s="58"/>
      <c r="T4" s="58"/>
      <c r="U4" s="58"/>
      <c r="V4" s="58"/>
      <c r="W4" s="8"/>
      <c r="X4" s="58"/>
      <c r="Y4" s="58"/>
      <c r="Z4" s="8"/>
      <c r="AA4" s="58"/>
      <c r="AB4" s="58"/>
      <c r="AC4" s="8"/>
      <c r="AD4" s="58"/>
      <c r="AE4" s="58"/>
    </row>
    <row r="5" spans="1:31" ht="63" x14ac:dyDescent="0.25">
      <c r="A5" s="10" t="s">
        <v>5</v>
      </c>
      <c r="C5" s="10" t="s">
        <v>11</v>
      </c>
      <c r="D5" s="10" t="s">
        <v>9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  <c r="Q5" s="10" t="s">
        <v>26</v>
      </c>
      <c r="R5" s="10" t="s">
        <v>27</v>
      </c>
      <c r="S5" s="10" t="s">
        <v>28</v>
      </c>
      <c r="T5" s="10" t="s">
        <v>29</v>
      </c>
      <c r="U5" s="10" t="s">
        <v>30</v>
      </c>
      <c r="V5" s="10" t="s">
        <v>31</v>
      </c>
      <c r="W5" s="10" t="s">
        <v>32</v>
      </c>
      <c r="X5" s="10" t="s">
        <v>33</v>
      </c>
      <c r="Y5" s="10" t="s">
        <v>34</v>
      </c>
      <c r="Z5" s="10" t="s">
        <v>35</v>
      </c>
      <c r="AA5" s="10" t="s">
        <v>36</v>
      </c>
      <c r="AB5" s="10" t="s">
        <v>37</v>
      </c>
      <c r="AC5" s="10" t="s">
        <v>38</v>
      </c>
      <c r="AD5" s="10" t="s">
        <v>39</v>
      </c>
      <c r="AE5" s="10" t="s">
        <v>40</v>
      </c>
    </row>
    <row r="6" spans="1:31" ht="15.75" x14ac:dyDescent="0.25">
      <c r="A6" s="21">
        <v>1</v>
      </c>
      <c r="B6" s="30"/>
      <c r="C6" s="16" t="s">
        <v>56</v>
      </c>
      <c r="D6" s="32">
        <f>SUM(F6,I6,L6,O6,R6,U6,X6,AA6,AD6)</f>
        <v>109.18718160597574</v>
      </c>
      <c r="E6" s="31">
        <f>IFERROR(IF(G6/F$1&gt;1.5,1.5,G6/F$1),0)</f>
        <v>1.5</v>
      </c>
      <c r="F6" s="21">
        <f>E6*F$3*100</f>
        <v>30.000000000000004</v>
      </c>
      <c r="G6" s="22">
        <f>AVERAGEIF('Sales Beast'!$I:$I,'Sales Gladiator'!$C:$C,'Sales Beast'!N:N)</f>
        <v>8.2800000000000012E-2</v>
      </c>
      <c r="H6" s="31">
        <f>IFERROR(IF(J6/I$1&gt;1.5,1.5,J6/I$1),0)</f>
        <v>1.5</v>
      </c>
      <c r="I6" s="21">
        <f>H6*I$3*100</f>
        <v>15.000000000000002</v>
      </c>
      <c r="J6" s="22">
        <f>AVERAGEIF('Sales Beast'!$I:$I,'Sales Gladiator'!$C:$C,'Sales Beast'!Q:Q)</f>
        <v>2.9800000000000004E-2</v>
      </c>
      <c r="K6" s="31">
        <f>IFERROR(IF(M6/L$1&gt;1.5,1.5,M6/L$1),0)</f>
        <v>1.1400000000000001</v>
      </c>
      <c r="L6" s="21">
        <f>K6*L$3*100</f>
        <v>11.400000000000002</v>
      </c>
      <c r="M6" s="22">
        <f>AVERAGEIF('Sales Beast'!$I:$I,'Sales Gladiator'!$C:$C,'Sales Beast'!T:T)</f>
        <v>5.7000000000000002E-3</v>
      </c>
      <c r="N6" s="31">
        <f>IFERROR(IF(P6/O$1&gt;1.5,1.5,P6/O$1),0)</f>
        <v>1.0996666666666666</v>
      </c>
      <c r="O6" s="21">
        <f>N6*O$3*100</f>
        <v>10.996666666666666</v>
      </c>
      <c r="P6" s="22">
        <f>AVERAGEIF('Sales Beast'!$I:$I,'Sales Gladiator'!$C:$C,'Sales Beast'!W:W)</f>
        <v>0.65979999999999994</v>
      </c>
      <c r="Q6" s="31">
        <f>IFERROR(IF(S6/R$1&gt;1.5,1.5,S6/R$1),0)</f>
        <v>0.87839999999999985</v>
      </c>
      <c r="R6" s="21">
        <f>Q6*R$3*100</f>
        <v>8.7839999999999989</v>
      </c>
      <c r="S6" s="22">
        <f>AVERAGEIF('Sales Beast'!$I:$I,'Sales Gladiator'!$C:$C,'Sales Beast'!Z:Z)</f>
        <v>0.43919999999999992</v>
      </c>
      <c r="T6" s="31">
        <f>IFERROR(IF(V6/U$1&gt;1.5,1.5,V6/U$1),0)</f>
        <v>1.0825714285714285</v>
      </c>
      <c r="U6" s="21">
        <f>T6*U$3*100</f>
        <v>10.825714285714286</v>
      </c>
      <c r="V6" s="22">
        <f>AVERAGEIF('Sales Beast'!$I:$I,'Sales Gladiator'!$C:$C,'Sales Beast'!AC:AC)</f>
        <v>0.37889999999999996</v>
      </c>
      <c r="W6" s="31">
        <f>IFERROR(IF(Y6/X$1&gt;1.5,1.5,Y6/X$1),0)</f>
        <v>0.96625000000000005</v>
      </c>
      <c r="X6" s="21">
        <f>W6*X$3*100</f>
        <v>9.6625000000000014</v>
      </c>
      <c r="Y6" s="23">
        <f>AVERAGEIF('Sales Beast'!$I:$I,'Sales Gladiator'!$C:$C,'Sales Beast'!AF:AF)</f>
        <v>9.2759999999999998</v>
      </c>
      <c r="Z6" s="31">
        <f>IFERROR(IF(AB6/AA$1&gt;1.5,1.5,AB6/AA$1),0)</f>
        <v>0.32555555555555549</v>
      </c>
      <c r="AA6" s="21">
        <f>Z6*AA$3*100</f>
        <v>3.2555555555555551</v>
      </c>
      <c r="AB6" s="22">
        <f>AVERAGEIF('Sales Beast'!$I:$I,'Sales Gladiator'!$C:$C,'Sales Beast'!AI:AI)</f>
        <v>6.5111111111111106E-2</v>
      </c>
      <c r="AC6" s="31">
        <f>IFERROR(IF(AE6/AD$1&gt;1.5,1.5,AE6/AD$1),0)</f>
        <v>0.92627450980392156</v>
      </c>
      <c r="AD6" s="21">
        <f>AC6*AD$3*100</f>
        <v>9.2627450980392148</v>
      </c>
      <c r="AE6" s="22">
        <f>AVERAGEIF('Sales Beast'!$I:$I,'Sales Gladiator'!$C:$C,'Sales Beast'!AL:AL)</f>
        <v>0.78733333333333333</v>
      </c>
    </row>
    <row r="7" spans="1:31" ht="15.75" x14ac:dyDescent="0.25">
      <c r="A7" s="21">
        <v>2</v>
      </c>
      <c r="B7" s="30"/>
      <c r="C7" s="16" t="s">
        <v>49</v>
      </c>
      <c r="D7" s="32">
        <f>SUM(F7,I7,L7,O7,R7,U7,X7,AA7,AD7)</f>
        <v>104.93089293672014</v>
      </c>
      <c r="E7" s="31">
        <f>IFERROR(IF(G7/F$1&gt;1.5,1.5,G7/F$1),0)</f>
        <v>1.0590909090909091</v>
      </c>
      <c r="F7" s="21">
        <f>E7*F$3*100</f>
        <v>21.181818181818183</v>
      </c>
      <c r="G7" s="22">
        <f>AVERAGEIF('Sales Beast'!$I:$I,'Sales Gladiator'!$C:$C,'Sales Beast'!N:N)</f>
        <v>5.8249999999999996E-2</v>
      </c>
      <c r="H7" s="31">
        <f>IFERROR(IF(J7/I$1&gt;1.5,1.5,J7/I$1),0)</f>
        <v>1.3281249999999998</v>
      </c>
      <c r="I7" s="21">
        <f>H7*I$3*100</f>
        <v>13.281249999999996</v>
      </c>
      <c r="J7" s="22">
        <f>AVERAGEIF('Sales Beast'!$I:$I,'Sales Gladiator'!$C:$C,'Sales Beast'!Q:Q)</f>
        <v>2.1249999999999998E-2</v>
      </c>
      <c r="K7" s="31">
        <f>IFERROR(IF(M7/L$1&gt;1.5,1.5,M7/L$1),0)</f>
        <v>1.1499999999999999</v>
      </c>
      <c r="L7" s="21">
        <f>K7*L$3*100</f>
        <v>11.5</v>
      </c>
      <c r="M7" s="22">
        <f>AVERAGEIF('Sales Beast'!$I:$I,'Sales Gladiator'!$C:$C,'Sales Beast'!T:T)</f>
        <v>5.7499999999999999E-3</v>
      </c>
      <c r="N7" s="31">
        <f>IFERROR(IF(P7/O$1&gt;1.5,1.5,P7/O$1),0)</f>
        <v>0.94958333333333333</v>
      </c>
      <c r="O7" s="21">
        <f>N7*O$3*100</f>
        <v>9.4958333333333336</v>
      </c>
      <c r="P7" s="22">
        <f>AVERAGEIF('Sales Beast'!$I:$I,'Sales Gladiator'!$C:$C,'Sales Beast'!W:W)</f>
        <v>0.56974999999999998</v>
      </c>
      <c r="Q7" s="31">
        <f>IFERROR(IF(S7/R$1&gt;1.5,1.5,S7/R$1),0)</f>
        <v>0.82950000000000002</v>
      </c>
      <c r="R7" s="21">
        <f>Q7*R$3*100</f>
        <v>8.2950000000000017</v>
      </c>
      <c r="S7" s="22">
        <f>AVERAGEIF('Sales Beast'!$I:$I,'Sales Gladiator'!$C:$C,'Sales Beast'!Z:Z)</f>
        <v>0.41475000000000001</v>
      </c>
      <c r="T7" s="31">
        <f>IFERROR(IF(V7/U$1&gt;1.5,1.5,V7/U$1),0)</f>
        <v>1.5</v>
      </c>
      <c r="U7" s="21">
        <f>T7*U$3*100</f>
        <v>15.000000000000002</v>
      </c>
      <c r="V7" s="22">
        <f>AVERAGEIF('Sales Beast'!$I:$I,'Sales Gladiator'!$C:$C,'Sales Beast'!AC:AC)</f>
        <v>0.60050000000000003</v>
      </c>
      <c r="W7" s="31">
        <f>IFERROR(IF(Y7/X$1&gt;1.5,1.5,Y7/X$1),0)</f>
        <v>0.99505208333333339</v>
      </c>
      <c r="X7" s="21">
        <f>W7*X$3*100</f>
        <v>9.9505208333333339</v>
      </c>
      <c r="Y7" s="23">
        <f>AVERAGEIF('Sales Beast'!$I:$I,'Sales Gladiator'!$C:$C,'Sales Beast'!AF:AF)</f>
        <v>9.5525000000000002</v>
      </c>
      <c r="Z7" s="31">
        <f>IFERROR(IF(AB7/AA$1&gt;1.5,1.5,AB7/AA$1),0)</f>
        <v>0.625</v>
      </c>
      <c r="AA7" s="21">
        <f>Z7*AA$3*100</f>
        <v>6.25</v>
      </c>
      <c r="AB7" s="22">
        <f>AVERAGEIF('Sales Beast'!$I:$I,'Sales Gladiator'!$C:$C,'Sales Beast'!AI:AI)</f>
        <v>0.125</v>
      </c>
      <c r="AC7" s="31">
        <f>IFERROR(IF(AE7/AD$1&gt;1.5,1.5,AE7/AD$1),0)</f>
        <v>0.99764705882352955</v>
      </c>
      <c r="AD7" s="21">
        <f>AC7*AD$3*100</f>
        <v>9.976470588235296</v>
      </c>
      <c r="AE7" s="22">
        <f>AVERAGEIF('Sales Beast'!$I:$I,'Sales Gladiator'!$C:$C,'Sales Beast'!AL:AL)</f>
        <v>0.84800000000000009</v>
      </c>
    </row>
    <row r="8" spans="1:31" ht="15.75" x14ac:dyDescent="0.25">
      <c r="A8" s="21">
        <v>3</v>
      </c>
      <c r="B8" s="30"/>
      <c r="C8" s="16" t="s">
        <v>61</v>
      </c>
      <c r="D8" s="32">
        <f>SUM(F8,I8,L8,O8,R8,U8,X8,AA8,AD8)</f>
        <v>98.865069431181567</v>
      </c>
      <c r="E8" s="31">
        <f>IFERROR(IF(G8/F$1&gt;1.5,1.5,G8/F$1),0)</f>
        <v>1.3818181818181818</v>
      </c>
      <c r="F8" s="21">
        <f>E8*F$3*100</f>
        <v>27.636363636363637</v>
      </c>
      <c r="G8" s="22">
        <f>AVERAGEIF('Sales Beast'!$I:$I,'Sales Gladiator'!$C:$C,'Sales Beast'!N:N)</f>
        <v>7.5999999999999998E-2</v>
      </c>
      <c r="H8" s="31">
        <f>IFERROR(IF(J8/I$1&gt;1.5,1.5,J8/I$1),0)</f>
        <v>1.1015624999999998</v>
      </c>
      <c r="I8" s="21">
        <f>H8*I$3*100</f>
        <v>11.015624999999998</v>
      </c>
      <c r="J8" s="22">
        <f>AVERAGEIF('Sales Beast'!$I:$I,'Sales Gladiator'!$C:$C,'Sales Beast'!Q:Q)</f>
        <v>1.7624999999999998E-2</v>
      </c>
      <c r="K8" s="31">
        <f>IFERROR(IF(M8/L$1&gt;1.5,1.5,M8/L$1),0)</f>
        <v>0.87500000000000011</v>
      </c>
      <c r="L8" s="21">
        <f>K8*L$3*100</f>
        <v>8.7500000000000018</v>
      </c>
      <c r="M8" s="22">
        <f>AVERAGEIF('Sales Beast'!$I:$I,'Sales Gladiator'!$C:$C,'Sales Beast'!T:T)</f>
        <v>4.3750000000000004E-3</v>
      </c>
      <c r="N8" s="31">
        <f>IFERROR(IF(P8/O$1&gt;1.5,1.5,P8/O$1),0)</f>
        <v>1.0729166666666667</v>
      </c>
      <c r="O8" s="21">
        <f>N8*O$3*100</f>
        <v>10.729166666666668</v>
      </c>
      <c r="P8" s="22">
        <f>AVERAGEIF('Sales Beast'!$I:$I,'Sales Gladiator'!$C:$C,'Sales Beast'!W:W)</f>
        <v>0.64375000000000004</v>
      </c>
      <c r="Q8" s="31">
        <f>IFERROR(IF(S8/R$1&gt;1.5,1.5,S8/R$1),0)</f>
        <v>0.63274999999999992</v>
      </c>
      <c r="R8" s="21">
        <f>Q8*R$3*100</f>
        <v>6.3274999999999997</v>
      </c>
      <c r="S8" s="22">
        <f>AVERAGEIF('Sales Beast'!$I:$I,'Sales Gladiator'!$C:$C,'Sales Beast'!Z:Z)</f>
        <v>0.31637499999999996</v>
      </c>
      <c r="T8" s="31">
        <f>IFERROR(IF(V8/U$1&gt;1.5,1.5,V8/U$1),0)</f>
        <v>1.3017857142857143</v>
      </c>
      <c r="U8" s="21">
        <f>T8*U$3*100</f>
        <v>13.017857142857144</v>
      </c>
      <c r="V8" s="22">
        <f>AVERAGEIF('Sales Beast'!$I:$I,'Sales Gladiator'!$C:$C,'Sales Beast'!AC:AC)</f>
        <v>0.455625</v>
      </c>
      <c r="W8" s="31">
        <f>IFERROR(IF(Y8/X$1&gt;1.5,1.5,Y8/X$1),0)</f>
        <v>0.98346354166666672</v>
      </c>
      <c r="X8" s="21">
        <f>W8*X$3*100</f>
        <v>9.8346354166666679</v>
      </c>
      <c r="Y8" s="23">
        <f>AVERAGEIF('Sales Beast'!$I:$I,'Sales Gladiator'!$C:$C,'Sales Beast'!AF:AF)</f>
        <v>9.4412500000000001</v>
      </c>
      <c r="Z8" s="31">
        <f>IFERROR(IF(AB8/AA$1&gt;1.5,1.5,AB8/AA$1),0)</f>
        <v>7.5833333333333336E-2</v>
      </c>
      <c r="AA8" s="21">
        <f>Z8*AA$3*100</f>
        <v>0.75833333333333341</v>
      </c>
      <c r="AB8" s="22">
        <f>AVERAGEIF('Sales Beast'!$I:$I,'Sales Gladiator'!$C:$C,'Sales Beast'!AI:AI)</f>
        <v>1.5166666666666667E-2</v>
      </c>
      <c r="AC8" s="31">
        <f>IFERROR(IF(AE8/AD$1&gt;1.5,1.5,AE8/AD$1),0)</f>
        <v>1.0795588235294118</v>
      </c>
      <c r="AD8" s="21">
        <f>AC8*AD$3*100</f>
        <v>10.795588235294119</v>
      </c>
      <c r="AE8" s="22">
        <f>AVERAGEIF('Sales Beast'!$I:$I,'Sales Gladiator'!$C:$C,'Sales Beast'!AL:AL)</f>
        <v>0.91762500000000002</v>
      </c>
    </row>
    <row r="9" spans="1:31" ht="15.75" x14ac:dyDescent="0.25">
      <c r="A9" s="21">
        <v>4</v>
      </c>
      <c r="B9" s="30"/>
      <c r="C9" s="16" t="s">
        <v>89</v>
      </c>
      <c r="D9" s="32">
        <f>SUM(F9,I9,L9,O9,R9,U9,X9,AA9,AD9)</f>
        <v>96.734186274509796</v>
      </c>
      <c r="E9" s="31">
        <f>IFERROR(IF(G9/F$1&gt;1.5,1.5,G9/F$1),0)</f>
        <v>1.2799999999999998</v>
      </c>
      <c r="F9" s="21">
        <f>E9*F$3*100</f>
        <v>25.599999999999994</v>
      </c>
      <c r="G9" s="22">
        <f>AVERAGEIF('Sales Beast'!$I:$I,'Sales Gladiator'!$C:$C,'Sales Beast'!N:N)</f>
        <v>7.039999999999999E-2</v>
      </c>
      <c r="H9" s="31">
        <f>IFERROR(IF(J9/I$1&gt;1.5,1.5,J9/I$1),0)</f>
        <v>1.0375000000000001</v>
      </c>
      <c r="I9" s="21">
        <f>H9*I$3*100</f>
        <v>10.375</v>
      </c>
      <c r="J9" s="22">
        <f>AVERAGEIF('Sales Beast'!$I:$I,'Sales Gladiator'!$C:$C,'Sales Beast'!Q:Q)</f>
        <v>1.66E-2</v>
      </c>
      <c r="K9" s="31">
        <f>IFERROR(IF(M9/L$1&gt;1.5,1.5,M9/L$1),0)</f>
        <v>0.6</v>
      </c>
      <c r="L9" s="21">
        <f>K9*L$3*100</f>
        <v>6</v>
      </c>
      <c r="M9" s="22">
        <f>AVERAGEIF('Sales Beast'!$I:$I,'Sales Gladiator'!$C:$C,'Sales Beast'!T:T)</f>
        <v>3.0000000000000001E-3</v>
      </c>
      <c r="N9" s="31">
        <f>IFERROR(IF(P9/O$1&gt;1.5,1.5,P9/O$1),0)</f>
        <v>0.81599999999999995</v>
      </c>
      <c r="O9" s="21">
        <f>N9*O$3*100</f>
        <v>8.16</v>
      </c>
      <c r="P9" s="22">
        <f>AVERAGEIF('Sales Beast'!$I:$I,'Sales Gladiator'!$C:$C,'Sales Beast'!W:W)</f>
        <v>0.48959999999999998</v>
      </c>
      <c r="Q9" s="31">
        <f>IFERROR(IF(S9/R$1&gt;1.5,1.5,S9/R$1),0)</f>
        <v>0.58960000000000001</v>
      </c>
      <c r="R9" s="21">
        <f>Q9*R$3*100</f>
        <v>5.8960000000000008</v>
      </c>
      <c r="S9" s="22">
        <f>AVERAGEIF('Sales Beast'!$I:$I,'Sales Gladiator'!$C:$C,'Sales Beast'!Z:Z)</f>
        <v>0.29480000000000001</v>
      </c>
      <c r="T9" s="31">
        <f>IFERROR(IF(V9/U$1&gt;1.5,1.5,V9/U$1),0)</f>
        <v>1.5</v>
      </c>
      <c r="U9" s="21">
        <f>T9*U$3*100</f>
        <v>15.000000000000002</v>
      </c>
      <c r="V9" s="22">
        <f>AVERAGEIF('Sales Beast'!$I:$I,'Sales Gladiator'!$C:$C,'Sales Beast'!AC:AC)</f>
        <v>0.52659999999999996</v>
      </c>
      <c r="W9" s="31">
        <f>IFERROR(IF(Y9/X$1&gt;1.5,1.5,Y9/X$1),0)</f>
        <v>1.0220833333333335</v>
      </c>
      <c r="X9" s="21">
        <f>W9*X$3*100</f>
        <v>10.220833333333335</v>
      </c>
      <c r="Y9" s="23">
        <f>AVERAGEIF('Sales Beast'!$I:$I,'Sales Gladiator'!$C:$C,'Sales Beast'!AF:AF)</f>
        <v>9.8120000000000012</v>
      </c>
      <c r="Z9" s="31">
        <f>IFERROR(IF(AB9/AA$1&gt;1.5,1.5,AB9/AA$1),0)</f>
        <v>0.625</v>
      </c>
      <c r="AA9" s="21">
        <f>Z9*AA$3*100</f>
        <v>6.25</v>
      </c>
      <c r="AB9" s="22">
        <f>AVERAGEIF('Sales Beast'!$I:$I,'Sales Gladiator'!$C:$C,'Sales Beast'!AI:AI)</f>
        <v>0.125</v>
      </c>
      <c r="AC9" s="31">
        <f>IFERROR(IF(AE9/AD$1&gt;1.5,1.5,AE9/AD$1),0)</f>
        <v>0.92323529411764715</v>
      </c>
      <c r="AD9" s="21">
        <f>AC9*AD$3*100</f>
        <v>9.2323529411764724</v>
      </c>
      <c r="AE9" s="22">
        <f>AVERAGEIF('Sales Beast'!$I:$I,'Sales Gladiator'!$C:$C,'Sales Beast'!AL:AL)</f>
        <v>0.78475000000000006</v>
      </c>
    </row>
    <row r="10" spans="1:31" ht="15.75" x14ac:dyDescent="0.25">
      <c r="A10" s="21">
        <v>5</v>
      </c>
      <c r="B10" s="30"/>
      <c r="C10" s="16" t="s">
        <v>70</v>
      </c>
      <c r="D10" s="32">
        <f>SUM(F10,I10,L10,O10,R10,U10,X10,AA10,AD10)</f>
        <v>94.722836834733883</v>
      </c>
      <c r="E10" s="31">
        <f>IFERROR(IF(G10/F$1&gt;1.5,1.5,G10/F$1),0)</f>
        <v>1.1200000000000001</v>
      </c>
      <c r="F10" s="21">
        <f>E10*F$3*100</f>
        <v>22.400000000000002</v>
      </c>
      <c r="G10" s="22">
        <f>AVERAGEIF('Sales Beast'!$I:$I,'Sales Gladiator'!$C:$C,'Sales Beast'!N:N)</f>
        <v>6.1600000000000002E-2</v>
      </c>
      <c r="H10" s="31">
        <f>IFERROR(IF(J10/I$1&gt;1.5,1.5,J10/I$1),0)</f>
        <v>1.0624999999999998</v>
      </c>
      <c r="I10" s="21">
        <f>H10*I$3*100</f>
        <v>10.624999999999998</v>
      </c>
      <c r="J10" s="22">
        <f>AVERAGEIF('Sales Beast'!$I:$I,'Sales Gladiator'!$C:$C,'Sales Beast'!Q:Q)</f>
        <v>1.6999999999999998E-2</v>
      </c>
      <c r="K10" s="31">
        <f>IFERROR(IF(M10/L$1&gt;1.5,1.5,M10/L$1),0)</f>
        <v>0.87999999999999989</v>
      </c>
      <c r="L10" s="21">
        <f>K10*L$3*100</f>
        <v>8.7999999999999989</v>
      </c>
      <c r="M10" s="22">
        <f>AVERAGEIF('Sales Beast'!$I:$I,'Sales Gladiator'!$C:$C,'Sales Beast'!T:T)</f>
        <v>4.3999999999999994E-3</v>
      </c>
      <c r="N10" s="31">
        <f>IFERROR(IF(P10/O$1&gt;1.5,1.5,P10/O$1),0)</f>
        <v>0.90600000000000014</v>
      </c>
      <c r="O10" s="21">
        <f>N10*O$3*100</f>
        <v>9.0600000000000023</v>
      </c>
      <c r="P10" s="22">
        <f>AVERAGEIF('Sales Beast'!$I:$I,'Sales Gladiator'!$C:$C,'Sales Beast'!W:W)</f>
        <v>0.54360000000000008</v>
      </c>
      <c r="Q10" s="31">
        <f>IFERROR(IF(S10/R$1&gt;1.5,1.5,S10/R$1),0)</f>
        <v>0.67520000000000002</v>
      </c>
      <c r="R10" s="21">
        <f>Q10*R$3*100</f>
        <v>6.7520000000000007</v>
      </c>
      <c r="S10" s="22">
        <f>AVERAGEIF('Sales Beast'!$I:$I,'Sales Gladiator'!$C:$C,'Sales Beast'!Z:Z)</f>
        <v>0.33760000000000001</v>
      </c>
      <c r="T10" s="31">
        <f>IFERROR(IF(V10/U$1&gt;1.5,1.5,V10/U$1),0)</f>
        <v>1.3125714285714285</v>
      </c>
      <c r="U10" s="21">
        <f>T10*U$3*100</f>
        <v>13.125714285714285</v>
      </c>
      <c r="V10" s="22">
        <f>AVERAGEIF('Sales Beast'!$I:$I,'Sales Gladiator'!$C:$C,'Sales Beast'!AC:AC)</f>
        <v>0.45939999999999992</v>
      </c>
      <c r="W10" s="31">
        <f>IFERROR(IF(Y10/X$1&gt;1.5,1.5,Y10/X$1),0)</f>
        <v>0.99854166666666688</v>
      </c>
      <c r="X10" s="21">
        <f>W10*X$3*100</f>
        <v>9.9854166666666693</v>
      </c>
      <c r="Y10" s="23">
        <f>AVERAGEIF('Sales Beast'!$I:$I,'Sales Gladiator'!$C:$C,'Sales Beast'!AF:AF)</f>
        <v>9.5860000000000021</v>
      </c>
      <c r="Z10" s="31">
        <f>IFERROR(IF(AB10/AA$1&gt;1.5,1.5,AB10/AA$1),0)</f>
        <v>0.33300000000000002</v>
      </c>
      <c r="AA10" s="21">
        <f>Z10*AA$3*100</f>
        <v>3.3300000000000005</v>
      </c>
      <c r="AB10" s="22">
        <f>AVERAGEIF('Sales Beast'!$I:$I,'Sales Gladiator'!$C:$C,'Sales Beast'!AI:AI)</f>
        <v>6.6600000000000006E-2</v>
      </c>
      <c r="AC10" s="31">
        <f>IFERROR(IF(AE10/AD$1&gt;1.5,1.5,AE10/AD$1),0)</f>
        <v>1.0644705882352943</v>
      </c>
      <c r="AD10" s="21">
        <f>AC10*AD$3*100</f>
        <v>10.644705882352943</v>
      </c>
      <c r="AE10" s="22">
        <f>AVERAGEIF('Sales Beast'!$I:$I,'Sales Gladiator'!$C:$C,'Sales Beast'!AL:AL)</f>
        <v>0.90480000000000005</v>
      </c>
    </row>
    <row r="11" spans="1:31" ht="15.75" x14ac:dyDescent="0.25">
      <c r="A11" s="21">
        <v>6</v>
      </c>
      <c r="B11" s="30"/>
      <c r="C11" s="16" t="s">
        <v>155</v>
      </c>
      <c r="D11" s="32">
        <f>SUM(F11,I11,L11,O11,R11,U11,X11,AA11,AD11)</f>
        <v>67.72768207282914</v>
      </c>
      <c r="E11" s="31">
        <f>IFERROR(IF(G11/F$1&gt;1.5,1.5,G11/F$1),0)</f>
        <v>0.79999999999999993</v>
      </c>
      <c r="F11" s="21">
        <f>E11*F$3*100</f>
        <v>16</v>
      </c>
      <c r="G11" s="22">
        <f>AVERAGEIF('Sales Beast'!$I:$I,'Sales Gladiator'!$C:$C,'Sales Beast'!N:N)</f>
        <v>4.3999999999999997E-2</v>
      </c>
      <c r="H11" s="31">
        <f>IFERROR(IF(J11/I$1&gt;1.5,1.5,J11/I$1),0)</f>
        <v>0.234375</v>
      </c>
      <c r="I11" s="21">
        <f>H11*I$3*100</f>
        <v>2.34375</v>
      </c>
      <c r="J11" s="22">
        <f>AVERAGEIF('Sales Beast'!$I:$I,'Sales Gladiator'!$C:$C,'Sales Beast'!Q:Q)</f>
        <v>3.7499999999999999E-3</v>
      </c>
      <c r="K11" s="31">
        <f>IFERROR(IF(M11/L$1&gt;1.5,1.5,M11/L$1),0)</f>
        <v>0.45000000000000007</v>
      </c>
      <c r="L11" s="21">
        <f>K11*L$3*100</f>
        <v>4.5000000000000009</v>
      </c>
      <c r="M11" s="22">
        <f>AVERAGEIF('Sales Beast'!$I:$I,'Sales Gladiator'!$C:$C,'Sales Beast'!T:T)</f>
        <v>2.2500000000000003E-3</v>
      </c>
      <c r="N11" s="31">
        <f>IFERROR(IF(P11/O$1&gt;1.5,1.5,P11/O$1),0)</f>
        <v>1.1506666666666667</v>
      </c>
      <c r="O11" s="21">
        <f>N11*O$3*100</f>
        <v>11.506666666666668</v>
      </c>
      <c r="P11" s="22">
        <f>AVERAGEIF('Sales Beast'!$I:$I,'Sales Gladiator'!$C:$C,'Sales Beast'!W:W)</f>
        <v>0.69040000000000001</v>
      </c>
      <c r="Q11" s="31">
        <f>IFERROR(IF(S11/R$1&gt;1.5,1.5,S11/R$1),0)</f>
        <v>0.70399999999999996</v>
      </c>
      <c r="R11" s="21">
        <f>Q11*R$3*100</f>
        <v>7.04</v>
      </c>
      <c r="S11" s="22">
        <f>AVERAGEIF('Sales Beast'!$I:$I,'Sales Gladiator'!$C:$C,'Sales Beast'!Z:Z)</f>
        <v>0.35199999999999998</v>
      </c>
      <c r="T11" s="31">
        <f>IFERROR(IF(V11/U$1&gt;1.5,1.5,V11/U$1),0)</f>
        <v>0.49371428571428572</v>
      </c>
      <c r="U11" s="21">
        <f>T11*U$3*100</f>
        <v>4.9371428571428577</v>
      </c>
      <c r="V11" s="22">
        <f>AVERAGEIF('Sales Beast'!$I:$I,'Sales Gladiator'!$C:$C,'Sales Beast'!AC:AC)</f>
        <v>0.17279999999999998</v>
      </c>
      <c r="W11" s="31">
        <f>IFERROR(IF(Y11/X$1&gt;1.5,1.5,Y11/X$1),0)</f>
        <v>0.96354166666666674</v>
      </c>
      <c r="X11" s="21">
        <f>W11*X$3*100</f>
        <v>9.6354166666666679</v>
      </c>
      <c r="Y11" s="23">
        <f>AVERAGEIF('Sales Beast'!$I:$I,'Sales Gladiator'!$C:$C,'Sales Beast'!AF:AF)</f>
        <v>9.25</v>
      </c>
      <c r="Z11" s="31">
        <f>IFERROR(IF(AB11/AA$1&gt;1.5,1.5,AB11/AA$1),0)</f>
        <v>0</v>
      </c>
      <c r="AA11" s="21">
        <f>Z11*AA$3*100</f>
        <v>0</v>
      </c>
      <c r="AB11" s="22">
        <f>AVERAGEIF('Sales Beast'!$I:$I,'Sales Gladiator'!$C:$C,'Sales Beast'!AI:AI)</f>
        <v>0</v>
      </c>
      <c r="AC11" s="31">
        <f>IFERROR(IF(AE11/AD$1&gt;1.5,1.5,AE11/AD$1),0)</f>
        <v>1.1764705882352942</v>
      </c>
      <c r="AD11" s="21">
        <f>AC11*AD$3*100</f>
        <v>11.764705882352942</v>
      </c>
      <c r="AE11" s="22">
        <f>AVERAGEIF('Sales Beast'!$I:$I,'Sales Gladiator'!$C:$C,'Sales Beast'!AL:AL)</f>
        <v>1</v>
      </c>
    </row>
  </sheetData>
  <sortState xmlns:xlrd2="http://schemas.microsoft.com/office/spreadsheetml/2017/richdata2" ref="C6:AE11">
    <sortCondition descending="1" ref="D6:D11"/>
  </sortState>
  <mergeCells count="27">
    <mergeCell ref="X1:Y1"/>
    <mergeCell ref="AA1:AB1"/>
    <mergeCell ref="AD1:AE1"/>
    <mergeCell ref="F2:G2"/>
    <mergeCell ref="I2:J2"/>
    <mergeCell ref="L2:M2"/>
    <mergeCell ref="O2:P2"/>
    <mergeCell ref="R2:S2"/>
    <mergeCell ref="U2:V2"/>
    <mergeCell ref="X2:Y2"/>
    <mergeCell ref="F1:G1"/>
    <mergeCell ref="I1:J1"/>
    <mergeCell ref="L1:M1"/>
    <mergeCell ref="O1:P1"/>
    <mergeCell ref="R1:S1"/>
    <mergeCell ref="U1:V1"/>
    <mergeCell ref="AD3:AE3"/>
    <mergeCell ref="AA2:AB2"/>
    <mergeCell ref="AD2:AE2"/>
    <mergeCell ref="F3:G3"/>
    <mergeCell ref="I3:J3"/>
    <mergeCell ref="L3:M3"/>
    <mergeCell ref="O3:P3"/>
    <mergeCell ref="R3:S3"/>
    <mergeCell ref="U3:V3"/>
    <mergeCell ref="X3:Y3"/>
    <mergeCell ref="AA3:AB3"/>
  </mergeCells>
  <conditionalFormatting sqref="F1:F2 H1:I2 K1:L2 N1:O2 Q1:R2 R3:R4 T1:U2 T3:T4 W1:X2 Z1:AA2 AC1:AD2">
    <cfRule type="containsText" dxfId="14" priority="51" operator="containsText" text="Warning">
      <formula>NOT(ISERROR(SEARCH("Warning",F1)))</formula>
    </cfRule>
  </conditionalFormatting>
  <conditionalFormatting sqref="I2">
    <cfRule type="containsText" dxfId="13" priority="50" operator="containsText" text="Warning">
      <formula>NOT(ISERROR(SEARCH("Warning",I2)))</formula>
    </cfRule>
  </conditionalFormatting>
  <conditionalFormatting sqref="I3:I4">
    <cfRule type="containsText" dxfId="12" priority="49" operator="containsText" text="Warning">
      <formula>NOT(ISERROR(SEARCH("Warning",I3)))</formula>
    </cfRule>
  </conditionalFormatting>
  <conditionalFormatting sqref="L2">
    <cfRule type="containsText" dxfId="11" priority="48" operator="containsText" text="Warning">
      <formula>NOT(ISERROR(SEARCH("Warning",L2)))</formula>
    </cfRule>
  </conditionalFormatting>
  <conditionalFormatting sqref="L3:L4">
    <cfRule type="containsText" dxfId="10" priority="47" operator="containsText" text="Warning">
      <formula>NOT(ISERROR(SEARCH("Warning",L3)))</formula>
    </cfRule>
  </conditionalFormatting>
  <conditionalFormatting sqref="O2">
    <cfRule type="containsText" dxfId="9" priority="46" operator="containsText" text="Warning">
      <formula>NOT(ISERROR(SEARCH("Warning",O2)))</formula>
    </cfRule>
  </conditionalFormatting>
  <conditionalFormatting sqref="O3:O4">
    <cfRule type="containsText" dxfId="8" priority="45" operator="containsText" text="Warning">
      <formula>NOT(ISERROR(SEARCH("Warning",O3)))</formula>
    </cfRule>
  </conditionalFormatting>
  <conditionalFormatting sqref="AA2">
    <cfRule type="containsText" dxfId="7" priority="44" operator="containsText" text="Warning">
      <formula>NOT(ISERROR(SEARCH("Warning",AA2)))</formula>
    </cfRule>
  </conditionalFormatting>
  <conditionalFormatting sqref="AA3:AA4">
    <cfRule type="containsText" dxfId="6" priority="43" operator="containsText" text="Warning">
      <formula>NOT(ISERROR(SEARCH("Warning",AA3)))</formula>
    </cfRule>
  </conditionalFormatting>
  <conditionalFormatting sqref="AD2">
    <cfRule type="containsText" dxfId="5" priority="42" operator="containsText" text="Warning">
      <formula>NOT(ISERROR(SEARCH("Warning",AD2)))</formula>
    </cfRule>
  </conditionalFormatting>
  <conditionalFormatting sqref="AD3:AD4">
    <cfRule type="containsText" dxfId="4" priority="41" operator="containsText" text="Warning">
      <formula>NOT(ISERROR(SEARCH("Warning",AD3)))</formula>
    </cfRule>
  </conditionalFormatting>
  <conditionalFormatting sqref="F3:F4">
    <cfRule type="containsText" dxfId="3" priority="40" operator="containsText" text="Warning">
      <formula>NOT(ISERROR(SEARCH("Warning",F3)))</formula>
    </cfRule>
  </conditionalFormatting>
  <conditionalFormatting sqref="G6:G10 J6:J10 M6:M10 P6:P10 S6:S10 V6:V10 Y6:Y10 AB6:AB10 AE6:AE10">
    <cfRule type="containsBlanks" dxfId="2" priority="28">
      <formula>LEN(TRIM(G6))=0</formula>
    </cfRule>
  </conditionalFormatting>
  <conditionalFormatting sqref="E1:E2">
    <cfRule type="containsText" dxfId="1" priority="27" operator="containsText" text="Warning">
      <formula>NOT(ISERROR(SEARCH("Warning",E1)))</formula>
    </cfRule>
  </conditionalFormatting>
  <conditionalFormatting sqref="G11 J11 M11 P11 S11 V11 Y11 AB11 AE11">
    <cfRule type="containsBlanks" dxfId="0" priority="1">
      <formula>LEN(TRIM(G11))=0</formula>
    </cfRule>
  </conditionalFormatting>
  <conditionalFormatting sqref="G11">
    <cfRule type="colorScale" priority="2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J11">
    <cfRule type="colorScale" priority="3">
      <colorScale>
        <cfvo type="min"/>
        <cfvo type="num" val="1.5990000000000001E-2"/>
        <cfvo type="num" val="1.6E-2"/>
        <color rgb="FFF8696B"/>
        <color rgb="FFFCFCFF"/>
        <color rgb="FF63BE7B"/>
      </colorScale>
    </cfRule>
  </conditionalFormatting>
  <conditionalFormatting sqref="M11">
    <cfRule type="colorScale" priority="4">
      <colorScale>
        <cfvo type="min"/>
        <cfvo type="num" val="4.9899999999999996E-3"/>
        <cfvo type="num" val="5.0000000000000001E-3"/>
        <color rgb="FFF8696B"/>
        <color rgb="FFFCFCFF"/>
        <color rgb="FF63BE7B"/>
      </colorScale>
    </cfRule>
  </conditionalFormatting>
  <conditionalFormatting sqref="P11">
    <cfRule type="colorScale" priority="5">
      <colorScale>
        <cfvo type="min"/>
        <cfvo type="num" val="0.59989999999999999"/>
        <cfvo type="num" val="0.6"/>
        <color rgb="FFF8696B"/>
        <color rgb="FFFCFCFF"/>
        <color rgb="FF63BE7B"/>
      </colorScale>
    </cfRule>
  </conditionalFormatting>
  <conditionalFormatting sqref="S11">
    <cfRule type="colorScale" priority="6">
      <colorScale>
        <cfvo type="min"/>
        <cfvo type="num" val="0.49998999999999999"/>
        <cfvo type="num" val="0.5"/>
        <color rgb="FFF8696B"/>
        <color rgb="FFFCFCFF"/>
        <color rgb="FF63BE7B"/>
      </colorScale>
    </cfRule>
  </conditionalFormatting>
  <conditionalFormatting sqref="V11">
    <cfRule type="colorScale" priority="7">
      <colorScale>
        <cfvo type="min"/>
        <cfvo type="num" val="0.34999000000000002"/>
        <cfvo type="num" val="0.35"/>
        <color rgb="FFF8696B"/>
        <color rgb="FFFCFCFF"/>
        <color rgb="FF63BE7B"/>
      </colorScale>
    </cfRule>
  </conditionalFormatting>
  <conditionalFormatting sqref="Y11">
    <cfRule type="colorScale" priority="8">
      <colorScale>
        <cfvo type="min"/>
        <cfvo type="num" val="9.5998999999999999"/>
        <cfvo type="num" val="9.6"/>
        <color rgb="FFF8696B"/>
        <color rgb="FFFCFCFF"/>
        <color rgb="FF63BE7B"/>
      </colorScale>
    </cfRule>
  </conditionalFormatting>
  <conditionalFormatting sqref="AB11">
    <cfRule type="colorScale" priority="9">
      <colorScale>
        <cfvo type="min"/>
        <cfvo type="num" val="0.19989999999999999"/>
        <cfvo type="num" val="0.2"/>
        <color rgb="FFF8696B"/>
        <color rgb="FFFCFCFF"/>
        <color rgb="FF63BE7B"/>
      </colorScale>
    </cfRule>
  </conditionalFormatting>
  <conditionalFormatting sqref="AE11">
    <cfRule type="colorScale" priority="10">
      <colorScale>
        <cfvo type="min"/>
        <cfvo type="num" val="0.84999000000000002"/>
        <cfvo type="num" val="0.85"/>
        <color rgb="FFF8696B"/>
        <color rgb="FFFCFCFF"/>
        <color rgb="FF63BE7B"/>
      </colorScale>
    </cfRule>
  </conditionalFormatting>
  <conditionalFormatting sqref="J11">
    <cfRule type="colorScale" priority="11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M11">
    <cfRule type="colorScale" priority="12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P11">
    <cfRule type="colorScale" priority="13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S11">
    <cfRule type="colorScale" priority="14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V11">
    <cfRule type="colorScale" priority="15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Y11">
    <cfRule type="colorScale" priority="16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AB11">
    <cfRule type="colorScale" priority="17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AE11">
    <cfRule type="colorScale" priority="18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G6:G10">
    <cfRule type="colorScale" priority="308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J6:J10">
    <cfRule type="colorScale" priority="309">
      <colorScale>
        <cfvo type="min"/>
        <cfvo type="num" val="1.5990000000000001E-2"/>
        <cfvo type="num" val="1.6E-2"/>
        <color rgb="FFF8696B"/>
        <color rgb="FFFCFCFF"/>
        <color rgb="FF63BE7B"/>
      </colorScale>
    </cfRule>
  </conditionalFormatting>
  <conditionalFormatting sqref="M6:M10">
    <cfRule type="colorScale" priority="310">
      <colorScale>
        <cfvo type="min"/>
        <cfvo type="num" val="4.9899999999999996E-3"/>
        <cfvo type="num" val="5.0000000000000001E-3"/>
        <color rgb="FFF8696B"/>
        <color rgb="FFFCFCFF"/>
        <color rgb="FF63BE7B"/>
      </colorScale>
    </cfRule>
  </conditionalFormatting>
  <conditionalFormatting sqref="P6:P10">
    <cfRule type="colorScale" priority="311">
      <colorScale>
        <cfvo type="min"/>
        <cfvo type="num" val="0.59989999999999999"/>
        <cfvo type="num" val="0.6"/>
        <color rgb="FFF8696B"/>
        <color rgb="FFFCFCFF"/>
        <color rgb="FF63BE7B"/>
      </colorScale>
    </cfRule>
  </conditionalFormatting>
  <conditionalFormatting sqref="S6:S10">
    <cfRule type="colorScale" priority="312">
      <colorScale>
        <cfvo type="min"/>
        <cfvo type="num" val="0.49998999999999999"/>
        <cfvo type="num" val="0.5"/>
        <color rgb="FFF8696B"/>
        <color rgb="FFFCFCFF"/>
        <color rgb="FF63BE7B"/>
      </colorScale>
    </cfRule>
  </conditionalFormatting>
  <conditionalFormatting sqref="V6:V10">
    <cfRule type="colorScale" priority="313">
      <colorScale>
        <cfvo type="min"/>
        <cfvo type="num" val="0.34999000000000002"/>
        <cfvo type="num" val="0.35"/>
        <color rgb="FFF8696B"/>
        <color rgb="FFFCFCFF"/>
        <color rgb="FF63BE7B"/>
      </colorScale>
    </cfRule>
  </conditionalFormatting>
  <conditionalFormatting sqref="Y6:Y10">
    <cfRule type="colorScale" priority="314">
      <colorScale>
        <cfvo type="min"/>
        <cfvo type="num" val="9.5998999999999999"/>
        <cfvo type="num" val="9.6"/>
        <color rgb="FFF8696B"/>
        <color rgb="FFFCFCFF"/>
        <color rgb="FF63BE7B"/>
      </colorScale>
    </cfRule>
  </conditionalFormatting>
  <conditionalFormatting sqref="AB6:AB10">
    <cfRule type="colorScale" priority="315">
      <colorScale>
        <cfvo type="min"/>
        <cfvo type="num" val="0.19989999999999999"/>
        <cfvo type="num" val="0.2"/>
        <color rgb="FFF8696B"/>
        <color rgb="FFFCFCFF"/>
        <color rgb="FF63BE7B"/>
      </colorScale>
    </cfRule>
  </conditionalFormatting>
  <conditionalFormatting sqref="AE6:AE10">
    <cfRule type="colorScale" priority="316">
      <colorScale>
        <cfvo type="min"/>
        <cfvo type="num" val="0.84999000000000002"/>
        <cfvo type="num" val="0.85"/>
        <color rgb="FFF8696B"/>
        <color rgb="FFFCFCFF"/>
        <color rgb="FF63BE7B"/>
      </colorScale>
    </cfRule>
  </conditionalFormatting>
  <conditionalFormatting sqref="J6:J10">
    <cfRule type="colorScale" priority="317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M6:M10">
    <cfRule type="colorScale" priority="318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P6:P10">
    <cfRule type="colorScale" priority="319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S6:S10">
    <cfRule type="colorScale" priority="320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V6:V10">
    <cfRule type="colorScale" priority="321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Y6:Y10">
    <cfRule type="colorScale" priority="322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AB6:AB10">
    <cfRule type="colorScale" priority="323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conditionalFormatting sqref="AE6:AE10">
    <cfRule type="colorScale" priority="324">
      <colorScale>
        <cfvo type="min"/>
        <cfvo type="num" val="5.4998999999999999E-2"/>
        <cfvo type="num" val="5.5E-2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Beast</vt:lpstr>
      <vt:lpstr>Sales Gladiator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2021-03-09T19:39:17Z</dcterms:created>
  <dcterms:modified xsi:type="dcterms:W3CDTF">2021-03-25T13:26:19Z</dcterms:modified>
</cp:coreProperties>
</file>